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55" windowWidth="28455" windowHeight="13740" activeTab="0"/>
  </bookViews>
  <sheets>
    <sheet name="Rekapitulace stavby" sheetId="1" r:id="rId1"/>
    <sheet name="D.1.1.1 - ARCHITEKTONICKO..." sheetId="2" r:id="rId2"/>
    <sheet name="D.1.4.1 - VODOVOD A KANAL..." sheetId="3" r:id="rId3"/>
    <sheet name="D.1.4.3 - ELEKTROINSTALACE " sheetId="4" r:id="rId4"/>
    <sheet name="VRN - VEDLEJŠÍ ROZPOČTOVÉ..." sheetId="5" r:id="rId5"/>
    <sheet name="Pokyny pro vyplnění" sheetId="6" r:id="rId6"/>
  </sheets>
  <definedNames>
    <definedName name="_xlnm._FilterDatabase" localSheetId="1" hidden="1">'D.1.1.1 - ARCHITEKTONICKO...'!$C$112:$K$849</definedName>
    <definedName name="_xlnm._FilterDatabase" localSheetId="2" hidden="1">'D.1.4.1 - VODOVOD A KANAL...'!$C$90:$K$126</definedName>
    <definedName name="_xlnm._FilterDatabase" localSheetId="3" hidden="1">'D.1.4.3 - ELEKTROINSTALACE '!$C$94:$K$177</definedName>
    <definedName name="_xlnm._FilterDatabase" localSheetId="4" hidden="1">'VRN - VEDLEJŠÍ ROZPOČTOVÉ...'!$C$83:$K$103</definedName>
    <definedName name="_xlnm.Print_Titles" localSheetId="1">'D.1.1.1 - ARCHITEKTONICKO...'!$112:$112</definedName>
    <definedName name="_xlnm.Print_Titles" localSheetId="2">'D.1.4.1 - VODOVOD A KANAL...'!$90:$90</definedName>
    <definedName name="_xlnm.Print_Titles" localSheetId="3">'D.1.4.3 - ELEKTROINSTALACE '!$94:$94</definedName>
    <definedName name="_xlnm.Print_Titles" localSheetId="0">'Rekapitulace stavby'!$52:$52</definedName>
    <definedName name="_xlnm.Print_Titles" localSheetId="4">'VRN - VEDLEJŠÍ ROZPOČTOVÉ...'!$83:$83</definedName>
    <definedName name="_xlnm.Print_Area" localSheetId="1">'D.1.1.1 - ARCHITEKTONICKO...'!$C$4:$J$41,'D.1.1.1 - ARCHITEKTONICKO...'!$C$47:$J$92,'D.1.1.1 - ARCHITEKTONICKO...'!$C$98:$K$849</definedName>
    <definedName name="_xlnm.Print_Area" localSheetId="2">'D.1.4.1 - VODOVOD A KANAL...'!$C$4:$J$41,'D.1.4.1 - VODOVOD A KANAL...'!$C$47:$J$70,'D.1.4.1 - VODOVOD A KANAL...'!$C$76:$K$126</definedName>
    <definedName name="_xlnm.Print_Area" localSheetId="3">'D.1.4.3 - ELEKTROINSTALACE '!$C$4:$J$41,'D.1.4.3 - ELEKTROINSTALACE '!$C$47:$J$74,'D.1.4.3 - ELEKTROINSTALACE '!$C$80:$K$177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stavby'!$C$42:$AQ$60</definedName>
    <definedName name="_xlnm.Print_Area" localSheetId="4">'VRN - VEDLEJŠÍ ROZPOČTOVÉ...'!$C$4:$J$39,'VRN - VEDLEJŠÍ ROZPOČTOVÉ...'!$C$45:$J$65,'VRN - VEDLEJŠÍ ROZPOČTOVÉ...'!$C$71:$K$103</definedName>
  </definedNames>
  <calcPr fullCalcOnLoad="1"/>
</workbook>
</file>

<file path=xl/sharedStrings.xml><?xml version="1.0" encoding="utf-8"?>
<sst xmlns="http://schemas.openxmlformats.org/spreadsheetml/2006/main" count="9940" uniqueCount="1787">
  <si>
    <t>Export Komplet</t>
  </si>
  <si>
    <t>VZ</t>
  </si>
  <si>
    <t>2.0</t>
  </si>
  <si>
    <t/>
  </si>
  <si>
    <t>False</t>
  </si>
  <si>
    <t>{ca99424b-b31a-48f5-9a25-2b1a08181ddb}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</si>
  <si>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</si>
  <si>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</si>
  <si>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</si>
  <si>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</si>
  <si>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</si>
  <si>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</si>
  <si>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</si>
  <si>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</si>
  <si>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</si>
  <si>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3976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</si>
  <si>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</si>
  <si>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</si>
  <si>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SŠD LYSÁ NAD LABEM - REKONSTRUKCE PROSTOR NA UČEBNY</t>
  </si>
  <si>
    <t>KSO:</t>
  </si>
  <si>
    <t>801 3</t>
  </si>
  <si>
    <t>CC-CZ:</t>
  </si>
  <si>
    <t>Místo:</t>
  </si>
  <si>
    <t>LYSÁ NAD LABEM</t>
  </si>
  <si>
    <t>Datum:</t>
  </si>
  <si>
    <t>30. 6. 2022</t>
  </si>
  <si>
    <t>Zadavatel:</t>
  </si>
  <si>
    <t>IČ:</t>
  </si>
  <si>
    <t>SŠD LYSÁ NAD LABEM  - STRŽIŠTĚ 475</t>
  </si>
  <si>
    <t>DIČ:</t>
  </si>
  <si>
    <t>Uchazeč:</t>
  </si>
  <si>
    <t>Vyplň údaj</t>
  </si>
  <si>
    <t>Projektant:</t>
  </si>
  <si>
    <t>SKARCH-SKOTÁK ARCHITEKTI - PRAHA 8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</si>
  <si>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</si>
  <si>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</si>
  <si>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</si>
  <si>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</si>
  <si>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</si>
  <si>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</si>
  <si>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</si>
  <si>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</si>
  <si>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</si>
  <si>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</si>
  <si>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</si>
  <si>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</si>
  <si>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</si>
  <si>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</si>
  <si>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</si>
  <si>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</si>
  <si>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</si>
  <si>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</si>
  <si>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</si>
  <si>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</si>
  <si>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</si>
  <si>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</si>
  <si>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</si>
  <si>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</si>
  <si>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</si>
  <si>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</si>
  <si>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</si>
  <si>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</si>
  <si>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</si>
  <si>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</si>
  <si>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</si>
  <si>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</si>
  <si>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</si>
  <si>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</si>
  <si>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</si>
  <si>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</si>
  <si>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</si>
  <si>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</si>
  <si>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</si>
  <si>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</si>
  <si>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</si>
  <si>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</si>
  <si>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</si>
  <si>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D.1.1.B.2</t>
  </si>
  <si>
    <t>SO 02 - FOTOATELIÉR</t>
  </si>
  <si>
    <t>STA</t>
  </si>
  <si>
    <t>1</t>
  </si>
  <si>
    <t>{1f2b80f2-3b5b-4c29-b4cd-58c57a4027fe}</t>
  </si>
  <si>
    <t>2</t>
  </si>
  <si>
    <t>/</t>
  </si>
  <si>
    <t>D.1.1.1</t>
  </si>
  <si>
    <t>ARCHITEKTONICKO-STAVEBNÍ ŘEŠENÍ</t>
  </si>
  <si>
    <t>Soupis</t>
  </si>
  <si>
    <t>{73ed44d5-05a1-4790-8151-db65c17e8bd6}</t>
  </si>
  <si>
    <t>D.1.4.1</t>
  </si>
  <si>
    <t>VODOVOD A KANALIZACE</t>
  </si>
  <si>
    <t>{85770e4c-23ff-4176-80a9-465504bbe389}</t>
  </si>
  <si>
    <t>D.1.4.3</t>
  </si>
  <si>
    <t xml:space="preserve">ELEKTROINSTALACE </t>
  </si>
  <si>
    <t>{78761879-3c31-4f11-b191-d064380c4dca}</t>
  </si>
  <si>
    <t>VRN</t>
  </si>
  <si>
    <t>VEDLEJŠÍ ROZPOČTOVÉ NÁKLADY</t>
  </si>
  <si>
    <t>{e6e3b018-18c8-46f3-81cd-59c10ea90c0f}</t>
  </si>
  <si>
    <t>KRYCÍ LIST SOUPISU PRACÍ</t>
  </si>
  <si>
    <t>Objekt:</t>
  </si>
  <si>
    <t>D.1.1.B.2 - SO 02 - FOTOATELIÉR</t>
  </si>
  <si>
    <t>Soupis:</t>
  </si>
  <si>
    <t>D.1.1.1 - ARCHITEKTONICKO-STAVEBNÍ ŘEŠENÍ</t>
  </si>
  <si>
    <t>V.RENČOVÁ</t>
  </si>
  <si>
    <t>NEDÍLNOU SOUČÁSTÍ PRO OCENĚNÍ JE PROJEKTOVÁ DOKUMENTACE. MATERIÁLY  P Ř Í P A D N Ě   UVEDENÉ V ROZPOČTU JSOU  O R I E N T A Č N Í. MOHOU BÝT DODVATELEM V SOULADU SE ZÁKONEM č.134/2016 SB ZAMĚNĚNY ZA PŘEDPOKLADU, ŽE BUDOU SPLŇOVAT SROVNATELNÉ  TECHNICKÉ PARAMETRY.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</si>
  <si>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</si>
  <si>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</si>
  <si>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</si>
  <si>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</si>
  <si>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</si>
  <si>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</si>
  <si>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</si>
  <si>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</si>
  <si>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</si>
  <si>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61 - Úprava povrchů vnitřních</t>
  </si>
  <si>
    <t xml:space="preserve">    63 - Podlahy a podlahové konstrukce</t>
  </si>
  <si>
    <t xml:space="preserve">    64 - Osazování výplní otvorů</t>
  </si>
  <si>
    <t xml:space="preserve">    9 - Ostatní konstrukce a práce, bourání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</si>
  <si>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</si>
  <si>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</si>
  <si>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</si>
  <si>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998 - Přesun hmot</t>
  </si>
  <si>
    <t>PSV - Práce a dodávky PSV</t>
  </si>
  <si>
    <t xml:space="preserve">    711 - Izolace proti vodě, vlhkosti a plynům</t>
  </si>
  <si>
    <t xml:space="preserve">    714 - Akustická a protiotřesová opatření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</si>
  <si>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</si>
  <si>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</si>
  <si>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</si>
  <si>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</si>
  <si>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</si>
  <si>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777 - Podlahy lité</t>
  </si>
  <si>
    <t xml:space="preserve">    783 - Dokončovací práce - nátěry (OK provedené nástřikem)</t>
  </si>
  <si>
    <t xml:space="preserve">    784 - Dokončovací práce - malby a tapety</t>
  </si>
  <si>
    <t xml:space="preserve">    786 - Dokončovací práce - čalounické úpravy</t>
  </si>
  <si>
    <t xml:space="preserve">    979 - Vybavení interiéru - truhlářské konstrukce C.8</t>
  </si>
  <si>
    <t>N00 - Nepojmenované práce</t>
  </si>
  <si>
    <t xml:space="preserve">    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</si>
  <si>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</si>
  <si>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</si>
  <si>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</si>
  <si>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</si>
  <si>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</si>
  <si>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</si>
  <si>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</si>
  <si>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</si>
  <si>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</si>
  <si>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</si>
  <si>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</si>
  <si>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</si>
  <si>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</si>
  <si>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</si>
  <si>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</si>
  <si>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</si>
  <si>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</si>
  <si>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</si>
  <si>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139751101</t>
  </si>
  <si>
    <t>Vykopávka v uzavřených prostorech ručně v hornině třídy těžitelnosti I skupiny 1 až 3</t>
  </si>
  <si>
    <t>m3</t>
  </si>
  <si>
    <t>CS ÚRS 2022 01</t>
  </si>
  <si>
    <t>4</t>
  </si>
  <si>
    <t>2115123151</t>
  </si>
  <si>
    <t>Online PSC</t>
  </si>
  <si>
    <t>https://podminky.urs.cz/item/CS_URS_2022_01/139751101</t>
  </si>
  <si>
    <t>VV</t>
  </si>
  <si>
    <t>DOKOP PRO ZAKLAD.PATKY</t>
  </si>
  <si>
    <t>POD UROVNI VYBOURANE PODLAHY</t>
  </si>
  <si>
    <t>/viz vykres c.204/</t>
  </si>
  <si>
    <t>1,95*1,60*(1,20-0,15)</t>
  </si>
  <si>
    <t>1,00*1,00*(0,72-0,15)</t>
  </si>
  <si>
    <t>Součet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</si>
  <si>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</si>
  <si>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</si>
  <si>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156864661</t>
  </si>
  <si>
    <t>https://podminky.urs.cz/item/CS_URS_2022_01/162211311</t>
  </si>
  <si>
    <t>K MISTU NALOZENI</t>
  </si>
  <si>
    <t>3,848</t>
  </si>
  <si>
    <t>3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</si>
  <si>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</si>
  <si>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</si>
  <si>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-1957782857</t>
  </si>
  <si>
    <t>https://podminky.urs.cz/item/CS_URS_2022_01/162211319</t>
  </si>
  <si>
    <t>3,848*4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</si>
  <si>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</si>
  <si>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</si>
  <si>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15644126</t>
  </si>
  <si>
    <t>https://podminky.urs.cz/item/CS_URS_2022_01/162751117</t>
  </si>
  <si>
    <t>ODVOZ NA SKLADKU</t>
  </si>
  <si>
    <t>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</si>
  <si>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</si>
  <si>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</si>
  <si>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-60481163</t>
  </si>
  <si>
    <t>https://podminky.urs.cz/item/CS_URS_2022_01/162751119</t>
  </si>
  <si>
    <t>3,848*19</t>
  </si>
  <si>
    <t>6</t>
  </si>
  <si>
    <t>171201231</t>
  </si>
  <si>
    <t>Poplatek za uložení stavebního odpadu na recyklační skládce (skládkovné) zeminy a kamení zatříděného do Katalogu odpadů pod kódem 17 05 04</t>
  </si>
  <si>
    <t>t</t>
  </si>
  <si>
    <t>61664822</t>
  </si>
  <si>
    <t>https://podminky.urs.cz/item/CS_URS_2022_01/171201231</t>
  </si>
  <si>
    <t>ZEMINA</t>
  </si>
  <si>
    <t>3,848*1,800</t>
  </si>
  <si>
    <t>7</t>
  </si>
  <si>
    <t>174111101</t>
  </si>
  <si>
    <t>Zásyp sypaninou z jakékoliv horniny ručně s uložením výkopku ve vrstvách se zhutněním jam, šachet, rýh nebo kolem objektů v těchto vykopávkách</t>
  </si>
  <si>
    <t>-16297314</t>
  </si>
  <si>
    <t>https://podminky.urs.cz/item/CS_URS_2022_01/174111101</t>
  </si>
  <si>
    <t>HUTNENY ZASYP U ZAKLADU</t>
  </si>
  <si>
    <t>0,30*(1,95+1,60)*1,045</t>
  </si>
  <si>
    <t>8</t>
  </si>
  <si>
    <t>M</t>
  </si>
  <si>
    <t>58344121</t>
  </si>
  <si>
    <t>štěrkodrť frakce 0/8</t>
  </si>
  <si>
    <t>1304049958</t>
  </si>
  <si>
    <t>1,113</t>
  </si>
  <si>
    <t>9</t>
  </si>
  <si>
    <t>181912112</t>
  </si>
  <si>
    <t>Úprava pláně vyrovnáním výškových rozdílů ručně v hornině třídy těžitelnosti I skupiny 3 se zhutněním</t>
  </si>
  <si>
    <t>m2</t>
  </si>
  <si>
    <t>-371351904</t>
  </si>
  <si>
    <t>https://podminky.urs.cz/item/CS_URS_2022_01/181912112</t>
  </si>
  <si>
    <t>1,95*1,60</t>
  </si>
  <si>
    <t>1,00*1,00</t>
  </si>
  <si>
    <t>Zakládání</t>
  </si>
  <si>
    <t>10</t>
  </si>
  <si>
    <t>275313611</t>
  </si>
  <si>
    <t>Základy z betonu prostého patky a bloky z betonu kamenem neprokládaného tř. C 16/20</t>
  </si>
  <si>
    <t>1970461037</t>
  </si>
  <si>
    <t>https://podminky.urs.cz/item/CS_URS_2022_01/275313611</t>
  </si>
  <si>
    <t>ZAKLAD POD SCHODISTE A SLOUP</t>
  </si>
  <si>
    <t>1,65*1,30*1,045</t>
  </si>
  <si>
    <t>1,00*1,00*0,60</t>
  </si>
  <si>
    <t>11</t>
  </si>
  <si>
    <t>275351121</t>
  </si>
  <si>
    <t>Bednění základů patek zřízení</t>
  </si>
  <si>
    <t>1443780732</t>
  </si>
  <si>
    <t>https://podminky.urs.cz/item/CS_URS_2022_01/275351121</t>
  </si>
  <si>
    <t>(1,65+1,30)*2*1,045</t>
  </si>
  <si>
    <t>(1,00+1,00)*2*0,60</t>
  </si>
  <si>
    <t>12</t>
  </si>
  <si>
    <t>275351122</t>
  </si>
  <si>
    <t>Bednění základů patek odstranění</t>
  </si>
  <si>
    <t>-312076161</t>
  </si>
  <si>
    <t>https://podminky.urs.cz/item/CS_URS_2022_01/275351122</t>
  </si>
  <si>
    <t>13</t>
  </si>
  <si>
    <t>275361821</t>
  </si>
  <si>
    <t>Výztuž základů patek z betonářské oceli 10 505 (R)</t>
  </si>
  <si>
    <t>1148935854</t>
  </si>
  <si>
    <t>https://podminky.urs.cz/item/CS_URS_2022_01/275361821</t>
  </si>
  <si>
    <t>PREDPOKLADANA VYZTUZ ZAKLADU</t>
  </si>
  <si>
    <t>/predb.odhad 90 kg/m3/</t>
  </si>
  <si>
    <t>2,842*90,00*0,001</t>
  </si>
  <si>
    <t>14</t>
  </si>
  <si>
    <t>631311114</t>
  </si>
  <si>
    <t>Mazanina z betonu prostého bez zvýšených nároků na prostředí tl. přes 50 do 80 mm tř. C 16/20</t>
  </si>
  <si>
    <t>867411465</t>
  </si>
  <si>
    <t>https://podminky.urs.cz/item/CS_URS_2022_01/631311114</t>
  </si>
  <si>
    <t>PODKLADNI BETON POD PATKY</t>
  </si>
  <si>
    <t>1,95*1,60*0,05</t>
  </si>
  <si>
    <t>1,00*1,00*0,05</t>
  </si>
  <si>
    <t>Svislé a kompletní konstrukce</t>
  </si>
  <si>
    <t>349231811</t>
  </si>
  <si>
    <t>Přizdívka z cihel ostění s ozubem ve vybouraných otvorech, s vysekáním kapes pro zavázaní přes 80 do 150 mm</t>
  </si>
  <si>
    <t>1080268956</t>
  </si>
  <si>
    <t>https://podminky.urs.cz/item/CS_URS_2022_01/349231811</t>
  </si>
  <si>
    <t>U NOVYCH DVERI</t>
  </si>
  <si>
    <t>/viz vykres c.24/</t>
  </si>
  <si>
    <t>0,55*2,00*2</t>
  </si>
  <si>
    <t>0,16*2,00*2</t>
  </si>
  <si>
    <t>16</t>
  </si>
  <si>
    <t>317941123</t>
  </si>
  <si>
    <t>Osazování ocelových válcovaných nosníků na zdivu I nebo IE nebo U nebo UE nebo L č. 14 až 22 nebo výšky do 220 mm</t>
  </si>
  <si>
    <t>-522348594</t>
  </si>
  <si>
    <t>https://podminky.urs.cz/item/CS_URS_2022_01/317941123</t>
  </si>
  <si>
    <t>PREKLADY NAD NOVYM OTVOREM PRO DVERE</t>
  </si>
  <si>
    <t>/viz vykres c.204 - pol.12+05/</t>
  </si>
  <si>
    <t>IPE c.140</t>
  </si>
  <si>
    <t>59,30*1,10*0,001</t>
  </si>
  <si>
    <t>17</t>
  </si>
  <si>
    <t>13010746</t>
  </si>
  <si>
    <t>ocel profilová jakost S235JR (11 375) průřez IPE 140</t>
  </si>
  <si>
    <t>-153020494</t>
  </si>
  <si>
    <t>0,065*1,08 "Přepočtené koeficientem množství</t>
  </si>
  <si>
    <t>18</t>
  </si>
  <si>
    <t>317941121</t>
  </si>
  <si>
    <t>Osazování ocelových válcovaných nosníků na zdivu I nebo IE nebo U nebo UE nebo L do č. 12 nebo výšky do 120 mm</t>
  </si>
  <si>
    <t>997269664</t>
  </si>
  <si>
    <t>https://podminky.urs.cz/item/CS_URS_2022_01/317941121</t>
  </si>
  <si>
    <t>/viz vykres c.204 - pol.13/</t>
  </si>
  <si>
    <t>UPE c.140</t>
  </si>
  <si>
    <t>6,70*1,10*0,001</t>
  </si>
  <si>
    <t>19</t>
  </si>
  <si>
    <t>13010930</t>
  </si>
  <si>
    <t>ocel profilová jakost S235JR (11 375) průřez UPE 120</t>
  </si>
  <si>
    <t>-187474626</t>
  </si>
  <si>
    <t>0,007*1,08 "Přepočtené koeficientem množství</t>
  </si>
  <si>
    <t>20</t>
  </si>
  <si>
    <t>953961215</t>
  </si>
  <si>
    <t>Kotvy chemické s vyvrtáním otvoru do betonu, železobetonu nebo tvrdého kamene chemická patrona, velikost M 20, hloubka 170 mm</t>
  </si>
  <si>
    <t>kus</t>
  </si>
  <si>
    <t>2035746473</t>
  </si>
  <si>
    <t>https://podminky.urs.cz/item/CS_URS_2022_01/953961215</t>
  </si>
  <si>
    <t>KOTVENI PROFILU UPE</t>
  </si>
  <si>
    <t>953965141</t>
  </si>
  <si>
    <t>Kotvy chemické s vyvrtáním otvoru kotevní šrouby pro chemické kotvy, velikost M 20, délka 240 mm</t>
  </si>
  <si>
    <t>-907263630</t>
  </si>
  <si>
    <t>https://podminky.urs.cz/item/CS_URS_2022_01/953965141</t>
  </si>
  <si>
    <t>22</t>
  </si>
  <si>
    <t>346244381</t>
  </si>
  <si>
    <t>Plentování ocelových válcovaných nosníků jednostranné cihlami na maltu, výška stojiny do 200 mm</t>
  </si>
  <si>
    <t>-221648380</t>
  </si>
  <si>
    <t>https://podminky.urs.cz/item/CS_URS_2022_01/346244381</t>
  </si>
  <si>
    <t>1,15*0,15*2</t>
  </si>
  <si>
    <t>0,55*0,15</t>
  </si>
  <si>
    <t>23</t>
  </si>
  <si>
    <t>317234410</t>
  </si>
  <si>
    <t>Vyzdívka mezi nosníky cihlami pálenými na maltu cementovou</t>
  </si>
  <si>
    <t>-1595788310</t>
  </si>
  <si>
    <t>https://podminky.urs.cz/item/CS_URS_2022_01/317234410</t>
  </si>
  <si>
    <t>0,10*0,15*1,15*3</t>
  </si>
  <si>
    <t>Vodorovné konstrukce</t>
  </si>
  <si>
    <t>24</t>
  </si>
  <si>
    <t>41323222R</t>
  </si>
  <si>
    <t>Zazdívka zhlaví stropních trámů nebo válcovaných nosníků betonem válcovaných nosníků, výšky přes 150 do 300 mm</t>
  </si>
  <si>
    <t>-1384810241</t>
  </si>
  <si>
    <t>OK PATRA - ZABETON.ZHLAVI A LOZE</t>
  </si>
  <si>
    <t>/viz vykres c.24+204/</t>
  </si>
  <si>
    <t>25</t>
  </si>
  <si>
    <t>452471101</t>
  </si>
  <si>
    <t>Podkladní a výplňová vrstva z modifikované malty cementové podkladní, tloušťky do 10 mm první vrstva</t>
  </si>
  <si>
    <t>-913267420</t>
  </si>
  <si>
    <t>https://podminky.urs.cz/item/CS_URS_2022_01/452471101</t>
  </si>
  <si>
    <t>POD KOTEVNI PLECHY</t>
  </si>
  <si>
    <t>/viz vykres c.204A/</t>
  </si>
  <si>
    <t>0,20*0,25*7</t>
  </si>
  <si>
    <t>61</t>
  </si>
  <si>
    <t>Úprava povrchů vnitřních</t>
  </si>
  <si>
    <t>26</t>
  </si>
  <si>
    <t>61514201R</t>
  </si>
  <si>
    <t>Potažení vnitřních ploch pletivem v ploše nebo pruzích, na plném podkladu keramickým s PO 45 min provizorním přichycením nosníků a sěn</t>
  </si>
  <si>
    <t>-429250613</t>
  </si>
  <si>
    <t>PREKLADY</t>
  </si>
  <si>
    <t>1,15*(0,15*2+0,55)</t>
  </si>
  <si>
    <t>0,55*0,15*2</t>
  </si>
  <si>
    <t>0,85*2,00*2</t>
  </si>
  <si>
    <t>27</t>
  </si>
  <si>
    <t>985132311</t>
  </si>
  <si>
    <t>Očištění ploch líce kleneb a podhledů ruční dočištění ocelovými kartáči</t>
  </si>
  <si>
    <t>-1541954794</t>
  </si>
  <si>
    <t>https://podminky.urs.cz/item/CS_URS_2022_01/985132311</t>
  </si>
  <si>
    <t>UPRAVA POHLEDOVYCH BETONU - PRIPRAVA POVRCHU</t>
  </si>
  <si>
    <t>/viz skladby f.povrch.úprav - vypocet projektanta/</t>
  </si>
  <si>
    <t>VP02.02</t>
  </si>
  <si>
    <t>120,00</t>
  </si>
  <si>
    <t>28</t>
  </si>
  <si>
    <t>985311211</t>
  </si>
  <si>
    <t>Reprofilace betonu sanačními maltami na cementové bázi ručně líce kleneb a podhledů, tloušťky do 10 mm</t>
  </si>
  <si>
    <t>575256385</t>
  </si>
  <si>
    <t>https://podminky.urs.cz/item/CS_URS_2022_01/985311211</t>
  </si>
  <si>
    <t>LOKALNI VYSPRAVKA POHLED.BETONU</t>
  </si>
  <si>
    <t>/predb.odhad 50% - upresnit dle skutecnosti/</t>
  </si>
  <si>
    <t>120,00*0,50</t>
  </si>
  <si>
    <t>29</t>
  </si>
  <si>
    <t>612311131</t>
  </si>
  <si>
    <t>Potažení vnitřních ploch vápenným štukem tloušťky do 3 mm svislých konstrukcí stěn</t>
  </si>
  <si>
    <t>-1365575208</t>
  </si>
  <si>
    <t>https://podminky.urs.cz/item/CS_URS_2022_01/612311131</t>
  </si>
  <si>
    <t>PRESTUKOVANI STAV.STEN</t>
  </si>
  <si>
    <t>/viz vykres c.24+25+skladby sten/</t>
  </si>
  <si>
    <t>L02.01+L02.02+ST02.01+ST02.03+ST02.04</t>
  </si>
  <si>
    <t>1.NP+2.NP</t>
  </si>
  <si>
    <t>(12,565+6,09)*2*5,00</t>
  </si>
  <si>
    <t>15,00</t>
  </si>
  <si>
    <t>Odpocet otvoru</t>
  </si>
  <si>
    <t>-2,395*2,40</t>
  </si>
  <si>
    <t>-0,80*1,97</t>
  </si>
  <si>
    <t>-1,10*1,97</t>
  </si>
  <si>
    <t>Pripocet osteni</t>
  </si>
  <si>
    <t>0,20*(2,395+2,40)*2</t>
  </si>
  <si>
    <t>30</t>
  </si>
  <si>
    <t>617311131</t>
  </si>
  <si>
    <t>Potažení vnitřních ploch vápenným štukem tloušťky do 3 mm uzavřených nebo omezených prostor světlíků nebo výtahových šachet</t>
  </si>
  <si>
    <t>1503386575</t>
  </si>
  <si>
    <t>https://podminky.urs.cz/item/CS_URS_2022_01/617311131</t>
  </si>
  <si>
    <t>SVETLIK</t>
  </si>
  <si>
    <t>/odhad rozmeru/</t>
  </si>
  <si>
    <t>1,00*4*0,98</t>
  </si>
  <si>
    <t>31</t>
  </si>
  <si>
    <t>612315223</t>
  </si>
  <si>
    <t>Vápenná omítka jednotlivých malých ploch štuková na stěnách, plochy jednotlivě přes 0,25 do 1 m2</t>
  </si>
  <si>
    <t>2037278770</t>
  </si>
  <si>
    <t>https://podminky.urs.cz/item/CS_URS_2022_01/612315223</t>
  </si>
  <si>
    <t>STAV.PLOCHY DOTCENE STAVBOU</t>
  </si>
  <si>
    <t>/u novych dveri a ocel.kce/</t>
  </si>
  <si>
    <t>12,00</t>
  </si>
  <si>
    <t>PREKLAD A DOZDIVKA U DVERI D6</t>
  </si>
  <si>
    <t>6,00</t>
  </si>
  <si>
    <t>32</t>
  </si>
  <si>
    <t>612131111</t>
  </si>
  <si>
    <t>Podkladní a spojovací vrstva vnitřních omítaných ploch polymercementový spojovací můstek nanášený ručně stěn</t>
  </si>
  <si>
    <t>2049551595</t>
  </si>
  <si>
    <t>https://podminky.urs.cz/item/CS_URS_2022_01/612131111</t>
  </si>
  <si>
    <t>193,977</t>
  </si>
  <si>
    <t>3,92</t>
  </si>
  <si>
    <t>18,00</t>
  </si>
  <si>
    <t>63</t>
  </si>
  <si>
    <t>Podlahy a podlahové konstrukce</t>
  </si>
  <si>
    <t>33</t>
  </si>
  <si>
    <t>631312141</t>
  </si>
  <si>
    <t>Doplnění dosavadních mazanin prostým betonem s dodáním hmot, bez potěru, plochy jednotlivě rýh v dosavadních mazaninách</t>
  </si>
  <si>
    <t>1619807236</t>
  </si>
  <si>
    <t>https://podminky.urs.cz/item/CS_URS_2022_01/631312141</t>
  </si>
  <si>
    <t>DOPLNENI STAVAJICI PODLAHY U ZAKLADU</t>
  </si>
  <si>
    <t>0,30*(1,95+1,60)*0,15</t>
  </si>
  <si>
    <t>0,02</t>
  </si>
  <si>
    <t>Mezisoučet</t>
  </si>
  <si>
    <t>PODLAHA NA TERENU V MISTE ZLABU</t>
  </si>
  <si>
    <t>/viz vykres c.16+ skladby podlah- odmereno/</t>
  </si>
  <si>
    <t>P02.02</t>
  </si>
  <si>
    <t>0,60*(20,50+9,20)*0,36</t>
  </si>
  <si>
    <t>(0,60+1,20)/2*2,80*0,36</t>
  </si>
  <si>
    <t>34</t>
  </si>
  <si>
    <t>965046111</t>
  </si>
  <si>
    <t>Broušení stávajících betonových podlah úběr do 3 mm</t>
  </si>
  <si>
    <t>1203364115</t>
  </si>
  <si>
    <t>https://podminky.urs.cz/item/CS_URS_2022_01/965046111</t>
  </si>
  <si>
    <t>PRIPRAVA PODKLADU POD NOVOU SKLADBU PODLAHY 1.NP</t>
  </si>
  <si>
    <t>/viz vykres c.24+27+ skladby podlah/</t>
  </si>
  <si>
    <t>P02.01+ P02,02+ P02.04</t>
  </si>
  <si>
    <t>74,51</t>
  </si>
  <si>
    <t>POD SDK PRICKAMI</t>
  </si>
  <si>
    <t>0,10*3,675*2</t>
  </si>
  <si>
    <t>35</t>
  </si>
  <si>
    <t>965046119</t>
  </si>
  <si>
    <t>Broušení stávajících betonových podlah Příplatek k ceně za každý další 1 mm úběru</t>
  </si>
  <si>
    <t>-2119284384</t>
  </si>
  <si>
    <t>https://podminky.urs.cz/item/CS_URS_2022_01/965046119</t>
  </si>
  <si>
    <t>75,245*5</t>
  </si>
  <si>
    <t>36</t>
  </si>
  <si>
    <t>952902041</t>
  </si>
  <si>
    <t>Čištění budov při provádění oprav a udržovacích prací podlah hladkých drhnutím s chemickými prostředky</t>
  </si>
  <si>
    <t>-213489013</t>
  </si>
  <si>
    <t>https://podminky.urs.cz/item/CS_URS_2022_01/952902041</t>
  </si>
  <si>
    <t>75,245</t>
  </si>
  <si>
    <t>37</t>
  </si>
  <si>
    <t>631311116</t>
  </si>
  <si>
    <t>Mazanina z betonu prostého bez zvýšených nároků na prostředí tl. přes 50 do 80 mm tř. C 25/30</t>
  </si>
  <si>
    <t>888279674</t>
  </si>
  <si>
    <t>https://podminky.urs.cz/item/CS_URS_2022_01/631311116</t>
  </si>
  <si>
    <t>NOSNA BETONOVA MAZANINA</t>
  </si>
  <si>
    <t>/odhad tr.betonu/</t>
  </si>
  <si>
    <t>75,245*0,056</t>
  </si>
  <si>
    <t>38</t>
  </si>
  <si>
    <t>634112113</t>
  </si>
  <si>
    <t>Obvodová dilatace mezi stěnou a mazaninou nebo potěrem podlahovým páskem z pěnového PE tl. do 10 mm, výšky 80 mm</t>
  </si>
  <si>
    <t>m</t>
  </si>
  <si>
    <t>-1722765413</t>
  </si>
  <si>
    <t>https://podminky.urs.cz/item/CS_URS_2022_01/634112113</t>
  </si>
  <si>
    <t>(11,59+6,00)*2</t>
  </si>
  <si>
    <t>39</t>
  </si>
  <si>
    <t>R POL 1</t>
  </si>
  <si>
    <t>Úprava pracovních a dilatačních spar, lokálních trhlin podkladu</t>
  </si>
  <si>
    <t>2144381163</t>
  </si>
  <si>
    <t>/viz skladba podlah - upresnit dle skutecnosti/</t>
  </si>
  <si>
    <t>40</t>
  </si>
  <si>
    <t>632902211</t>
  </si>
  <si>
    <t>Příprava zatvrdlého povrchu betonových mazanin pro cementový potěr cementovým mlékem s přísadou</t>
  </si>
  <si>
    <t>81243782</t>
  </si>
  <si>
    <t>https://podminky.urs.cz/item/CS_URS_2022_01/632902211</t>
  </si>
  <si>
    <t>64</t>
  </si>
  <si>
    <t>Osazování výplní otvorů</t>
  </si>
  <si>
    <t>41</t>
  </si>
  <si>
    <t>642945111</t>
  </si>
  <si>
    <t>Osazování ocelových zárubní protipožárních nebo protiplynových dveří do vynechaného otvoru, s obetonováním, dveří jednokřídlových do 2,5 m2</t>
  </si>
  <si>
    <t>-253579890</t>
  </si>
  <si>
    <t>https://podminky.urs.cz/item/CS_URS_2022_01/642945111</t>
  </si>
  <si>
    <t xml:space="preserve">ZARUBNE JEDNOKR. A DVOUKR. PRO VNITRNI DVERE </t>
  </si>
  <si>
    <t>KOMPL.DODAVKA VC.POVRCHOVE UPRAVY</t>
  </si>
  <si>
    <t>/viz vykres c.C.4/</t>
  </si>
  <si>
    <t>D5 - ASYMETRICKE</t>
  </si>
  <si>
    <t>800+300/1970 MM</t>
  </si>
  <si>
    <t>D6</t>
  </si>
  <si>
    <t>900/1970 MM</t>
  </si>
  <si>
    <t>42</t>
  </si>
  <si>
    <t>5533173R</t>
  </si>
  <si>
    <t>zárubeň dvoukřídlá  ocelová obložková protipožární bezpečnostní  tl stěny 150-200mm rozměru 1100/1970, 2100mm s povrchovou úpravou  (estetický standard HSE)</t>
  </si>
  <si>
    <t>-208160428</t>
  </si>
  <si>
    <t>43</t>
  </si>
  <si>
    <t>5533158R</t>
  </si>
  <si>
    <t>zárubeň jednokřídlá ocelová obložková protipožární bezpečnostní  tl stěny 150-200mm rozměru 900/1970, 2100mm s povrchovou úpravou  (estetický standard HSE)</t>
  </si>
  <si>
    <t>800522975</t>
  </si>
  <si>
    <t>44</t>
  </si>
  <si>
    <t>642942591</t>
  </si>
  <si>
    <t>Osazování zárubní nebo rámů kovových dveřních lisovaných nebo z úhelníků bez dveřních křídel Příplatek k cenám za osazení kotevních želez horního vedení posuvných dveří</t>
  </si>
  <si>
    <t>1602219449</t>
  </si>
  <si>
    <t>https://podminky.urs.cz/item/CS_URS_2022_01/642942591</t>
  </si>
  <si>
    <t>KOTVENI PRO KOLEJNICI POSUV.DVERI</t>
  </si>
  <si>
    <t>/viz vykres c.C.4 /</t>
  </si>
  <si>
    <t>D9</t>
  </si>
  <si>
    <t>1*6</t>
  </si>
  <si>
    <t>Ostatní konstrukce a práce, bourání</t>
  </si>
  <si>
    <t>45</t>
  </si>
  <si>
    <t>952901111</t>
  </si>
  <si>
    <t>Vyčištění budov nebo objektů před předáním do užívání budov bytové nebo občanské výstavby, světlé výšky podlaží do 4 m</t>
  </si>
  <si>
    <t>-117182276</t>
  </si>
  <si>
    <t>https://podminky.urs.cz/item/CS_URS_2022_01/952901111</t>
  </si>
  <si>
    <t>PO UKONCENI STAVEBNICH PRACI</t>
  </si>
  <si>
    <t>/uklid, likvidace obalu atd./</t>
  </si>
  <si>
    <t>74,51+20,05</t>
  </si>
  <si>
    <t>46</t>
  </si>
  <si>
    <t>619996117</t>
  </si>
  <si>
    <t>Ochrana stavebních konstrukcí a samostatných prvků včetně pozdějšího odstranění obedněním z OSB desek podlahy</t>
  </si>
  <si>
    <t>57041947</t>
  </si>
  <si>
    <t>https://podminky.urs.cz/item/CS_URS_2022_01/619996117</t>
  </si>
  <si>
    <t>STAV.PODLAHA POD OK</t>
  </si>
  <si>
    <t>25,00</t>
  </si>
  <si>
    <t>47</t>
  </si>
  <si>
    <t>619991011</t>
  </si>
  <si>
    <t>Zakrytí vnitřních ploch před znečištěním včetně pozdějšího odkrytí konstrukcí a prvků obalením fólií a přelepením páskou</t>
  </si>
  <si>
    <t>-715036592</t>
  </si>
  <si>
    <t>https://podminky.urs.cz/item/CS_URS_2022_01/619991011</t>
  </si>
  <si>
    <t>STAVAJICI KONSTRUKCE</t>
  </si>
  <si>
    <t>50,00</t>
  </si>
  <si>
    <t>94</t>
  </si>
  <si>
    <t>Lešení a stavební výtahy</t>
  </si>
  <si>
    <t>48</t>
  </si>
  <si>
    <t>949101112</t>
  </si>
  <si>
    <t>Lešení pomocné pracovní pro objekty pozemních staveb pro zatížení do 150 kg/m2, o výšce lešeňové podlahy přes 1,9 do 3,5 m</t>
  </si>
  <si>
    <t>1580226805</t>
  </si>
  <si>
    <t>https://podminky.urs.cz/item/CS_URS_2022_01/949101112</t>
  </si>
  <si>
    <t xml:space="preserve">PRO STAVEBNI PRACE </t>
  </si>
  <si>
    <t>94,56</t>
  </si>
  <si>
    <t>49</t>
  </si>
  <si>
    <t>943111111</t>
  </si>
  <si>
    <t>Montáž lešení prostorového trubkového lehkého pracovního bez podlah s provozním zatížením tř. 3 do 200 kg/m2, výšky do 10 m</t>
  </si>
  <si>
    <t>1759978962</t>
  </si>
  <si>
    <t>https://podminky.urs.cz/item/CS_URS_2022_01/943111111</t>
  </si>
  <si>
    <t>PRO AKUSTICKY PODHLED, SVETELNY RAM A ZALUZII</t>
  </si>
  <si>
    <t>/viz vykres c.17+26+27/</t>
  </si>
  <si>
    <t>74,51*3,00</t>
  </si>
  <si>
    <t>50</t>
  </si>
  <si>
    <t>943111211</t>
  </si>
  <si>
    <t>Montáž lešení prostorového trubkového lehkého pracovního bez podlah Příplatek za první a každý další den použití lešení k ceně -1111</t>
  </si>
  <si>
    <t>-144956316</t>
  </si>
  <si>
    <t>https://podminky.urs.cz/item/CS_URS_2022_01/943111211</t>
  </si>
  <si>
    <t>NAJEM 40 DNI</t>
  </si>
  <si>
    <t>223,53*40</t>
  </si>
  <si>
    <t>51</t>
  </si>
  <si>
    <t>943111811</t>
  </si>
  <si>
    <t>Demontáž lešení prostorového trubkového lehkého pracovního bez podlah s provozním zatížením tř. 3 do 200 kg/m2, výšky do 10 m</t>
  </si>
  <si>
    <t>-829497851</t>
  </si>
  <si>
    <t>https://podminky.urs.cz/item/CS_URS_2022_01/943111811</t>
  </si>
  <si>
    <t>52</t>
  </si>
  <si>
    <t>949211111</t>
  </si>
  <si>
    <t>Montáž lešeňové podlahy pro trubková lešení z fošen, prken nebo dřevěných sbíjených lešeňových dílců s příčníky nebo podélníky, ve výšce do 10 m</t>
  </si>
  <si>
    <t>1258748967</t>
  </si>
  <si>
    <t>https://podminky.urs.cz/item/CS_URS_2022_01/949211111</t>
  </si>
  <si>
    <t>71,51</t>
  </si>
  <si>
    <t>1,20*(12,565+6,00)*2</t>
  </si>
  <si>
    <t>53</t>
  </si>
  <si>
    <t>949211211</t>
  </si>
  <si>
    <t>Montáž lešeňové podlahy pro trubková lešení Příplatek za první a každý další den použití lešení k ceně -1111 nebo -1112</t>
  </si>
  <si>
    <t>-1448309626</t>
  </si>
  <si>
    <t>https://podminky.urs.cz/item/CS_URS_2022_01/949211211</t>
  </si>
  <si>
    <t>116,066*40</t>
  </si>
  <si>
    <t>54</t>
  </si>
  <si>
    <t>949211811</t>
  </si>
  <si>
    <t>Demontáž lešeňové podlahy pro trubková lešení z fošen, prken nebo dřevěných sbíjených lešeňových dílců s příčníky nebo podélníky, ve výšce do 10 m</t>
  </si>
  <si>
    <t>-311954226</t>
  </si>
  <si>
    <t>https://podminky.urs.cz/item/CS_URS_2022_01/949211811</t>
  </si>
  <si>
    <t>95</t>
  </si>
  <si>
    <t>Různé dokončovací konstrukce a práce pozemních staveb</t>
  </si>
  <si>
    <t>55</t>
  </si>
  <si>
    <t>953943113</t>
  </si>
  <si>
    <t>Osazování drobných kovových předmětů výrobků ostatních jinde neuvedených do vynechaných či vysekaných kapes zdiva, se zajištěním polohy se zalitím maltou cementovou, hmotnosti přes 5 do 15 kg/kus</t>
  </si>
  <si>
    <t>-1270957786</t>
  </si>
  <si>
    <t>https://podminky.urs.cz/item/CS_URS_2022_01/953943113</t>
  </si>
  <si>
    <t>HASICI PRISTROJE</t>
  </si>
  <si>
    <t>/viz PBŘ stavby/</t>
  </si>
  <si>
    <t>56</t>
  </si>
  <si>
    <t>449321R1</t>
  </si>
  <si>
    <t>přístroj hasicí ruční práškový P6 s hasicí schopností 21A</t>
  </si>
  <si>
    <t>1275868168</t>
  </si>
  <si>
    <t>57</t>
  </si>
  <si>
    <t>R POL 2</t>
  </si>
  <si>
    <t>Bezpečnostní a požární tabulky a značky dle ČSN ISO 3864 = 800,- Kč (ocení všichni zhotovitelé jednotně, bude upřesněno dle skutečnosti)</t>
  </si>
  <si>
    <t>kpl</t>
  </si>
  <si>
    <t>-719485587</t>
  </si>
  <si>
    <t>58</t>
  </si>
  <si>
    <t>R POL 2a</t>
  </si>
  <si>
    <t>Požární ucpávky a těsnění</t>
  </si>
  <si>
    <t>791025291</t>
  </si>
  <si>
    <t>96</t>
  </si>
  <si>
    <t>Bourání konstrukcí</t>
  </si>
  <si>
    <t>59</t>
  </si>
  <si>
    <t>977312112</t>
  </si>
  <si>
    <t>Řezání stávajících betonových mazanin s vyztužením hloubky přes 50 do 100 mm</t>
  </si>
  <si>
    <t>-1283531974</t>
  </si>
  <si>
    <t>https://podminky.urs.cz/item/CS_URS_2022_01/977312112</t>
  </si>
  <si>
    <t>STAV.PODLAHA PRO ZAKLAD.PATKY</t>
  </si>
  <si>
    <t>(1,95+1,60)*2</t>
  </si>
  <si>
    <t>(1,00+1,00)*2</t>
  </si>
  <si>
    <t>60</t>
  </si>
  <si>
    <t>965043421</t>
  </si>
  <si>
    <t>Bourání mazanin betonových s potěrem nebo teracem tl. do 150 mm, plochy do 1 m2</t>
  </si>
  <si>
    <t>219839272</t>
  </si>
  <si>
    <t>https://podminky.urs.cz/item/CS_URS_2022_01/965043421</t>
  </si>
  <si>
    <t>STAVAJICI PODLAHA S PODKLAD.MAZANINOU</t>
  </si>
  <si>
    <t>/predpoklad/</t>
  </si>
  <si>
    <t>1,95*1,60*0,15</t>
  </si>
  <si>
    <t>1,00*1,00*0,15</t>
  </si>
  <si>
    <t>965049111</t>
  </si>
  <si>
    <t>Bourání mazanin Příplatek k cenám za bourání mazanin betonových se svařovanou sítí, tl. do 100 mm</t>
  </si>
  <si>
    <t>1722429106</t>
  </si>
  <si>
    <t>https://podminky.urs.cz/item/CS_URS_2022_01/965049111</t>
  </si>
  <si>
    <t>62</t>
  </si>
  <si>
    <t>962042320</t>
  </si>
  <si>
    <t>Bourání zdiva z betonu prostého nadzákladového objemu do 1 m3</t>
  </si>
  <si>
    <t>-1400347080</t>
  </si>
  <si>
    <t>https://podminky.urs.cz/item/CS_URS_2022_01/962042320</t>
  </si>
  <si>
    <t>ODSTRANENI BETONOVEHO SLOUPU</t>
  </si>
  <si>
    <t>0,420</t>
  </si>
  <si>
    <t>967042712</t>
  </si>
  <si>
    <t>Odsekání zdiva z kamene nebo betonu plošné, tl. do 100 mm</t>
  </si>
  <si>
    <t>178999161</t>
  </si>
  <si>
    <t>https://podminky.urs.cz/item/CS_URS_2022_01/967042712</t>
  </si>
  <si>
    <t>974032664</t>
  </si>
  <si>
    <t>Vysekání rýh ve stěnách nebo příčkách z dutých cihel, tvárnic, desek pro vtahování nosníků do zdí před vybouráním otvoru do hl. 150 mm, při výšce nosníku do 150 mm</t>
  </si>
  <si>
    <t>159901666</t>
  </si>
  <si>
    <t>https://podminky.urs.cz/item/CS_URS_2022_01/974032664</t>
  </si>
  <si>
    <t>PRO PREKLADY NAD DVERMI</t>
  </si>
  <si>
    <t>/viz vykres c.204 - pol.12+13+05/</t>
  </si>
  <si>
    <t>1,15*4+0,55</t>
  </si>
  <si>
    <t>65</t>
  </si>
  <si>
    <t>971033651</t>
  </si>
  <si>
    <t>Vybourání otvorů ve zdivu základovém nebo nadzákladovém z cihel, tvárnic, příčkovek z cihel pálených na maltu vápennou nebo vápenocementovou plochy do 4 m2, tl. do 600 mm</t>
  </si>
  <si>
    <t>1177260943</t>
  </si>
  <si>
    <t>https://podminky.urs.cz/item/CS_URS_2022_01/971033651</t>
  </si>
  <si>
    <t>PRO NOVE DVERE</t>
  </si>
  <si>
    <t>0,55*0,90*2,00</t>
  </si>
  <si>
    <t>66</t>
  </si>
  <si>
    <t>971033261</t>
  </si>
  <si>
    <t>Vybourání otvorů ve zdivu základovém nebo nadzákladovém z cihel, tvárnic, příčkovek z cihel pálených na maltu vápennou nebo vápenocementovou plochy do 0,0225 m2, tl. do 600 mm</t>
  </si>
  <si>
    <t>168917385</t>
  </si>
  <si>
    <t>https://podminky.urs.cz/item/CS_URS_2022_01/971033261</t>
  </si>
  <si>
    <t>OTVORY VE STAV.ZDIVU</t>
  </si>
  <si>
    <t>PROF.100 MM</t>
  </si>
  <si>
    <t>100x200 MM</t>
  </si>
  <si>
    <t>67</t>
  </si>
  <si>
    <t>971033251</t>
  </si>
  <si>
    <t>Vybourání otvorů ve zdivu základovém nebo nadzákladovém z cihel, tvárnic, příčkovek z cihel pálených na maltu vápennou nebo vápenocementovou plochy do 0,0225 m2, tl. do 450 mm</t>
  </si>
  <si>
    <t>1397080528</t>
  </si>
  <si>
    <t>https://podminky.urs.cz/item/CS_URS_2022_01/971033251</t>
  </si>
  <si>
    <t>PROSTUP</t>
  </si>
  <si>
    <t>68</t>
  </si>
  <si>
    <t>973031345</t>
  </si>
  <si>
    <t>Vysekání výklenků nebo kapes ve zdivu z cihel na maltu vápennou nebo vápenocementovou kapes, plochy do 0,25 m2, hl. do 300 mm</t>
  </si>
  <si>
    <t>813554877</t>
  </si>
  <si>
    <t>https://podminky.urs.cz/item/CS_URS_2022_01/973031345</t>
  </si>
  <si>
    <t>PRO OSAZENI OK STROPU</t>
  </si>
  <si>
    <t>69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</si>
  <si>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</si>
  <si>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</si>
  <si>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2020577477</t>
  </si>
  <si>
    <t>https://podminky.urs.cz/item/CS_URS_2022_01/967031132</t>
  </si>
  <si>
    <t>1,50</t>
  </si>
  <si>
    <t>70</t>
  </si>
  <si>
    <t>968072456</t>
  </si>
  <si>
    <t>Vybourání kovových rámů oken s křídly, dveřních zárubní, vrat, stěn, ostění nebo obkladů dveřních zárubní, plochy přes 2 m2</t>
  </si>
  <si>
    <t>641525567</t>
  </si>
  <si>
    <t>https://podminky.urs.cz/item/CS_URS_2022_01/968072456</t>
  </si>
  <si>
    <t>ZARUBEN STAV.DVERI</t>
  </si>
  <si>
    <t>/viz vykres c.16/</t>
  </si>
  <si>
    <t>1,42*1,96</t>
  </si>
  <si>
    <t>71</t>
  </si>
  <si>
    <t>974031265</t>
  </si>
  <si>
    <t>Vysekání rýh ve zdivu cihelném na maltu vápennou nebo vápenocementovou v prostoru přilehlém ke stropní konstrukci do hl. 150 mm a šířky do 200 mm</t>
  </si>
  <si>
    <t>-72994502</t>
  </si>
  <si>
    <t>https://podminky.urs.cz/item/CS_URS_2022_01/974031265</t>
  </si>
  <si>
    <t>DRAZKA PRO ULOZENI SLOUPU OK</t>
  </si>
  <si>
    <t>/viz vykres c.204 - upresnit rozmer/</t>
  </si>
  <si>
    <t>POL.10</t>
  </si>
  <si>
    <t>2,30*2</t>
  </si>
  <si>
    <t>72</t>
  </si>
  <si>
    <t>978011191</t>
  </si>
  <si>
    <t>Otlučení vápenných nebo vápenocementových omítek vnitřních ploch stropů, v rozsahu přes 50 do 100 %</t>
  </si>
  <si>
    <t>-189332180</t>
  </si>
  <si>
    <t>https://podminky.urs.cz/item/CS_URS_2022_01/978011191</t>
  </si>
  <si>
    <t>ODSTRANENI SOUVRSTVI OMITEK STROP.PANELU</t>
  </si>
  <si>
    <t>73</t>
  </si>
  <si>
    <t>997013211</t>
  </si>
  <si>
    <t>Vnitrostaveništní doprava suti a vybouraných hmot vodorovně do 50 m svisle ručně pro budovy a haly výšky do 6 m</t>
  </si>
  <si>
    <t>523439262</t>
  </si>
  <si>
    <t>https://podminky.urs.cz/item/CS_URS_2022_01/997013211</t>
  </si>
  <si>
    <t>10,528</t>
  </si>
  <si>
    <t>74</t>
  </si>
  <si>
    <t>997013511</t>
  </si>
  <si>
    <t>Odvoz suti a vybouraných hmot z meziskládky na skládku s naložením a se složením, na vzdálenost do 1 km</t>
  </si>
  <si>
    <t>-1239412811</t>
  </si>
  <si>
    <t>https://podminky.urs.cz/item/CS_URS_2022_01/997013511</t>
  </si>
  <si>
    <t>75</t>
  </si>
  <si>
    <t>997013509</t>
  </si>
  <si>
    <t>Odvoz suti a vybouraných hmot na skládku nebo meziskládku se složením, na vzdálenost Příplatek k ceně za každý další i započatý 1 km přes 1 km</t>
  </si>
  <si>
    <t>-1110710853</t>
  </si>
  <si>
    <t>https://podminky.urs.cz/item/CS_URS_2022_01/997013509</t>
  </si>
  <si>
    <t>10,528*19</t>
  </si>
  <si>
    <t>76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</si>
  <si>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</si>
  <si>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</si>
  <si>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-1049383572</t>
  </si>
  <si>
    <t>https://podminky.urs.cz/item/CS_URS_2022_01/997013609</t>
  </si>
  <si>
    <t>STAVEBNI SUT PO ROZTRIDENI</t>
  </si>
  <si>
    <t>998</t>
  </si>
  <si>
    <t>Přesun hmot</t>
  </si>
  <si>
    <t>77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</si>
  <si>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</si>
  <si>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</si>
  <si>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3955548</t>
  </si>
  <si>
    <t>https://podminky.urs.cz/item/CS_URS_2022_01/998018001</t>
  </si>
  <si>
    <t>PSV</t>
  </si>
  <si>
    <t>Práce a dodávky PSV</t>
  </si>
  <si>
    <t>711</t>
  </si>
  <si>
    <t>Izolace proti vodě, vlhkosti a plynům</t>
  </si>
  <si>
    <t>78</t>
  </si>
  <si>
    <t>711111001</t>
  </si>
  <si>
    <t>Provedení izolace proti zemní vlhkosti natěradly a tmely za studena na ploše vodorovné V nátěrem penetračním</t>
  </si>
  <si>
    <t>1928035234</t>
  </si>
  <si>
    <t>https://podminky.urs.cz/item/CS_URS_2022_01/711111001</t>
  </si>
  <si>
    <t xml:space="preserve">NOVA SKLADBA PODLAHY 1.NP </t>
  </si>
  <si>
    <t>/viz vykres c.24+skladby podlah/</t>
  </si>
  <si>
    <t>P02.01+ P02.02+ P02.04</t>
  </si>
  <si>
    <t>79</t>
  </si>
  <si>
    <t>11163150</t>
  </si>
  <si>
    <t>lak penetrační asfaltový</t>
  </si>
  <si>
    <t>1563206394</t>
  </si>
  <si>
    <t>75,245*0,00033 "Přepočtené koeficientem množství</t>
  </si>
  <si>
    <t>80</t>
  </si>
  <si>
    <t>711141559</t>
  </si>
  <si>
    <t>Provedení izolace proti zemní vlhkosti pásy přitavením NAIP na ploše vodorovné V</t>
  </si>
  <si>
    <t>-29124613</t>
  </si>
  <si>
    <t>https://podminky.urs.cz/item/CS_URS_2022_01/711141559</t>
  </si>
  <si>
    <t>81</t>
  </si>
  <si>
    <t>62832134</t>
  </si>
  <si>
    <t>pás asfaltový natavitelný oxidovaný tl 4,0mm typu V60 S40 s vložkou ze skleněné rohože, s jemnozrnným minerálním posypem</t>
  </si>
  <si>
    <t>-1390447754</t>
  </si>
  <si>
    <t>75,245*1,1655 "Přepočtené koeficientem množství</t>
  </si>
  <si>
    <t>82</t>
  </si>
  <si>
    <t>998711101</t>
  </si>
  <si>
    <t>Přesun hmot pro izolace proti vodě, vlhkosti a plynům stanovený z hmotnosti přesunovaného materiálu vodorovná dopravní vzdálenost do 50 m v objektech výšky do 6 m</t>
  </si>
  <si>
    <t>-1094780437</t>
  </si>
  <si>
    <t>https://podminky.urs.cz/item/CS_URS_2022_01/998711101</t>
  </si>
  <si>
    <t>83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</si>
  <si>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</si>
  <si>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</si>
  <si>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48554451</t>
  </si>
  <si>
    <t>https://podminky.urs.cz/item/CS_URS_2022_01/998711181</t>
  </si>
  <si>
    <t>714</t>
  </si>
  <si>
    <t>Akustická a protiotřesová opatření</t>
  </si>
  <si>
    <t>84</t>
  </si>
  <si>
    <t>628195001</t>
  </si>
  <si>
    <t>Očištění zdiva nebo betonu zdí a valů před započetím oprav ručně</t>
  </si>
  <si>
    <t>1131985394</t>
  </si>
  <si>
    <t>https://podminky.urs.cz/item/CS_URS_2022_01/628195001</t>
  </si>
  <si>
    <t>STAV STROP (STRECHA) POD AKUST.UPRAVU</t>
  </si>
  <si>
    <t>/viz vykres c.30+skladby strech/</t>
  </si>
  <si>
    <t>85</t>
  </si>
  <si>
    <t>611131111</t>
  </si>
  <si>
    <t>Podkladní a spojovací vrstva vnitřních omítaných ploch polymercementový spojovací můstek nanášený ručně stropů</t>
  </si>
  <si>
    <t>595210728</t>
  </si>
  <si>
    <t>https://podminky.urs.cz/item/CS_URS_2022_01/611131111</t>
  </si>
  <si>
    <t>S02.02 -  STRECHA S AKUSTICKOU UPRAVOU</t>
  </si>
  <si>
    <t>/viz vykres c.26+skladby strech/</t>
  </si>
  <si>
    <t>33,44</t>
  </si>
  <si>
    <t>86</t>
  </si>
  <si>
    <t>71412102R</t>
  </si>
  <si>
    <t>Montáž akustických minerálních panelů podstropních s rozšířenou pohltivostí zvuku lepených na stropní konstrukci betonovou</t>
  </si>
  <si>
    <t>-1445256964</t>
  </si>
  <si>
    <t>S02.02 - STROPNI POHLTIVE PANELY</t>
  </si>
  <si>
    <t>VC.LEPIDLA</t>
  </si>
  <si>
    <t>87</t>
  </si>
  <si>
    <t>59036400</t>
  </si>
  <si>
    <t>panel akustický pro školy otevřené kanceláře bez roštu tl 40mm (např.standard Ecophon solo)</t>
  </si>
  <si>
    <t>-698665902</t>
  </si>
  <si>
    <t>33,44*1,05 "Přepočtené koeficientem množství</t>
  </si>
  <si>
    <t>88</t>
  </si>
  <si>
    <t>998714101</t>
  </si>
  <si>
    <t>Přesun hmot pro akustická a protiotřesová opatření stanovený z hmotnosti přesunovaného materiálu vodorovná dopravní vzdálenost do 50 m v objektech výšky do 6 m</t>
  </si>
  <si>
    <t>-940080553</t>
  </si>
  <si>
    <t>https://podminky.urs.cz/item/CS_URS_2022_01/998714101</t>
  </si>
  <si>
    <t>89</t>
  </si>
  <si>
    <t>998714181</t>
  </si>
  <si>
    <t>Přesun hmot pro akustická a protiotřesová opatření stanovený z hmotnosti přesunovaného materiálu Příplatek k cenám za přesun prováděný bez použití mechanizace pro jakoukoliv výšku objektu</t>
  </si>
  <si>
    <t>-792226103</t>
  </si>
  <si>
    <t>https://podminky.urs.cz/item/CS_URS_2022_01/998714181</t>
  </si>
  <si>
    <t>762</t>
  </si>
  <si>
    <t>Konstrukce tesařské</t>
  </si>
  <si>
    <t>90</t>
  </si>
  <si>
    <t>762511294</t>
  </si>
  <si>
    <t>Podlahové konstrukce podkladové z dřevoštěpkových desek OSB dvouvrstvých šroubovaných na pero a drážku 2x15 mm</t>
  </si>
  <si>
    <t>-685900871</t>
  </si>
  <si>
    <t>https://podminky.urs.cz/item/CS_URS_2022_01/762511294</t>
  </si>
  <si>
    <t>P02.03 - PODLAHA 2.NP</t>
  </si>
  <si>
    <t>/viz vykres c.25 a skladby vodor.kci/</t>
  </si>
  <si>
    <t>OSB - VC.SPOJOVACICH PROSTREDKU</t>
  </si>
  <si>
    <t>20,05</t>
  </si>
  <si>
    <t>91</t>
  </si>
  <si>
    <t>998762101</t>
  </si>
  <si>
    <t>Přesun hmot pro konstrukce tesařské stanovený z hmotnosti přesunovaného materiálu vodorovná dopravní vzdálenost do 50 m v objektech výšky do 6 m</t>
  </si>
  <si>
    <t>-1257200030</t>
  </si>
  <si>
    <t>https://podminky.urs.cz/item/CS_URS_2022_01/998762101</t>
  </si>
  <si>
    <t>92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</si>
  <si>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</si>
  <si>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</si>
  <si>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-1276637839</t>
  </si>
  <si>
    <t>https://podminky.urs.cz/item/CS_URS_2022_01/998762181</t>
  </si>
  <si>
    <t>763</t>
  </si>
  <si>
    <t>Konstrukce suché výstavby</t>
  </si>
  <si>
    <t>93</t>
  </si>
  <si>
    <t>763111440</t>
  </si>
  <si>
    <t>Příčka ze sádrokartonových desek s nosnou konstrukcí z jednoduchých ocelových profilů UW, CW dvojitě opláštěná deskami protipožárními impregnovanými DFH2 tl. 2 x 12,5 mm EI 90, příčka tl. 100 mm, profil 50, bez izolace</t>
  </si>
  <si>
    <t>-892131458</t>
  </si>
  <si>
    <t>https://podminky.urs.cz/item/CS_URS_2022_01/763111440</t>
  </si>
  <si>
    <t>ST02.02- SDK PRICKY TL.100 MM</t>
  </si>
  <si>
    <t>SKLADBA SDK DESEK DLE TABULKY VNITR.STEN</t>
  </si>
  <si>
    <t>TL.PRICKY DLE PUDORYSU</t>
  </si>
  <si>
    <t>/viz vykres c.24+28 + skladby vnitr.sten/</t>
  </si>
  <si>
    <t>3,675*2,30*2</t>
  </si>
  <si>
    <t>763111717</t>
  </si>
  <si>
    <t>Příčka ze sádrokartonových desek ostatní konstrukce a práce na příčkách ze sádrokartonových desek základní penetrační nátěr (oboustranný)</t>
  </si>
  <si>
    <t>1924175559</t>
  </si>
  <si>
    <t>https://podminky.urs.cz/item/CS_URS_2022_01/763111717</t>
  </si>
  <si>
    <t>16,905</t>
  </si>
  <si>
    <t>763111718</t>
  </si>
  <si>
    <t>Příčka ze sádrokartonových desek ostatní konstrukce a práce na příčkách ze sádrokartonových desek úprava styku příčky a podhledu (oboustranně) separační páskou s akrylátem</t>
  </si>
  <si>
    <t>-1334734528</t>
  </si>
  <si>
    <t>https://podminky.urs.cz/item/CS_URS_2022_01/763111718</t>
  </si>
  <si>
    <t>3,675*2</t>
  </si>
  <si>
    <t>763111713</t>
  </si>
  <si>
    <t>Příčka ze sádrokartonových desek ostatní konstrukce a práce na příčkách ze sádrokartonových desek ukončení příčky ve volném prostoru</t>
  </si>
  <si>
    <t>720007506</t>
  </si>
  <si>
    <t>https://podminky.urs.cz/item/CS_URS_2022_01/763111713</t>
  </si>
  <si>
    <t>97</t>
  </si>
  <si>
    <t>763111726</t>
  </si>
  <si>
    <t>Příčka ze sádrokartonových desek ostatní konstrukce a práce na příčkách ze sádrokartonových desek ochrana rohů lišta na ochranu volných hran vysoce pevná a nárazu odolná</t>
  </si>
  <si>
    <t>-683051473</t>
  </si>
  <si>
    <t>https://podminky.urs.cz/item/CS_URS_2022_01/763111726</t>
  </si>
  <si>
    <t>2,30*2*2</t>
  </si>
  <si>
    <t>98</t>
  </si>
  <si>
    <t>763111771</t>
  </si>
  <si>
    <t>Příčka ze sádrokartonových desek Příplatek k cenám za rovinnost speciální tmelení kvality Q3</t>
  </si>
  <si>
    <t>1876709810</t>
  </si>
  <si>
    <t>https://podminky.urs.cz/item/CS_URS_2022_01/763111771</t>
  </si>
  <si>
    <t>99</t>
  </si>
  <si>
    <t>763111921</t>
  </si>
  <si>
    <t>Zhotovení otvorů v příčkách ze sádrokartonových desek pro prostupy (voda, elektro, topení, VZT), osvětlení, okna, revizní klapky a dvířka včetně vyztužení profily pro příčku tl. přes 100 mm, velikost do 0,10 m2</t>
  </si>
  <si>
    <t>-86634352</t>
  </si>
  <si>
    <t>https://podminky.urs.cz/item/CS_URS_2022_01/763111921</t>
  </si>
  <si>
    <t>OTVORY (PROSTUPY) V SDK PRICKACH PRO MRIZKY</t>
  </si>
  <si>
    <t>MRIZKY - DODAVKA VZT</t>
  </si>
  <si>
    <t>100</t>
  </si>
  <si>
    <t>763173111</t>
  </si>
  <si>
    <t>Montáž nosičů zařizovacích předmětů pro konstrukce ze sádrokartonových desek úchytu pro umyvadlo</t>
  </si>
  <si>
    <t>-710017455</t>
  </si>
  <si>
    <t>https://podminky.urs.cz/item/CS_URS_2022_01/763173111</t>
  </si>
  <si>
    <t>UCHYTY V SDK - ALT.VYZTUHY</t>
  </si>
  <si>
    <t>101</t>
  </si>
  <si>
    <t>59030729</t>
  </si>
  <si>
    <t>konstrukce pro uchycení umyvadla s nástěnnými bateriemi osová rozteč CW profilů 450-625mm</t>
  </si>
  <si>
    <t>1734599985</t>
  </si>
  <si>
    <t>102</t>
  </si>
  <si>
    <t>998763100</t>
  </si>
  <si>
    <t>Přesun hmot pro dřevostavby stanovený z hmotnosti přesunovaného materiálu vodorovná dopravní vzdálenost do 50 m v objektech výšky do 6 m</t>
  </si>
  <si>
    <t>-2007158304</t>
  </si>
  <si>
    <t>https://podminky.urs.cz/item/CS_URS_2022_01/998763100</t>
  </si>
  <si>
    <t>103</t>
  </si>
  <si>
    <t>998763181</t>
  </si>
  <si>
    <t>Přesun hmot pro dřevostavby stanovený z hmotnosti přesunovaného materiálu Příplatek k ceně za přesun prováděný bez použití mechanizace pro jakoukoliv výšku objektu</t>
  </si>
  <si>
    <t>-2048129967</t>
  </si>
  <si>
    <t>https://podminky.urs.cz/item/CS_URS_2022_01/998763181</t>
  </si>
  <si>
    <t>766</t>
  </si>
  <si>
    <t>Konstrukce truhlářské</t>
  </si>
  <si>
    <t>104</t>
  </si>
  <si>
    <t>766691915</t>
  </si>
  <si>
    <t>Ostatní práce vyvěšení nebo zavěšení křídel s případným uložením a opětovným zavěšením po provedení stavebních změn dřevěných dveřních, plochy přes 2 m2</t>
  </si>
  <si>
    <t>1595283847</t>
  </si>
  <si>
    <t>https://podminky.urs.cz/item/CS_URS_2022_01/766691915</t>
  </si>
  <si>
    <t>STAVAJICI DVERNI KRIDLA K LIKVIDACI</t>
  </si>
  <si>
    <t>/viz vykres c.16 - odhad materialu/</t>
  </si>
  <si>
    <t>105</t>
  </si>
  <si>
    <t>1548835697</t>
  </si>
  <si>
    <t>0,028</t>
  </si>
  <si>
    <t>106</t>
  </si>
  <si>
    <t>-1651206288</t>
  </si>
  <si>
    <t>107</t>
  </si>
  <si>
    <t>-921232220</t>
  </si>
  <si>
    <t>0,028*19</t>
  </si>
  <si>
    <t>108</t>
  </si>
  <si>
    <t>997013811</t>
  </si>
  <si>
    <t>Poplatek za uložení stavebního odpadu na skládce (skládkovné) dřevěného zatříděného do Katalogu odpadů pod kódem 17 02 01</t>
  </si>
  <si>
    <t>720077150</t>
  </si>
  <si>
    <t>https://podminky.urs.cz/item/CS_URS_2022_01/997013811</t>
  </si>
  <si>
    <t>109</t>
  </si>
  <si>
    <t>76666036R</t>
  </si>
  <si>
    <t>Montáž dveřních křídel dřevěných nebo plastových posuvných dveří do pojezdu na stěnu výšky do 2,5 m tříkřídlových, průchozí šířky přes 2450 do 3300 mm</t>
  </si>
  <si>
    <t>1456704142</t>
  </si>
  <si>
    <t>DVERE POSUVNE</t>
  </si>
  <si>
    <t>/viz vykres c.C.4 - vykaz dveri/</t>
  </si>
  <si>
    <t>D8</t>
  </si>
  <si>
    <t>3081x2030 MM</t>
  </si>
  <si>
    <t>110</t>
  </si>
  <si>
    <t>R POL 3</t>
  </si>
  <si>
    <t xml:space="preserve">D9 - dveře-prosklená stěna dřevěná s jedním posuvným křídlem v Al rámu 3081x2030mm bez zárubně - kompletní dodávka s povrchovou úpravou vč.kolejnice dl.5940mm, vedení a kování (viz samostatný výkres) </t>
  </si>
  <si>
    <t>2063124118</t>
  </si>
  <si>
    <t>111</t>
  </si>
  <si>
    <t>998766101</t>
  </si>
  <si>
    <t>Přesun hmot pro konstrukce truhlářské stanovený z hmotnosti přesunovaného materiálu vodorovná dopravní vzdálenost do 50 m v objektech výšky do 6 m</t>
  </si>
  <si>
    <t>965447072</t>
  </si>
  <si>
    <t>https://podminky.urs.cz/item/CS_URS_2022_01/998766101</t>
  </si>
  <si>
    <t>112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</si>
  <si>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</si>
  <si>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</si>
  <si>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402924895</t>
  </si>
  <si>
    <t>https://podminky.urs.cz/item/CS_URS_2022_01/998766181</t>
  </si>
  <si>
    <t>767</t>
  </si>
  <si>
    <t>Konstrukce zámečnické</t>
  </si>
  <si>
    <t>113</t>
  </si>
  <si>
    <t>767995115</t>
  </si>
  <si>
    <t>Montáž ostatních atypických zámečnických konstrukcí hmotnosti přes 50 do 100 kg</t>
  </si>
  <si>
    <t>kg</t>
  </si>
  <si>
    <t>144527793</t>
  </si>
  <si>
    <t>https://podminky.urs.cz/item/CS_URS_2022_01/767995115</t>
  </si>
  <si>
    <t>OCELOVY OSVETLOVACI RAM</t>
  </si>
  <si>
    <t>/viz vykres c.206 - vykaz nosniky/</t>
  </si>
  <si>
    <t>POL.01-07</t>
  </si>
  <si>
    <t>305,40</t>
  </si>
  <si>
    <t>114</t>
  </si>
  <si>
    <t>5530000R1</t>
  </si>
  <si>
    <t>kilogramová cena</t>
  </si>
  <si>
    <t>-1923365548</t>
  </si>
  <si>
    <t>MATERIAL - NOSNIKY</t>
  </si>
  <si>
    <t>/vc.spoj.materialu - svary, srouby/</t>
  </si>
  <si>
    <t>305,4</t>
  </si>
  <si>
    <t>305,4*1,1 "Přepočtené koeficientem množství</t>
  </si>
  <si>
    <t>115</t>
  </si>
  <si>
    <t>767995111</t>
  </si>
  <si>
    <t>Montáž ostatních atypických zámečnických konstrukcí hmotnosti do 5 kg</t>
  </si>
  <si>
    <t>-1665968837</t>
  </si>
  <si>
    <t>https://podminky.urs.cz/item/CS_URS_2022_01/767995111</t>
  </si>
  <si>
    <t>/viz vykres c.206 - vykaz plechy/</t>
  </si>
  <si>
    <t>POL.1-5</t>
  </si>
  <si>
    <t>19,20</t>
  </si>
  <si>
    <t>116</t>
  </si>
  <si>
    <t>683212760</t>
  </si>
  <si>
    <t>MATERIAL - PLECHY</t>
  </si>
  <si>
    <t>19,2*1,1 "Přepočtené koeficientem množství</t>
  </si>
  <si>
    <t>117</t>
  </si>
  <si>
    <t>953961217</t>
  </si>
  <si>
    <t>Kotvy chemické s vyvrtáním otvoru do betonu, železobetonu nebo tvrdého kamene chemická patrona, velikost M 27, hloubka 240 mm</t>
  </si>
  <si>
    <t>904159049</t>
  </si>
  <si>
    <t>https://podminky.urs.cz/item/CS_URS_2022_01/953961217</t>
  </si>
  <si>
    <t>KOTVENI OCEL. NOSNIKU</t>
  </si>
  <si>
    <t>2*4</t>
  </si>
  <si>
    <t>118</t>
  </si>
  <si>
    <t>953965155</t>
  </si>
  <si>
    <t>Kotvy chemické s vyvrtáním otvoru kotevní šrouby pro chemické kotvy, velikost M 27, délka 340 mm</t>
  </si>
  <si>
    <t>1585682237</t>
  </si>
  <si>
    <t>https://podminky.urs.cz/item/CS_URS_2022_01/953965155</t>
  </si>
  <si>
    <t>119</t>
  </si>
  <si>
    <t>977151111</t>
  </si>
  <si>
    <t>Jádrové vrty diamantovými korunkami do stavebních materiálů (železobetonu, betonu, cihel, obkladů, dlažeb, kamene) průměru do 35 mm</t>
  </si>
  <si>
    <t>1830305991</t>
  </si>
  <si>
    <t>https://podminky.urs.cz/item/CS_URS_2022_01/977151111</t>
  </si>
  <si>
    <t>PRO M12 DO STAV.STRESNI KONSTRUKCE</t>
  </si>
  <si>
    <t>/odhad dl./</t>
  </si>
  <si>
    <t>0,20*8</t>
  </si>
  <si>
    <t>120</t>
  </si>
  <si>
    <t>-325576007</t>
  </si>
  <si>
    <t>OCELOVA KONSTRUKCE A SCHODISTE PATRA</t>
  </si>
  <si>
    <t>/viz vykres c.204 - vykaz nosniky/</t>
  </si>
  <si>
    <t>POL.01-14</t>
  </si>
  <si>
    <t>1343,20</t>
  </si>
  <si>
    <t>Odpocet pol.12+13 - preklady</t>
  </si>
  <si>
    <t>-(59,30+6,70)*1,10</t>
  </si>
  <si>
    <t>121</t>
  </si>
  <si>
    <t>-1148932973</t>
  </si>
  <si>
    <t>1270,60</t>
  </si>
  <si>
    <t>1270,6*1,1 "Přepočtené koeficientem množství</t>
  </si>
  <si>
    <t>122</t>
  </si>
  <si>
    <t>432866071</t>
  </si>
  <si>
    <t>OCELOVA KONSTRUKCE PATRA</t>
  </si>
  <si>
    <t>/viz vykres c.204 - vykaz plechy/</t>
  </si>
  <si>
    <t>POL.1-9</t>
  </si>
  <si>
    <t>141,40</t>
  </si>
  <si>
    <t>123</t>
  </si>
  <si>
    <t>-629160281</t>
  </si>
  <si>
    <t>141,4*1,1 "Přepočtené koeficientem množství</t>
  </si>
  <si>
    <t>124</t>
  </si>
  <si>
    <t>R POL 4</t>
  </si>
  <si>
    <t>Desky z pryž.granulátu a polyuretanu D+ M - těsnění např.Belar (viz výkres č.206)</t>
  </si>
  <si>
    <t>-926677464</t>
  </si>
  <si>
    <t>125</t>
  </si>
  <si>
    <t>-1253413410</t>
  </si>
  <si>
    <t>KOTVENI OK</t>
  </si>
  <si>
    <t>2*3+1*4+1*3+4*4</t>
  </si>
  <si>
    <t>/rezerva/</t>
  </si>
  <si>
    <t>126</t>
  </si>
  <si>
    <t>-1666152886</t>
  </si>
  <si>
    <t>127</t>
  </si>
  <si>
    <t>767163111</t>
  </si>
  <si>
    <t>Montáž kompletního kovového zábradlí přímého z dílců v rovině (na rovné ploše) kotveného do ocelové konstrukce</t>
  </si>
  <si>
    <t>-1962922972</t>
  </si>
  <si>
    <t>https://podminky.urs.cz/item/CS_URS_2022_01/767163111</t>
  </si>
  <si>
    <t>OCELOVE ZABRADLI A+B+C+D - OSAZENI</t>
  </si>
  <si>
    <t>/viz vykres c.205/</t>
  </si>
  <si>
    <t>5,583</t>
  </si>
  <si>
    <t>1,941</t>
  </si>
  <si>
    <t>0,912+1,04</t>
  </si>
  <si>
    <t>0,03+2,495</t>
  </si>
  <si>
    <t>128</t>
  </si>
  <si>
    <t>5534228R</t>
  </si>
  <si>
    <t>zábradlí s nerezovou lankovou výplní s bočním kotvením, kulatý/hranatý sloupek</t>
  </si>
  <si>
    <t>1705586048</t>
  </si>
  <si>
    <t>129</t>
  </si>
  <si>
    <t>767163211</t>
  </si>
  <si>
    <t>Montáž kompletního kovového zábradlí přímého z dílců na schodišti kotveného do ocelové konstrukce</t>
  </si>
  <si>
    <t>1852163266</t>
  </si>
  <si>
    <t>https://podminky.urs.cz/item/CS_URS_2022_01/767163211</t>
  </si>
  <si>
    <t>ZABRADLI VRETENOVEHO SCHODISTE</t>
  </si>
  <si>
    <t>/viz vykres c.207/</t>
  </si>
  <si>
    <t>5,75</t>
  </si>
  <si>
    <t>130</t>
  </si>
  <si>
    <t>-1895173281</t>
  </si>
  <si>
    <t>131</t>
  </si>
  <si>
    <t>767646510</t>
  </si>
  <si>
    <t>Montáž dveří ocelových nebo hliníkových protipožárních uzávěrů jednokřídlových</t>
  </si>
  <si>
    <t>-637843458</t>
  </si>
  <si>
    <t>https://podminky.urs.cz/item/CS_URS_2022_01/767646510</t>
  </si>
  <si>
    <t>VNITRNI OCELOVE DVERE</t>
  </si>
  <si>
    <t>KOMPLETNI DODAVKA VC.POVRCH.UPRAVY A ZAKL.KOVANI</t>
  </si>
  <si>
    <t>/viz vykres c.C4 - vykaz dveri/</t>
  </si>
  <si>
    <t>POZNAMKA - OSAZENI ZARUBNE V ODD.64</t>
  </si>
  <si>
    <t>132</t>
  </si>
  <si>
    <t>5534118R</t>
  </si>
  <si>
    <t>D6 - dveře jednokřídlé ocelové interierové bezpečnostní protipožární bez polodrážky EW 15, 30, 45 do speciální zárubně  900x1970mm s povrchovou úpravou (estetický standard HSE) + kování - zabezpečené dvojitou bezp.závorou nebo rozvorou</t>
  </si>
  <si>
    <t>580652755</t>
  </si>
  <si>
    <t>133</t>
  </si>
  <si>
    <t>767646521</t>
  </si>
  <si>
    <t>Montáž dveří ocelových nebo hliníkových protipožárních uzávěrů dvoukřídlových, výšky do 1970 mm</t>
  </si>
  <si>
    <t>-1387579251</t>
  </si>
  <si>
    <t>https://podminky.urs.cz/item/CS_URS_2022_01/767646521</t>
  </si>
  <si>
    <t>134</t>
  </si>
  <si>
    <t>553411R1</t>
  </si>
  <si>
    <t>D5 - dveře dvoukřídlé ocelové interierové bezpečnostní protipožární bez polodrážky EW 15, 30, 45 do speciální zárubně asymetrické 800+300x1970mm s povrchovou úpravou (estetický standard HSE) + kování - zabezpečené dvojitou bezp.závorou nebo rozvorou</t>
  </si>
  <si>
    <t>2078881659</t>
  </si>
  <si>
    <t>135</t>
  </si>
  <si>
    <t>767649191</t>
  </si>
  <si>
    <t>Montáž dveří ocelových nebo hliníkových doplňků dveří samozavírače hydraulického</t>
  </si>
  <si>
    <t>1740886255</t>
  </si>
  <si>
    <t>https://podminky.urs.cz/item/CS_URS_2022_01/767649191</t>
  </si>
  <si>
    <t>SAMOZAVIRACE PRO DVERE D5+D6</t>
  </si>
  <si>
    <t>2+1</t>
  </si>
  <si>
    <t>136</t>
  </si>
  <si>
    <t>54917265</t>
  </si>
  <si>
    <t>samozavírač dveří hydraulický K214 č.14 zlatá bronz</t>
  </si>
  <si>
    <t>1114348998</t>
  </si>
  <si>
    <t>137</t>
  </si>
  <si>
    <t>998767101</t>
  </si>
  <si>
    <t>Přesun hmot pro zámečnické konstrukce stanovený z hmotnosti přesunovaného materiálu vodorovná dopravní vzdálenost do 50 m v objektech výšky do 6 m</t>
  </si>
  <si>
    <t>-1978868971</t>
  </si>
  <si>
    <t>https://podminky.urs.cz/item/CS_URS_2022_01/998767101</t>
  </si>
  <si>
    <t>138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</si>
  <si>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</si>
  <si>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</si>
  <si>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1243342846</t>
  </si>
  <si>
    <t>https://podminky.urs.cz/item/CS_URS_2022_01/998767181</t>
  </si>
  <si>
    <t>776</t>
  </si>
  <si>
    <t>Podlahy povlakové</t>
  </si>
  <si>
    <t>139</t>
  </si>
  <si>
    <t>776251111</t>
  </si>
  <si>
    <t>Montáž podlahovin z přírodního linolea (marmolea) lepením standardním lepidlem z pásů standardních</t>
  </si>
  <si>
    <t>-825202434</t>
  </si>
  <si>
    <t>https://podminky.urs.cz/item/CS_URS_2022_01/776251111</t>
  </si>
  <si>
    <t>140</t>
  </si>
  <si>
    <t>6075611R</t>
  </si>
  <si>
    <t>linoleum přírodní tl 2.5mm, hořlavost Cfl-s1, smykové tření µ ≥0.3, třída zátěže 34/43, protiskluznost R9 (např.standard Marmoleum Concrete)</t>
  </si>
  <si>
    <t>405857051</t>
  </si>
  <si>
    <t>20,05*1,1 "Přepočtené koeficientem množství</t>
  </si>
  <si>
    <t>141</t>
  </si>
  <si>
    <t>776251411</t>
  </si>
  <si>
    <t>Montáž podlahovin z přírodního linolea (marmolea) spoj podlah svařováním za tepla</t>
  </si>
  <si>
    <t>1505483556</t>
  </si>
  <si>
    <t>https://podminky.urs.cz/item/CS_URS_2022_01/776251411</t>
  </si>
  <si>
    <t>20,05*1,60</t>
  </si>
  <si>
    <t>142</t>
  </si>
  <si>
    <t>77614112R</t>
  </si>
  <si>
    <t>Příprava podkladu vyrovnání samonivelační stěrkou podlah min.pevnosti v tlaku C40,pevost v tahu F10 tloušťky 6 mm, doplněná sklenými vlákny</t>
  </si>
  <si>
    <t>686593407</t>
  </si>
  <si>
    <t>143</t>
  </si>
  <si>
    <t>776121321</t>
  </si>
  <si>
    <t>Příprava podkladu penetrace neředěná podlah</t>
  </si>
  <si>
    <t>-1725911393</t>
  </si>
  <si>
    <t>https://podminky.urs.cz/item/CS_URS_2022_01/776121321</t>
  </si>
  <si>
    <t>144</t>
  </si>
  <si>
    <t>77612141R</t>
  </si>
  <si>
    <t>Příprava podkladu penetrace polyuretanová podlah na dřevo (špachtlováním)</t>
  </si>
  <si>
    <t>-1566920125</t>
  </si>
  <si>
    <t>145</t>
  </si>
  <si>
    <t>776431111</t>
  </si>
  <si>
    <t>Montáž schodišťových hran kovových nebo plastových lepených</t>
  </si>
  <si>
    <t>-969830200</t>
  </si>
  <si>
    <t>https://podminky.urs.cz/item/CS_URS_2022_01/776431111</t>
  </si>
  <si>
    <t>PROTISKLUZOVY PRVEK NA HRANE PODESTY</t>
  </si>
  <si>
    <t>0,90</t>
  </si>
  <si>
    <t>146</t>
  </si>
  <si>
    <t>28342164</t>
  </si>
  <si>
    <t>hrana schodová s lemovým ukončením z PVC 28x40x5,5mm</t>
  </si>
  <si>
    <t>-1130776496</t>
  </si>
  <si>
    <t>0,9*1,05 "Přepočtené koeficientem množství</t>
  </si>
  <si>
    <t>147</t>
  </si>
  <si>
    <t>998776101</t>
  </si>
  <si>
    <t>Přesun hmot pro podlahy povlakové stanovený z hmotnosti přesunovaného materiálu vodorovná dopravní vzdálenost do 50 m v objektech výšky do 6 m</t>
  </si>
  <si>
    <t>-920875591</t>
  </si>
  <si>
    <t>https://podminky.urs.cz/item/CS_URS_2022_01/998776101</t>
  </si>
  <si>
    <t>148</t>
  </si>
  <si>
    <t>998776181</t>
  </si>
  <si>
    <t>Přesun hmot pro podlahy povlakové stanovený z hmotnosti přesunovaného materiálu Příplatek k cenám za přesun prováděný bez použití mechanizace pro jakoukoliv výšku objektu</t>
  </si>
  <si>
    <t>58307592</t>
  </si>
  <si>
    <t>https://podminky.urs.cz/item/CS_URS_2022_01/998776181</t>
  </si>
  <si>
    <t>777</t>
  </si>
  <si>
    <t>Podlahy lité</t>
  </si>
  <si>
    <t>149</t>
  </si>
  <si>
    <t>77752110R</t>
  </si>
  <si>
    <t>P02.01+ P02.02+P02.03- Stěrková podlahovina na bázi polyuretanu hladká - celé souvrství tl.cca 10 mm (kompl.skladba bez broušení podkladu dle požadavku PD - viz skladba vodorovných konstrukcí)</t>
  </si>
  <si>
    <t>-1560942003</t>
  </si>
  <si>
    <t>LITA POLYURETANOVA STERKA</t>
  </si>
  <si>
    <t>150</t>
  </si>
  <si>
    <t>998771101</t>
  </si>
  <si>
    <t>Přesun hmot pro podlahy z dlaždic stanovený z hmotnosti přesunovaného materiálu vodorovná dopravní vzdálenost do 50 m v objektech výšky do 6 m</t>
  </si>
  <si>
    <t>1567747694</t>
  </si>
  <si>
    <t>https://podminky.urs.cz/item/CS_URS_2022_01/998771101</t>
  </si>
  <si>
    <t>151</t>
  </si>
  <si>
    <t>998771181</t>
  </si>
  <si>
    <t>Přesun hmot pro podlahy z dlaždic stanovený z hmotnosti přesunovaného materiálu Příplatek k ceně za přesun prováděný bez použití mechanizace pro jakoukoliv výšku objektu</t>
  </si>
  <si>
    <t>1039949040</t>
  </si>
  <si>
    <t>https://podminky.urs.cz/item/CS_URS_2022_01/998771181</t>
  </si>
  <si>
    <t>783</t>
  </si>
  <si>
    <t>Dokončovací práce - nátěry (OK provedené nástřikem)</t>
  </si>
  <si>
    <t>152</t>
  </si>
  <si>
    <t>783301401</t>
  </si>
  <si>
    <t>Příprava podkladu zámečnických konstrukcí před provedením nátěru ometení</t>
  </si>
  <si>
    <t>395507707</t>
  </si>
  <si>
    <t>https://podminky.urs.cz/item/CS_URS_2022_01/783301401</t>
  </si>
  <si>
    <t>NATER - NASTRIK OCEL.KONSTUKCI</t>
  </si>
  <si>
    <t>OCEL.RAM</t>
  </si>
  <si>
    <t>/prepocet na m2/</t>
  </si>
  <si>
    <t>(305,40+19,20)*32,00*0,001</t>
  </si>
  <si>
    <t>OCEL KONSTRUKCE</t>
  </si>
  <si>
    <t>(1343,20+141,40)*32,00*0,001</t>
  </si>
  <si>
    <t>OCEL.ZABRADLI</t>
  </si>
  <si>
    <t>(25,80+127,50)*32,00*0,001</t>
  </si>
  <si>
    <t>OCEL.ZABRADLI SCHODISTE</t>
  </si>
  <si>
    <t>5,75*1,00</t>
  </si>
  <si>
    <t>153</t>
  </si>
  <si>
    <t>783314203</t>
  </si>
  <si>
    <t>Základní antikorozní nátěr zámečnických konstrukcí jednonásobný syntetický samozákladující</t>
  </si>
  <si>
    <t>894435084</t>
  </si>
  <si>
    <t>https://podminky.urs.cz/item/CS_URS_2022_01/783314203</t>
  </si>
  <si>
    <t>154</t>
  </si>
  <si>
    <t>783315101</t>
  </si>
  <si>
    <t>Mezinátěr zámečnických konstrukcí jednonásobný syntetický standardní</t>
  </si>
  <si>
    <t>-1798122167</t>
  </si>
  <si>
    <t>https://podminky.urs.cz/item/CS_URS_2022_01/783315101</t>
  </si>
  <si>
    <t>155</t>
  </si>
  <si>
    <t>783317101</t>
  </si>
  <si>
    <t>Krycí nátěr (email) zámečnických konstrukcí jednonásobný syntetický standardní</t>
  </si>
  <si>
    <t>-679962886</t>
  </si>
  <si>
    <t>https://podminky.urs.cz/item/CS_URS_2022_01/783317101</t>
  </si>
  <si>
    <t>156</t>
  </si>
  <si>
    <t>78383640R</t>
  </si>
  <si>
    <t>Ochranný nátěr omítek matný bezbarvý uzavírací a penetrační na bázi epoxidových pryskyřic</t>
  </si>
  <si>
    <t>-985396175</t>
  </si>
  <si>
    <t>UPRAVA POHLEDOVYCH BETONU STROPU</t>
  </si>
  <si>
    <t>157</t>
  </si>
  <si>
    <t>783801403</t>
  </si>
  <si>
    <t>Příprava podkladu omítek před provedením nátěru oprášení</t>
  </si>
  <si>
    <t>-305443193</t>
  </si>
  <si>
    <t>https://podminky.urs.cz/item/CS_URS_2022_01/783801403</t>
  </si>
  <si>
    <t>784</t>
  </si>
  <si>
    <t>Dokončovací práce - malby a tapety</t>
  </si>
  <si>
    <t>158</t>
  </si>
  <si>
    <t>784181103</t>
  </si>
  <si>
    <t>Penetrace podkladu jednonásobná základní akrylátová bezbarvá v místnostech výšky přes 3,80 do 5,00 m</t>
  </si>
  <si>
    <t>-787010401</t>
  </si>
  <si>
    <t>https://podminky.urs.cz/item/CS_URS_2022_01/784181103</t>
  </si>
  <si>
    <t>VYMALBA STEN</t>
  </si>
  <si>
    <t>/viz vykres c.24+27+ skladby f.povrch.úprav/</t>
  </si>
  <si>
    <t>VP02.01</t>
  </si>
  <si>
    <t>(11,59+6,00)*2*5,00</t>
  </si>
  <si>
    <t>Odpocet otvoru nad 4 m2</t>
  </si>
  <si>
    <t>DOTCENE PLOCHY U DVERI</t>
  </si>
  <si>
    <t>/upresnit dle pozadavku investora/</t>
  </si>
  <si>
    <t>30,00</t>
  </si>
  <si>
    <t>159</t>
  </si>
  <si>
    <t>784211013</t>
  </si>
  <si>
    <t>Malby z malířských směsí oděruvzdorných za mokra jednonásobné, bílé za mokra oděruvzdorné velmi dobře v místnostech výšky přes 3,80 do 5,00 m</t>
  </si>
  <si>
    <t>-1369115994</t>
  </si>
  <si>
    <t>https://podminky.urs.cz/item/CS_URS_2022_01/784211013</t>
  </si>
  <si>
    <t>204,072</t>
  </si>
  <si>
    <t>VYMALBA SADROKARTONU</t>
  </si>
  <si>
    <t>16,905*2</t>
  </si>
  <si>
    <t>160</t>
  </si>
  <si>
    <t>784211061</t>
  </si>
  <si>
    <t>Malby z malířských směsí oděruvzdorných za mokra Příplatek k cenám jednonásobných maleb za provádění barevné malby tónované na tónovacích automatech, v odstínu světlém</t>
  </si>
  <si>
    <t>253384005</t>
  </si>
  <si>
    <t>https://podminky.urs.cz/item/CS_URS_2022_01/784211061</t>
  </si>
  <si>
    <t>786</t>
  </si>
  <si>
    <t>Dokončovací práce - čalounické úpravy</t>
  </si>
  <si>
    <t>161</t>
  </si>
  <si>
    <t>7866140R1</t>
  </si>
  <si>
    <t>Montáž vnitřních rolet vestavěných do ostění, upevněných ve vodící liště, ovládaných motorem, včetně vodících profilů, plochy do 6 m2</t>
  </si>
  <si>
    <t>-2038864084</t>
  </si>
  <si>
    <t>HORIZONTALNI INTERIEROVE ROLETY</t>
  </si>
  <si>
    <t>/viz vykres c.C.11 - vykaz stinici techniky/</t>
  </si>
  <si>
    <t>R6</t>
  </si>
  <si>
    <t>R7</t>
  </si>
  <si>
    <t>162</t>
  </si>
  <si>
    <t>631280R1</t>
  </si>
  <si>
    <t>R6 - roleta látková bílá, matná, omyvatelná, neopropustná vedená v liště, dole zakončená výztužnou lištou ovládaná motorycky spínačem, včetně příslušenství plochy do 6,0 m2</t>
  </si>
  <si>
    <t>-1345733069</t>
  </si>
  <si>
    <t>2,395*2,40</t>
  </si>
  <si>
    <t>163</t>
  </si>
  <si>
    <t>631280R2</t>
  </si>
  <si>
    <t>R7 - roleta látková světle šedá, omyvatelná, neopropustná vedená v liště, dole zakončená výztužnou lištou ovládaná motorycky spínačem, včetně příslušenství plochy do 3,0 m2</t>
  </si>
  <si>
    <t>-1546271270</t>
  </si>
  <si>
    <t>/odhad rozmeru - neuvedeno</t>
  </si>
  <si>
    <t>1,50*1,50</t>
  </si>
  <si>
    <t>164</t>
  </si>
  <si>
    <t>998786101</t>
  </si>
  <si>
    <t>Přesun hmot pro stínění a čalounické úpravy stanovený z hmotnosti přesunovaného materiálu vodorovná dopravní vzdálenost do 50 m v objektech výšky (hloubky) do 6 m</t>
  </si>
  <si>
    <t>-1444917919</t>
  </si>
  <si>
    <t>https://podminky.urs.cz/item/CS_URS_2022_01/998786101</t>
  </si>
  <si>
    <t>165</t>
  </si>
  <si>
    <t>998786181</t>
  </si>
  <si>
    <t>Přesun hmot pro stínění a čalounické úpravy stanovený z hmotnosti přesunovaného materiálu Příplatek k cenám za přesun prováděný bez použití mechanizace pro jakoukoliv výšku objektu</t>
  </si>
  <si>
    <t>-943576938</t>
  </si>
  <si>
    <t>https://podminky.urs.cz/item/CS_URS_2022_01/998786181</t>
  </si>
  <si>
    <t>979</t>
  </si>
  <si>
    <t>Vybavení interiéru - truhlářské konstrukce C.8</t>
  </si>
  <si>
    <t>166</t>
  </si>
  <si>
    <t>R POL 5</t>
  </si>
  <si>
    <t>TK6 - Skříň 01 (kompletní dodávka a montáž)</t>
  </si>
  <si>
    <t>-1007027672</t>
  </si>
  <si>
    <t>FOTOATELIER</t>
  </si>
  <si>
    <t>/viz vykaz truhlarskych konstrukci C8/</t>
  </si>
  <si>
    <t>N00</t>
  </si>
  <si>
    <t>Nepojmenované práce</t>
  </si>
  <si>
    <t>HZS</t>
  </si>
  <si>
    <t>Hodinové zúčtovací sazby</t>
  </si>
  <si>
    <t>167</t>
  </si>
  <si>
    <t>HZS 1</t>
  </si>
  <si>
    <t>Ostatní pomocné a nezměřitelné práce - přesný počet hodin bude fakturován dle skutečnosti za hodinovou sazbu zhotovitele po odsouhlasení ve stavebním deníku (POLOŽKA ZAHRNUTA Z DŮVODU ZJIŠTĚNÍ VÝŠE HODINOVÉ SAZBY ZHOTOVITELE, NUTNÁ KONTROLA VYČERPANÝCH HODIN A ODEČET ZAHRNUTÝCH V TOMTO ROZPOČTU !!!)</t>
  </si>
  <si>
    <t>hod</t>
  </si>
  <si>
    <t>262144</t>
  </si>
  <si>
    <t>-624601520</t>
  </si>
  <si>
    <t>REKONSTRUKCE</t>
  </si>
  <si>
    <t>SKRYTE KONSTRUKCE A DETAILY NEODHALITELNE PROJEKTEM</t>
  </si>
  <si>
    <t>/napr. dozdivky, zacisteni, dilatace, kotvení, napojeni kci atd./</t>
  </si>
  <si>
    <t>100,00</t>
  </si>
  <si>
    <t>168</t>
  </si>
  <si>
    <t>HZS 2</t>
  </si>
  <si>
    <t>Zednické výpomoce pro profese - přesný počet hodin bude fakturován dle skutečnosti za hodinovou sazbu zhotovitele po odsouhlasení ve stavebním deníku</t>
  </si>
  <si>
    <t>-1738063220</t>
  </si>
  <si>
    <t>RYHY, PRURAZY, ZAZDIVKY, ZACISTENI ATD.</t>
  </si>
  <si>
    <t>40,00</t>
  </si>
  <si>
    <t>D.1.4.1 - VODOVOD A KANALIZACE</t>
  </si>
  <si>
    <t xml:space="preserve">    721 - Zdravotechnika - vnitřní kanalizace  (dodávka a montáž)</t>
  </si>
  <si>
    <t xml:space="preserve">    722 - Zdravotechnika - vnitřní vodovod (dodávka a montáž)</t>
  </si>
  <si>
    <t xml:space="preserve">    725 - Zdravotechnika - zařizovací předměty (dodávka a montáz)</t>
  </si>
  <si>
    <t>721</t>
  </si>
  <si>
    <t>Zdravotechnika - vnitřní kanalizace  (dodávka a montáž)</t>
  </si>
  <si>
    <t>Pol132</t>
  </si>
  <si>
    <t>potrubí PP-HT DN 40</t>
  </si>
  <si>
    <t>-1487565865</t>
  </si>
  <si>
    <t>Pol133</t>
  </si>
  <si>
    <t>potrubí PP-HT DN 50</t>
  </si>
  <si>
    <t>1441367774</t>
  </si>
  <si>
    <t>Pol136</t>
  </si>
  <si>
    <t>32x4.5 potrubí PP-RCT, S 4 (SDR 9) (kondenzát od VZT jednotek)</t>
  </si>
  <si>
    <t>-1965116887</t>
  </si>
  <si>
    <t>Pol155</t>
  </si>
  <si>
    <t>40x5,6 potrubí PP-RCT, S 4 (SDR 9) (výtlak přečerpávače)</t>
  </si>
  <si>
    <t>-1371982986</t>
  </si>
  <si>
    <t>Pol140</t>
  </si>
  <si>
    <t>izolační návleky MIRELON PRO tl 5 mm pro PP-HT DN40</t>
  </si>
  <si>
    <t>-1461041758</t>
  </si>
  <si>
    <t>Pol144</t>
  </si>
  <si>
    <t>trubková izolace tl. 9 mm pro potrubí PP-RCT 32x4.5</t>
  </si>
  <si>
    <t>2090817872</t>
  </si>
  <si>
    <t>Pol156</t>
  </si>
  <si>
    <t>trubková izolace tl. 9 mm pro potrubí PP-RCT 40x5.6</t>
  </si>
  <si>
    <t>1956733198</t>
  </si>
  <si>
    <t>Pol157</t>
  </si>
  <si>
    <t>nadzemní přečerpávač pod umyvadlo pro 1 umyvadlo na šedou vodu 400W/230V</t>
  </si>
  <si>
    <t>-2062120839</t>
  </si>
  <si>
    <t>Pol57.1</t>
  </si>
  <si>
    <t xml:space="preserve">Zkouška těsnosti kanalizace </t>
  </si>
  <si>
    <t>-1838901443</t>
  </si>
  <si>
    <t>722</t>
  </si>
  <si>
    <t>Zdravotechnika - vnitřní vodovod (dodávka a montáž)</t>
  </si>
  <si>
    <t>Pol72</t>
  </si>
  <si>
    <t>Rohový kulový kohout – 1/2" x 3/8" , nástěnka</t>
  </si>
  <si>
    <t>ks</t>
  </si>
  <si>
    <t>1371613769</t>
  </si>
  <si>
    <t>Pol125</t>
  </si>
  <si>
    <t>CELOPLASTOVÁ TRUBKA Z PP-RCT, S 4 (SDR 9), vč. tvarovek a upevňovacího materálu,korýtek 20x2,8</t>
  </si>
  <si>
    <t>m1</t>
  </si>
  <si>
    <t>-1810632694</t>
  </si>
  <si>
    <t>Pol150</t>
  </si>
  <si>
    <t>izolace tl. 9 pro trubku DN20</t>
  </si>
  <si>
    <t>1599273540</t>
  </si>
  <si>
    <t>Pol151</t>
  </si>
  <si>
    <t>CELOPLASTOVÁ TRUBKA Z PP-RCT, S 4 (SDR 9), vč. tvarovek a upevňovacího materálu,korýtek 25x3,5</t>
  </si>
  <si>
    <t>-477535689</t>
  </si>
  <si>
    <t>Pol152</t>
  </si>
  <si>
    <t>izolace tl. 9 pro trubku DN25</t>
  </si>
  <si>
    <t>-855482263</t>
  </si>
  <si>
    <t>-1362713063</t>
  </si>
  <si>
    <t>1843254089</t>
  </si>
  <si>
    <t>-992387523</t>
  </si>
  <si>
    <t>1817405633</t>
  </si>
  <si>
    <t>Pol153</t>
  </si>
  <si>
    <t>Uzavírací armatury - R 250 D-1/2"</t>
  </si>
  <si>
    <t>1523655704</t>
  </si>
  <si>
    <t>Pol154</t>
  </si>
  <si>
    <t>El. tlakový ohřívač o objemu 9,6 litrů umístěný pod umyvadlem, 1.5kW, včetně bezp. skupiny připojení</t>
  </si>
  <si>
    <t>-1128939855</t>
  </si>
  <si>
    <t>Pol54.1</t>
  </si>
  <si>
    <t>Základní rozbor pitné vody</t>
  </si>
  <si>
    <t>1208081410</t>
  </si>
  <si>
    <t>Pol.54.2</t>
  </si>
  <si>
    <t>Zkouška těsnosti vodovodu</t>
  </si>
  <si>
    <t>-1279048351</t>
  </si>
  <si>
    <t>Pol.54.3</t>
  </si>
  <si>
    <t>Desinfekce a proplach systému</t>
  </si>
  <si>
    <t>992304963</t>
  </si>
  <si>
    <t>Vypuštění a napuštění části systému</t>
  </si>
  <si>
    <t>1929269515</t>
  </si>
  <si>
    <t>725</t>
  </si>
  <si>
    <t>Zdravotechnika - zařizovací předměty (dodávka a montáz)</t>
  </si>
  <si>
    <t>Z10</t>
  </si>
  <si>
    <t>Sifon umyvadlový choromovaný povrch bez zaoblených hran Standard Sifon umyvadlový Optima 5/4 CR SIFM</t>
  </si>
  <si>
    <t>2114750188</t>
  </si>
  <si>
    <t>Z14</t>
  </si>
  <si>
    <t>Nábytkové umyvadlo STANDARD 600x490x163 mm 4ern8 mat otvor pro baterii uprostřed včetně click clack uzávěru odpadu, barva černá. Standard Nábytkové umyvadlo Roca Inspira 60x49 cm Onix mat</t>
  </si>
  <si>
    <t>116688351</t>
  </si>
  <si>
    <t>Z15</t>
  </si>
  <si>
    <t>Umyvadlová baterie Páková umyvadlová baterie DN 15 se směsovacím zařízením a nastavitelným omezovačem teploty (nastavení 37°C) délka ramene 220 mm výška 300 mm černý oxidovaný povrch. bez výpusti Standard Grohe Minta - Páková dřezová baterie, černá</t>
  </si>
  <si>
    <t>1424108322</t>
  </si>
  <si>
    <t>Pol4</t>
  </si>
  <si>
    <t>Rohový kulový kohout - 1/2" x 3/8", nástěnka</t>
  </si>
  <si>
    <t>282483248</t>
  </si>
  <si>
    <t>Zaslepení potrubí pro odvod kondenzátu</t>
  </si>
  <si>
    <t>-1795894031</t>
  </si>
  <si>
    <t xml:space="preserve">D.1.4.3 - ELEKTROINSTALACE </t>
  </si>
  <si>
    <t>21-M - Elektromontáže</t>
  </si>
  <si>
    <t xml:space="preserve">    D2 - Kabely a trubky</t>
  </si>
  <si>
    <t xml:space="preserve">    D3 - Instalační materiál</t>
  </si>
  <si>
    <t xml:space="preserve">    D4 - Osvětlení - dodávka svítidel</t>
  </si>
  <si>
    <t xml:space="preserve">    D5 - Rozvaděč R2</t>
  </si>
  <si>
    <t xml:space="preserve">    D6 - Hlavní rozvaděč (stávající)</t>
  </si>
  <si>
    <t xml:space="preserve">    D7 - Strukturovaná kabeláž</t>
  </si>
  <si>
    <t xml:space="preserve">    D8 - PZTS</t>
  </si>
  <si>
    <t xml:space="preserve">    D9 - HDMI</t>
  </si>
  <si>
    <t xml:space="preserve">    D10 - Práce a ostatní materiál</t>
  </si>
  <si>
    <t>21-M</t>
  </si>
  <si>
    <t>Elektromontáže</t>
  </si>
  <si>
    <t>D2</t>
  </si>
  <si>
    <t>Kabely a trubky</t>
  </si>
  <si>
    <t>Pol1</t>
  </si>
  <si>
    <t>CYKY-J 3x1,5</t>
  </si>
  <si>
    <t>777631626</t>
  </si>
  <si>
    <t>Pol2</t>
  </si>
  <si>
    <t>CYKY-O 3x1,5</t>
  </si>
  <si>
    <t>1599714033</t>
  </si>
  <si>
    <t>Pol3</t>
  </si>
  <si>
    <t>CYKY-J 3x2,5</t>
  </si>
  <si>
    <t>-46317124</t>
  </si>
  <si>
    <t>Pol57</t>
  </si>
  <si>
    <t>CYKY-J 3x6</t>
  </si>
  <si>
    <t>405449941</t>
  </si>
  <si>
    <t>CYKY-J 5x1,5</t>
  </si>
  <si>
    <t>1599442301</t>
  </si>
  <si>
    <t>Pol6</t>
  </si>
  <si>
    <t>CYKY-J 5x6</t>
  </si>
  <si>
    <t>1435135648</t>
  </si>
  <si>
    <t>D3</t>
  </si>
  <si>
    <t>Instalační materiál</t>
  </si>
  <si>
    <t>Pol8</t>
  </si>
  <si>
    <t>Spínač č. 1</t>
  </si>
  <si>
    <t>-1821730006</t>
  </si>
  <si>
    <t>Pol10</t>
  </si>
  <si>
    <t>Spínač č. 6</t>
  </si>
  <si>
    <t>1136985327</t>
  </si>
  <si>
    <t>Pol58</t>
  </si>
  <si>
    <t>Spínač č. 6+1, 6+6</t>
  </si>
  <si>
    <t>2096799248</t>
  </si>
  <si>
    <t>Pol12</t>
  </si>
  <si>
    <t>Zásuvka jednonásobná 230V/16A</t>
  </si>
  <si>
    <t>437649063</t>
  </si>
  <si>
    <t>Pol13</t>
  </si>
  <si>
    <t>Zásuvka jednonásobná 230V/16A se svodičem přepětí T3</t>
  </si>
  <si>
    <t>-193209771</t>
  </si>
  <si>
    <t>Pol14</t>
  </si>
  <si>
    <t>Žaluziový ovladač</t>
  </si>
  <si>
    <t>-1432158259</t>
  </si>
  <si>
    <t>Pol17</t>
  </si>
  <si>
    <t>Krabice přístrojová</t>
  </si>
  <si>
    <t>-1295407961</t>
  </si>
  <si>
    <t>Pol18</t>
  </si>
  <si>
    <t>Detektor pohybu venkovní nástěnný, min. IP44, bílá barva</t>
  </si>
  <si>
    <t>81555637</t>
  </si>
  <si>
    <t>Pol21</t>
  </si>
  <si>
    <t>Dataprojektor</t>
  </si>
  <si>
    <t>1779549954</t>
  </si>
  <si>
    <t>Pol22</t>
  </si>
  <si>
    <t>Podlahová zásuvková krabice, 3x Z230V, 1x 2RJ45, pro mokrou údržbu</t>
  </si>
  <si>
    <t>1281573695</t>
  </si>
  <si>
    <t>D4</t>
  </si>
  <si>
    <t>Osvětlení - dodávka svítidel</t>
  </si>
  <si>
    <t>348250R6</t>
  </si>
  <si>
    <t>E - LED downlighty 8 W prof.206x155mm  (techn.specifiklace viz výkres č.C.9)</t>
  </si>
  <si>
    <t>-1035852069</t>
  </si>
  <si>
    <t>348250R8</t>
  </si>
  <si>
    <t>N - LED únikové osvětlení 2 W cca 105x105mm  (techn.specifiklace viz výkres č.C.9)</t>
  </si>
  <si>
    <t>1634276453</t>
  </si>
  <si>
    <t>D5</t>
  </si>
  <si>
    <t>Rozvaděč R2</t>
  </si>
  <si>
    <t>Pol25</t>
  </si>
  <si>
    <t>rozvaděč oceloplechový nástěnný, s plnými dvířky, 72M</t>
  </si>
  <si>
    <t>2037256321</t>
  </si>
  <si>
    <t>Pol26</t>
  </si>
  <si>
    <t>přepěťová ochrana T1+T2</t>
  </si>
  <si>
    <t>-2025592713</t>
  </si>
  <si>
    <t>Pol59</t>
  </si>
  <si>
    <t>hlavní vypínač 40A/3</t>
  </si>
  <si>
    <t>154638915</t>
  </si>
  <si>
    <t>Pol60</t>
  </si>
  <si>
    <t>jistič B25A/1</t>
  </si>
  <si>
    <t>-1272409958</t>
  </si>
  <si>
    <t>Pol30</t>
  </si>
  <si>
    <t>jistič B16A/1</t>
  </si>
  <si>
    <t>-561006523</t>
  </si>
  <si>
    <t>Pol31</t>
  </si>
  <si>
    <t>jistič B10A/1</t>
  </si>
  <si>
    <t>-365954665</t>
  </si>
  <si>
    <t>Pol61</t>
  </si>
  <si>
    <t>jistič B6A/1</t>
  </si>
  <si>
    <t>593775316</t>
  </si>
  <si>
    <t>Pol32</t>
  </si>
  <si>
    <t>jistič B2A/1</t>
  </si>
  <si>
    <t>1610836243</t>
  </si>
  <si>
    <t>Pol62</t>
  </si>
  <si>
    <t>jistič C16A/1</t>
  </si>
  <si>
    <t>-531374575</t>
  </si>
  <si>
    <t>Pol34</t>
  </si>
  <si>
    <t>proudový chránič 40/4/0,03</t>
  </si>
  <si>
    <t>1594216046</t>
  </si>
  <si>
    <t>Pol35</t>
  </si>
  <si>
    <t>kombinovaný chránič s nadproudovou ochranou 10B/2/0,03</t>
  </si>
  <si>
    <t>1972128206</t>
  </si>
  <si>
    <t>Pol63</t>
  </si>
  <si>
    <t>stykač, 4x pomocný kontakt 230V/25A</t>
  </si>
  <si>
    <t>-840078968</t>
  </si>
  <si>
    <t>Hlavní rozvaděč (stávající)</t>
  </si>
  <si>
    <t>Pol64</t>
  </si>
  <si>
    <t>jistič B32A/3</t>
  </si>
  <si>
    <t>-1109033148</t>
  </si>
  <si>
    <t>D7</t>
  </si>
  <si>
    <t>Strukturovaná kabeláž</t>
  </si>
  <si>
    <t>Pol37</t>
  </si>
  <si>
    <t>Zásuvka datová dvojnásobná, 2xRJ45</t>
  </si>
  <si>
    <t>-1929096320</t>
  </si>
  <si>
    <t>-1479279964</t>
  </si>
  <si>
    <t>Pol38</t>
  </si>
  <si>
    <t>UTP cat 5e</t>
  </si>
  <si>
    <t>2005308929</t>
  </si>
  <si>
    <t>Pol39</t>
  </si>
  <si>
    <t>trubka ∅40 nízká mechanická odolnost</t>
  </si>
  <si>
    <t>527845414</t>
  </si>
  <si>
    <t>Pol40</t>
  </si>
  <si>
    <t>trubka ∅20 nízká mechanická odolnost</t>
  </si>
  <si>
    <t>568865333</t>
  </si>
  <si>
    <t>Pol42</t>
  </si>
  <si>
    <t>19" RACK jednodílný 6U</t>
  </si>
  <si>
    <t>1245862387</t>
  </si>
  <si>
    <t>Pol43</t>
  </si>
  <si>
    <t>Switch 19" 48P PoE</t>
  </si>
  <si>
    <t>-350266330</t>
  </si>
  <si>
    <t>Pol65</t>
  </si>
  <si>
    <t>Switch 19" 24P PoE</t>
  </si>
  <si>
    <t>-1465228210</t>
  </si>
  <si>
    <t>Pol44</t>
  </si>
  <si>
    <t>Patch panel 19" 48P</t>
  </si>
  <si>
    <t>-967937245</t>
  </si>
  <si>
    <t>Pol66</t>
  </si>
  <si>
    <t>Patch panel 19" 24P</t>
  </si>
  <si>
    <t>508266050</t>
  </si>
  <si>
    <t>PZTS</t>
  </si>
  <si>
    <t>Pol45</t>
  </si>
  <si>
    <t>Ústředna</t>
  </si>
  <si>
    <t>2095605214</t>
  </si>
  <si>
    <t>Pol46</t>
  </si>
  <si>
    <t>Klávesnice</t>
  </si>
  <si>
    <t>1987127972</t>
  </si>
  <si>
    <t>Pol47</t>
  </si>
  <si>
    <t>Detektor pohybu</t>
  </si>
  <si>
    <t>1254409635</t>
  </si>
  <si>
    <t>Pol48</t>
  </si>
  <si>
    <t>Detektor pohybu a tříštění skla</t>
  </si>
  <si>
    <t>411578321</t>
  </si>
  <si>
    <t>Pol49</t>
  </si>
  <si>
    <t>Vnitřní siréna</t>
  </si>
  <si>
    <t>-381024596</t>
  </si>
  <si>
    <t>Pol52</t>
  </si>
  <si>
    <t>Kabely, spojky, příslušenství</t>
  </si>
  <si>
    <t>-410116650</t>
  </si>
  <si>
    <t>HDMI</t>
  </si>
  <si>
    <t>Pol67</t>
  </si>
  <si>
    <t>Zásuvka HDMI</t>
  </si>
  <si>
    <t>-1754787996</t>
  </si>
  <si>
    <t>-1821085500</t>
  </si>
  <si>
    <t>Pol68</t>
  </si>
  <si>
    <t>HDMI extender</t>
  </si>
  <si>
    <t>1258887506</t>
  </si>
  <si>
    <t>Pol69</t>
  </si>
  <si>
    <t>HDMI kabel</t>
  </si>
  <si>
    <t>816739653</t>
  </si>
  <si>
    <t>-1346582879</t>
  </si>
  <si>
    <t>D10</t>
  </si>
  <si>
    <t>Práce a ostatní materiál</t>
  </si>
  <si>
    <t>Pol70</t>
  </si>
  <si>
    <t>Práce a ostatní materiál - viz výpis uvnitř položky</t>
  </si>
  <si>
    <t>1125001754</t>
  </si>
  <si>
    <t>Montáž včetně svítidel</t>
  </si>
  <si>
    <t>Doprava na stavbu</t>
  </si>
  <si>
    <t>Hmoždinky, hřebíky, nástroje, sádra, šrouby, vruty, atd.</t>
  </si>
  <si>
    <t>Ukončení veškeré výše uvedené kabeláže</t>
  </si>
  <si>
    <t>Průrazy všeobecně</t>
  </si>
  <si>
    <t>Drážky + omítka</t>
  </si>
  <si>
    <t>Stavební přípomocné práce, stavební připravenost</t>
  </si>
  <si>
    <t>Odstranění stávající elektroinstalace, včetně její likvidace</t>
  </si>
  <si>
    <t xml:space="preserve">Drobný nespecifikovaný a montážní materiál </t>
  </si>
  <si>
    <t>Protipožární utěsnění prostupů</t>
  </si>
  <si>
    <t>Komplexní odskoušení technologie</t>
  </si>
  <si>
    <t>Zaškolení obsluhy</t>
  </si>
  <si>
    <t>Projekt skutečného provedení</t>
  </si>
  <si>
    <t>Kolaudační podklady</t>
  </si>
  <si>
    <t>Značící štítky technologie</t>
  </si>
  <si>
    <t>Dopojení k elektroměru a slabo a silnoproudu</t>
  </si>
  <si>
    <t>Autorský dozor</t>
  </si>
  <si>
    <t>VRN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</si>
  <si>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</si>
  <si>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</si>
  <si>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</si>
  <si>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</si>
  <si>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</si>
  <si>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</si>
  <si>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</si>
  <si>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</si>
  <si>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</si>
  <si>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</si>
  <si>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</si>
  <si>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-143533912</t>
  </si>
  <si>
    <t>https://podminky.urs.cz/item/CS_URS_2022_01/013254000</t>
  </si>
  <si>
    <t>013294000</t>
  </si>
  <si>
    <t>Ostatní dokumentace - dílenská</t>
  </si>
  <si>
    <t>1012227210</t>
  </si>
  <si>
    <t>https://podminky.urs.cz/item/CS_URS_2022_01/013294000</t>
  </si>
  <si>
    <t>VRN3</t>
  </si>
  <si>
    <t>Zařízení staveniště</t>
  </si>
  <si>
    <t>030001000</t>
  </si>
  <si>
    <t>Zařízení staveniště - zřízení, provoz, zrušení</t>
  </si>
  <si>
    <t>-205217189</t>
  </si>
  <si>
    <t>https://podminky.urs.cz/item/CS_URS_2022_01/030001000</t>
  </si>
  <si>
    <t>034002000</t>
  </si>
  <si>
    <t>Zabezpečení staveniště</t>
  </si>
  <si>
    <t>1902564395</t>
  </si>
  <si>
    <t>https://podminky.urs.cz/item/CS_URS_2022_01/034002000</t>
  </si>
  <si>
    <t>VRN4</t>
  </si>
  <si>
    <t>Inženýrská činnost</t>
  </si>
  <si>
    <t>044002000</t>
  </si>
  <si>
    <t>Revize</t>
  </si>
  <si>
    <t>423689376</t>
  </si>
  <si>
    <t>https://podminky.urs.cz/item/CS_URS_2022_01/044002000</t>
  </si>
  <si>
    <t>045002000</t>
  </si>
  <si>
    <t>Kompletační a koordinační činnost</t>
  </si>
  <si>
    <t>-2026539054</t>
  </si>
  <si>
    <t>https://podminky.urs.cz/item/CS_URS_2022_01/045002000</t>
  </si>
  <si>
    <t>VRN7</t>
  </si>
  <si>
    <t>Provozní vlivy</t>
  </si>
  <si>
    <t>071002000</t>
  </si>
  <si>
    <t>Provoz investora, třetích osob</t>
  </si>
  <si>
    <t>8885746</t>
  </si>
  <si>
    <t>https://podminky.urs.cz/item/CS_URS_2022_01/071002000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</si>
  <si>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</si>
  <si>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</si>
  <si>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</si>
  <si>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</si>
  <si>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0"/>
      </rPr>
      <t xml:space="preserve">Rekapitulace stavby </t>
    </r>
    <r>
      <rPr>
        <sz val="8"/>
        <rFont val="Arial CE"/>
        <family val="0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</si>
  <si>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0"/>
      </rPr>
      <t>Rekapitulace stavby</t>
    </r>
    <r>
      <rPr>
        <sz val="8"/>
        <rFont val="Arial CE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</si>
  <si>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</si>
  <si>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</si>
  <si>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0"/>
      </rPr>
      <t>Rekapitulace objektů stavby a soupisů prací</t>
    </r>
    <r>
      <rPr>
        <sz val="8"/>
        <rFont val="Arial CE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</si>
  <si>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</si>
  <si>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</si>
  <si>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</si>
  <si>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</si>
  <si>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</si>
  <si>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</si>
  <si>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</si>
  <si>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</si>
  <si>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</si>
  <si>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</si>
  <si>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</si>
  <si>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</si>
  <si>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0"/>
      </rPr>
      <t xml:space="preserve">Soupis prací </t>
    </r>
    <r>
      <rPr>
        <sz val="8"/>
        <rFont val="Arial CE"/>
        <family val="0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</si>
  <si>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</si>
  <si>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0"/>
      </rPr>
      <t>Krycí list soupisu</t>
    </r>
    <r>
      <rPr>
        <sz val="8"/>
        <rFont val="Arial CE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</si>
  <si>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</si>
  <si>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0"/>
      </rPr>
      <t>Rekapitulace členění soupisu prací</t>
    </r>
    <r>
      <rPr>
        <sz val="8"/>
        <rFont val="Arial CE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</si>
  <si>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</si>
  <si>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0"/>
      </rPr>
      <t xml:space="preserve">Soupis prací </t>
    </r>
    <r>
      <rPr>
        <sz val="8"/>
        <rFont val="Arial CE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</si>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</sst>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113">
    <font>
      <sz val="8"/>
      <name val="Arial CE"/>
      <family val="2"/>
    </font>
    <font>
      <sz val="11"/>
      <color indexed="8"/>
      <name val="Calibri"/>
      <family val="2"/>
    </font>
    <font>
      <sz val="10"/>
      <color indexed="55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sz val="8"/>
      <color indexed="18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4"/>
      <name val="Arial CE"/>
      <family val="0"/>
    </font>
    <font>
      <b/>
      <sz val="12"/>
      <color indexed="55"/>
      <name val="Arial CE"/>
      <family val="0"/>
    </font>
    <font>
      <b/>
      <sz val="8"/>
      <color indexed="55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sz val="12"/>
      <color indexed="55"/>
      <name val="Arial CE"/>
      <family val="0"/>
    </font>
    <font>
      <sz val="8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name val="Arial CE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8"/>
      <color indexed="12"/>
      <name val="Wingdings 2"/>
      <family val="0"/>
    </font>
    <font>
      <b/>
      <sz val="10"/>
      <color indexed="56"/>
      <name val="Arial CE"/>
      <family val="0"/>
    </font>
    <font>
      <sz val="10"/>
      <color indexed="48"/>
      <name val="Arial CE"/>
      <family val="0"/>
    </font>
    <font>
      <sz val="8"/>
      <color indexed="16"/>
      <name val="Arial CE"/>
      <family val="0"/>
    </font>
    <font>
      <b/>
      <sz val="8"/>
      <name val="Arial CE"/>
      <family val="0"/>
    </font>
    <font>
      <sz val="7"/>
      <color indexed="55"/>
      <name val="Arial CE"/>
      <family val="0"/>
    </font>
    <font>
      <i/>
      <u val="single"/>
      <sz val="7"/>
      <color indexed="55"/>
      <name val="Calibri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sz val="8"/>
      <name val="Trebuchet MS"/>
      <family val="0"/>
    </font>
    <font>
      <b/>
      <sz val="16"/>
      <name val="Trebuchet MS"/>
      <family val="0"/>
    </font>
    <font>
      <b/>
      <sz val="11"/>
      <name val="Trebuchet MS"/>
      <family val="0"/>
    </font>
    <font>
      <sz val="9"/>
      <name val="Trebuchet MS"/>
      <family val="0"/>
    </font>
    <font>
      <sz val="10"/>
      <name val="Trebuchet MS"/>
      <family val="0"/>
    </font>
    <font>
      <sz val="11"/>
      <name val="Trebuchet MS"/>
      <family val="0"/>
    </font>
    <font>
      <b/>
      <sz val="9"/>
      <name val="Trebuchet MS"/>
      <family val="0"/>
    </font>
    <font>
      <u val="single"/>
      <sz val="11"/>
      <color indexed="12"/>
      <name val="Calibri"/>
      <family val="0"/>
    </font>
    <font>
      <i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69696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8"/>
      <color rgb="FF800080"/>
      <name val="Arial CE"/>
      <family val="0"/>
    </font>
    <font>
      <sz val="8"/>
      <color rgb="FF505050"/>
      <name val="Arial CE"/>
      <family val="0"/>
    </font>
    <font>
      <sz val="8"/>
      <color rgb="FFFF0000"/>
      <name val="Arial CE"/>
      <family val="0"/>
    </font>
    <font>
      <sz val="8"/>
      <color rgb="FF0000A8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2"/>
      <color rgb="FF969696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8"/>
      <color theme="10"/>
      <name val="Wingdings 2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sz val="7"/>
      <color rgb="FF979797"/>
      <name val="Arial CE"/>
      <family val="0"/>
    </font>
    <font>
      <i/>
      <u val="single"/>
      <sz val="7"/>
      <color rgb="FF979797"/>
      <name val="Calibri"/>
      <family val="0"/>
    </font>
    <font>
      <sz val="7"/>
      <color rgb="FF969696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b/>
      <sz val="10"/>
      <color rgb="FF003366"/>
      <name val="Arial CE"/>
      <family val="0"/>
    </font>
    <font>
      <b/>
      <sz val="8"/>
      <color rgb="FF969696"/>
      <name val="Arial CE"/>
      <family val="0"/>
    </font>
    <font>
      <b/>
      <sz val="10"/>
      <color rgb="FF969696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8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0" xfId="0" applyFont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9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83" fillId="0" borderId="0" xfId="0" applyFont="1" applyAlignment="1">
      <alignment horizontal="left" vertical="center"/>
    </xf>
    <xf numFmtId="0" fontId="3" fillId="23" borderId="0" xfId="0" applyFont="1" applyFill="1" applyAlignment="1" applyProtection="1">
      <alignment horizontal="left" vertical="center"/>
      <protection locked="0"/>
    </xf>
    <xf numFmtId="49" fontId="3" fillId="23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83" fillId="0" borderId="0" xfId="0" applyFont="1" applyAlignment="1">
      <alignment horizontal="right" vertical="center"/>
    </xf>
    <xf numFmtId="0" fontId="83" fillId="0" borderId="12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23" fillId="34" borderId="22" xfId="0" applyFont="1" applyFill="1" applyBorder="1" applyAlignment="1">
      <alignment horizontal="center" vertical="center"/>
    </xf>
    <xf numFmtId="0" fontId="94" fillId="0" borderId="23" xfId="0" applyFont="1" applyBorder="1" applyAlignment="1">
      <alignment horizontal="center" vertical="center" wrapText="1"/>
    </xf>
    <xf numFmtId="0" fontId="94" fillId="0" borderId="24" xfId="0" applyFont="1" applyBorder="1" applyAlignment="1">
      <alignment horizontal="center" vertical="center" wrapText="1"/>
    </xf>
    <xf numFmtId="0" fontId="94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Alignment="1">
      <alignment vertical="center"/>
    </xf>
    <xf numFmtId="4" fontId="9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96" fillId="0" borderId="27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166" fontId="96" fillId="0" borderId="0" xfId="0" applyNumberFormat="1" applyFont="1" applyBorder="1" applyAlignment="1">
      <alignment vertical="center"/>
    </xf>
    <xf numFmtId="4" fontId="9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99" fillId="0" borderId="27" xfId="0" applyNumberFormat="1" applyFont="1" applyBorder="1" applyAlignment="1">
      <alignment vertical="center"/>
    </xf>
    <xf numFmtId="4" fontId="99" fillId="0" borderId="0" xfId="0" applyNumberFormat="1" applyFont="1" applyBorder="1" applyAlignment="1">
      <alignment vertical="center"/>
    </xf>
    <xf numFmtId="166" fontId="99" fillId="0" borderId="0" xfId="0" applyNumberFormat="1" applyFont="1" applyBorder="1" applyAlignment="1">
      <alignment vertical="center"/>
    </xf>
    <xf numFmtId="4" fontId="99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0" fillId="0" borderId="0" xfId="36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83" fillId="0" borderId="27" xfId="0" applyNumberFormat="1" applyFont="1" applyBorder="1" applyAlignment="1">
      <alignment vertical="center"/>
    </xf>
    <xf numFmtId="4" fontId="83" fillId="0" borderId="0" xfId="0" applyNumberFormat="1" applyFont="1" applyBorder="1" applyAlignment="1">
      <alignment vertical="center"/>
    </xf>
    <xf numFmtId="166" fontId="83" fillId="0" borderId="0" xfId="0" applyNumberFormat="1" applyFont="1" applyBorder="1" applyAlignment="1">
      <alignment vertical="center"/>
    </xf>
    <xf numFmtId="4" fontId="83" fillId="0" borderId="21" xfId="0" applyNumberFormat="1" applyFont="1" applyBorder="1" applyAlignment="1">
      <alignment vertical="center"/>
    </xf>
    <xf numFmtId="4" fontId="99" fillId="0" borderId="28" xfId="0" applyNumberFormat="1" applyFont="1" applyBorder="1" applyAlignment="1">
      <alignment vertical="center"/>
    </xf>
    <xf numFmtId="4" fontId="99" fillId="0" borderId="29" xfId="0" applyNumberFormat="1" applyFont="1" applyBorder="1" applyAlignment="1">
      <alignment vertical="center"/>
    </xf>
    <xf numFmtId="166" fontId="99" fillId="0" borderId="29" xfId="0" applyNumberFormat="1" applyFont="1" applyBorder="1" applyAlignment="1">
      <alignment vertical="center"/>
    </xf>
    <xf numFmtId="4" fontId="99" fillId="0" borderId="30" xfId="0" applyNumberFormat="1" applyFont="1" applyBorder="1" applyAlignment="1">
      <alignment vertical="center"/>
    </xf>
    <xf numFmtId="0" fontId="10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02" fillId="0" borderId="0" xfId="0" applyFont="1" applyAlignment="1">
      <alignment horizontal="left" vertical="center"/>
    </xf>
    <xf numFmtId="4" fontId="83" fillId="0" borderId="0" xfId="0" applyNumberFormat="1" applyFont="1" applyAlignment="1">
      <alignment vertical="center"/>
    </xf>
    <xf numFmtId="164" fontId="83" fillId="0" borderId="0" xfId="0" applyNumberFormat="1" applyFont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5" fillId="34" borderId="15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horizontal="center" vertical="center"/>
    </xf>
    <xf numFmtId="4" fontId="5" fillId="34" borderId="16" xfId="0" applyNumberFormat="1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23" fillId="34" borderId="0" xfId="0" applyFont="1" applyFill="1" applyAlignment="1">
      <alignment horizontal="left" vertical="center"/>
    </xf>
    <xf numFmtId="0" fontId="23" fillId="34" borderId="0" xfId="0" applyFont="1" applyFill="1" applyAlignment="1">
      <alignment horizontal="right" vertical="center"/>
    </xf>
    <xf numFmtId="0" fontId="103" fillId="0" borderId="0" xfId="0" applyFont="1" applyAlignment="1">
      <alignment horizontal="left" vertical="center"/>
    </xf>
    <xf numFmtId="0" fontId="84" fillId="0" borderId="12" xfId="0" applyFont="1" applyBorder="1" applyAlignment="1">
      <alignment vertical="center"/>
    </xf>
    <xf numFmtId="0" fontId="84" fillId="0" borderId="29" xfId="0" applyFont="1" applyBorder="1" applyAlignment="1">
      <alignment horizontal="left" vertical="center"/>
    </xf>
    <xf numFmtId="0" fontId="84" fillId="0" borderId="29" xfId="0" applyFont="1" applyBorder="1" applyAlignment="1">
      <alignment vertical="center"/>
    </xf>
    <xf numFmtId="4" fontId="84" fillId="0" borderId="29" xfId="0" applyNumberFormat="1" applyFont="1" applyBorder="1" applyAlignment="1">
      <alignment vertical="center"/>
    </xf>
    <xf numFmtId="0" fontId="85" fillId="0" borderId="12" xfId="0" applyFont="1" applyBorder="1" applyAlignment="1">
      <alignment vertical="center"/>
    </xf>
    <xf numFmtId="0" fontId="85" fillId="0" borderId="29" xfId="0" applyFont="1" applyBorder="1" applyAlignment="1">
      <alignment horizontal="left" vertical="center"/>
    </xf>
    <xf numFmtId="0" fontId="85" fillId="0" borderId="29" xfId="0" applyFont="1" applyBorder="1" applyAlignment="1">
      <alignment vertical="center"/>
    </xf>
    <xf numFmtId="4" fontId="85" fillId="0" borderId="2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95" fillId="0" borderId="0" xfId="0" applyNumberFormat="1" applyFont="1" applyAlignment="1">
      <alignment/>
    </xf>
    <xf numFmtId="166" fontId="104" fillId="0" borderId="19" xfId="0" applyNumberFormat="1" applyFont="1" applyBorder="1" applyAlignment="1">
      <alignment/>
    </xf>
    <xf numFmtId="166" fontId="104" fillId="0" borderId="20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6" fillId="0" borderId="12" xfId="0" applyFont="1" applyBorder="1" applyAlignment="1">
      <alignment/>
    </xf>
    <xf numFmtId="0" fontId="86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0" fontId="86" fillId="0" borderId="0" xfId="0" applyFont="1" applyAlignment="1" applyProtection="1">
      <alignment/>
      <protection locked="0"/>
    </xf>
    <xf numFmtId="4" fontId="84" fillId="0" borderId="0" xfId="0" applyNumberFormat="1" applyFont="1" applyAlignment="1">
      <alignment/>
    </xf>
    <xf numFmtId="0" fontId="86" fillId="0" borderId="27" xfId="0" applyFont="1" applyBorder="1" applyAlignment="1">
      <alignment/>
    </xf>
    <xf numFmtId="0" fontId="86" fillId="0" borderId="0" xfId="0" applyFont="1" applyBorder="1" applyAlignment="1">
      <alignment/>
    </xf>
    <xf numFmtId="166" fontId="86" fillId="0" borderId="0" xfId="0" applyNumberFormat="1" applyFont="1" applyBorder="1" applyAlignment="1">
      <alignment/>
    </xf>
    <xf numFmtId="166" fontId="86" fillId="0" borderId="21" xfId="0" applyNumberFormat="1" applyFont="1" applyBorder="1" applyAlignment="1">
      <alignment/>
    </xf>
    <xf numFmtId="0" fontId="86" fillId="0" borderId="0" xfId="0" applyFont="1" applyAlignment="1">
      <alignment horizontal="center"/>
    </xf>
    <xf numFmtId="4" fontId="86" fillId="0" borderId="0" xfId="0" applyNumberFormat="1" applyFont="1" applyAlignment="1">
      <alignment vertical="center"/>
    </xf>
    <xf numFmtId="0" fontId="85" fillId="0" borderId="0" xfId="0" applyFont="1" applyAlignment="1">
      <alignment horizontal="left"/>
    </xf>
    <xf numFmtId="4" fontId="85" fillId="0" borderId="0" xfId="0" applyNumberFormat="1" applyFont="1" applyAlignment="1">
      <alignment/>
    </xf>
    <xf numFmtId="0" fontId="0" fillId="0" borderId="12" xfId="0" applyFont="1" applyBorder="1" applyAlignment="1" applyProtection="1">
      <alignment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49" fontId="23" fillId="0" borderId="31" xfId="0" applyNumberFormat="1" applyFont="1" applyBorder="1" applyAlignment="1" applyProtection="1">
      <alignment horizontal="left" vertical="center" wrapText="1"/>
      <protection locked="0"/>
    </xf>
    <xf numFmtId="0" fontId="23" fillId="0" borderId="31" xfId="0" applyFont="1" applyBorder="1" applyAlignment="1" applyProtection="1">
      <alignment horizontal="left"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167" fontId="23" fillId="0" borderId="31" xfId="0" applyNumberFormat="1" applyFont="1" applyBorder="1" applyAlignment="1" applyProtection="1">
      <alignment vertical="center"/>
      <protection locked="0"/>
    </xf>
    <xf numFmtId="4" fontId="23" fillId="23" borderId="31" xfId="0" applyNumberFormat="1" applyFont="1" applyFill="1" applyBorder="1" applyAlignment="1" applyProtection="1">
      <alignment vertical="center"/>
      <protection locked="0"/>
    </xf>
    <xf numFmtId="4" fontId="23" fillId="0" borderId="31" xfId="0" applyNumberFormat="1" applyFont="1" applyBorder="1" applyAlignment="1" applyProtection="1">
      <alignment vertical="center"/>
      <protection locked="0"/>
    </xf>
    <xf numFmtId="0" fontId="94" fillId="23" borderId="27" xfId="0" applyFont="1" applyFill="1" applyBorder="1" applyAlignment="1" applyProtection="1">
      <alignment horizontal="left" vertical="center"/>
      <protection locked="0"/>
    </xf>
    <xf numFmtId="0" fontId="94" fillId="0" borderId="0" xfId="0" applyFont="1" applyBorder="1" applyAlignment="1">
      <alignment horizontal="center" vertical="center"/>
    </xf>
    <xf numFmtId="166" fontId="94" fillId="0" borderId="0" xfId="0" applyNumberFormat="1" applyFont="1" applyBorder="1" applyAlignment="1">
      <alignment vertical="center"/>
    </xf>
    <xf numFmtId="166" fontId="94" fillId="0" borderId="21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5" fillId="0" borderId="0" xfId="0" applyFont="1" applyAlignment="1">
      <alignment horizontal="left" vertical="center"/>
    </xf>
    <xf numFmtId="0" fontId="106" fillId="0" borderId="0" xfId="36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7" fillId="0" borderId="12" xfId="0" applyFont="1" applyBorder="1" applyAlignment="1">
      <alignment vertical="center"/>
    </xf>
    <xf numFmtId="0" fontId="10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0" fontId="87" fillId="0" borderId="0" xfId="0" applyFont="1" applyAlignment="1" applyProtection="1">
      <alignment vertical="center"/>
      <protection locked="0"/>
    </xf>
    <xf numFmtId="0" fontId="87" fillId="0" borderId="27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1" xfId="0" applyFont="1" applyBorder="1" applyAlignment="1">
      <alignment vertical="center"/>
    </xf>
    <xf numFmtId="0" fontId="88" fillId="0" borderId="12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wrapText="1"/>
    </xf>
    <xf numFmtId="167" fontId="88" fillId="0" borderId="0" xfId="0" applyNumberFormat="1" applyFont="1" applyAlignment="1">
      <alignment vertical="center"/>
    </xf>
    <xf numFmtId="0" fontId="88" fillId="0" borderId="0" xfId="0" applyFont="1" applyAlignment="1" applyProtection="1">
      <alignment vertical="center"/>
      <protection locked="0"/>
    </xf>
    <xf numFmtId="0" fontId="88" fillId="0" borderId="27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21" xfId="0" applyFont="1" applyBorder="1" applyAlignment="1">
      <alignment vertical="center"/>
    </xf>
    <xf numFmtId="0" fontId="89" fillId="0" borderId="12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 wrapText="1"/>
    </xf>
    <xf numFmtId="167" fontId="89" fillId="0" borderId="0" xfId="0" applyNumberFormat="1" applyFont="1" applyAlignment="1">
      <alignment vertical="center"/>
    </xf>
    <xf numFmtId="0" fontId="89" fillId="0" borderId="0" xfId="0" applyFont="1" applyAlignment="1" applyProtection="1">
      <alignment vertical="center"/>
      <protection locked="0"/>
    </xf>
    <xf numFmtId="0" fontId="89" fillId="0" borderId="27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89" fillId="0" borderId="21" xfId="0" applyFont="1" applyBorder="1" applyAlignment="1">
      <alignment vertical="center"/>
    </xf>
    <xf numFmtId="0" fontId="108" fillId="0" borderId="31" xfId="0" applyFont="1" applyBorder="1" applyAlignment="1" applyProtection="1">
      <alignment horizontal="center" vertical="center"/>
      <protection locked="0"/>
    </xf>
    <xf numFmtId="49" fontId="108" fillId="0" borderId="31" xfId="0" applyNumberFormat="1" applyFont="1" applyBorder="1" applyAlignment="1" applyProtection="1">
      <alignment horizontal="left" vertical="center" wrapText="1"/>
      <protection locked="0"/>
    </xf>
    <xf numFmtId="0" fontId="108" fillId="0" borderId="31" xfId="0" applyFont="1" applyBorder="1" applyAlignment="1" applyProtection="1">
      <alignment horizontal="left" vertical="center" wrapText="1"/>
      <protection locked="0"/>
    </xf>
    <xf numFmtId="0" fontId="108" fillId="0" borderId="31" xfId="0" applyFont="1" applyBorder="1" applyAlignment="1" applyProtection="1">
      <alignment horizontal="center" vertical="center" wrapText="1"/>
      <protection locked="0"/>
    </xf>
    <xf numFmtId="167" fontId="108" fillId="0" borderId="31" xfId="0" applyNumberFormat="1" applyFont="1" applyBorder="1" applyAlignment="1" applyProtection="1">
      <alignment vertical="center"/>
      <protection locked="0"/>
    </xf>
    <xf numFmtId="4" fontId="108" fillId="23" borderId="31" xfId="0" applyNumberFormat="1" applyFont="1" applyFill="1" applyBorder="1" applyAlignment="1" applyProtection="1">
      <alignment vertical="center"/>
      <protection locked="0"/>
    </xf>
    <xf numFmtId="4" fontId="108" fillId="0" borderId="31" xfId="0" applyNumberFormat="1" applyFont="1" applyBorder="1" applyAlignment="1" applyProtection="1">
      <alignment vertical="center"/>
      <protection locked="0"/>
    </xf>
    <xf numFmtId="0" fontId="109" fillId="0" borderId="12" xfId="0" applyFont="1" applyBorder="1" applyAlignment="1">
      <alignment vertical="center"/>
    </xf>
    <xf numFmtId="0" fontId="108" fillId="23" borderId="27" xfId="0" applyFont="1" applyFill="1" applyBorder="1" applyAlignment="1" applyProtection="1">
      <alignment horizontal="left" vertical="center"/>
      <protection locked="0"/>
    </xf>
    <xf numFmtId="0" fontId="108" fillId="0" borderId="0" xfId="0" applyFont="1" applyBorder="1" applyAlignment="1">
      <alignment horizontal="center" vertical="center"/>
    </xf>
    <xf numFmtId="0" fontId="90" fillId="0" borderId="12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 wrapText="1"/>
    </xf>
    <xf numFmtId="167" fontId="90" fillId="0" borderId="0" xfId="0" applyNumberFormat="1" applyFont="1" applyAlignment="1">
      <alignment vertical="center"/>
    </xf>
    <xf numFmtId="0" fontId="90" fillId="0" borderId="0" xfId="0" applyFont="1" applyAlignment="1" applyProtection="1">
      <alignment vertical="center"/>
      <protection locked="0"/>
    </xf>
    <xf numFmtId="0" fontId="90" fillId="0" borderId="27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0" fillId="0" borderId="21" xfId="0" applyFont="1" applyBorder="1" applyAlignment="1">
      <alignment vertical="center"/>
    </xf>
    <xf numFmtId="0" fontId="89" fillId="0" borderId="28" xfId="0" applyFont="1" applyBorder="1" applyAlignment="1">
      <alignment vertical="center"/>
    </xf>
    <xf numFmtId="0" fontId="89" fillId="0" borderId="29" xfId="0" applyFont="1" applyBorder="1" applyAlignment="1">
      <alignment vertical="center"/>
    </xf>
    <xf numFmtId="0" fontId="89" fillId="0" borderId="30" xfId="0" applyFont="1" applyBorder="1" applyAlignment="1">
      <alignment vertical="center"/>
    </xf>
    <xf numFmtId="0" fontId="94" fillId="23" borderId="28" xfId="0" applyFont="1" applyFill="1" applyBorder="1" applyAlignment="1" applyProtection="1">
      <alignment horizontal="left" vertical="center"/>
      <protection locked="0"/>
    </xf>
    <xf numFmtId="0" fontId="94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166" fontId="94" fillId="0" borderId="29" xfId="0" applyNumberFormat="1" applyFont="1" applyBorder="1" applyAlignment="1">
      <alignment vertical="center"/>
    </xf>
    <xf numFmtId="166" fontId="94" fillId="0" borderId="30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Alignment="1">
      <alignment vertical="top"/>
    </xf>
    <xf numFmtId="0" fontId="39" fillId="0" borderId="32" xfId="0" applyFont="1" applyBorder="1" applyAlignment="1">
      <alignment vertical="center" wrapText="1"/>
    </xf>
    <xf numFmtId="0" fontId="39" fillId="0" borderId="33" xfId="0" applyFont="1" applyBorder="1" applyAlignment="1">
      <alignment vertical="center" wrapText="1"/>
    </xf>
    <xf numFmtId="0" fontId="39" fillId="0" borderId="34" xfId="0" applyFont="1" applyBorder="1" applyAlignment="1">
      <alignment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35" xfId="0" applyFont="1" applyBorder="1" applyAlignment="1">
      <alignment vertical="center" wrapText="1"/>
    </xf>
    <xf numFmtId="0" fontId="39" fillId="0" borderId="36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3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37" xfId="0" applyFont="1" applyBorder="1" applyAlignment="1">
      <alignment vertical="center" wrapText="1"/>
    </xf>
    <xf numFmtId="0" fontId="43" fillId="0" borderId="38" xfId="0" applyFont="1" applyBorder="1" applyAlignment="1">
      <alignment vertical="center" wrapText="1"/>
    </xf>
    <xf numFmtId="0" fontId="39" fillId="0" borderId="39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32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39" fillId="0" borderId="35" xfId="0" applyFont="1" applyBorder="1" applyAlignment="1">
      <alignment horizontal="left" vertical="center"/>
    </xf>
    <xf numFmtId="0" fontId="39" fillId="0" borderId="36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0" fontId="41" fillId="0" borderId="38" xfId="0" applyFont="1" applyBorder="1" applyAlignment="1">
      <alignment horizontal="center" vertical="center"/>
    </xf>
    <xf numFmtId="0" fontId="44" fillId="0" borderId="3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3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left" vertical="center"/>
    </xf>
    <xf numFmtId="0" fontId="43" fillId="0" borderId="38" xfId="0" applyFont="1" applyBorder="1" applyAlignment="1">
      <alignment horizontal="left" vertical="center"/>
    </xf>
    <xf numFmtId="0" fontId="39" fillId="0" borderId="3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3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left" vertical="center" wrapText="1"/>
    </xf>
    <xf numFmtId="0" fontId="39" fillId="0" borderId="33" xfId="0" applyFont="1" applyBorder="1" applyAlignment="1">
      <alignment horizontal="left" vertical="center" wrapText="1"/>
    </xf>
    <xf numFmtId="0" fontId="39" fillId="0" borderId="34" xfId="0" applyFont="1" applyBorder="1" applyAlignment="1">
      <alignment horizontal="left" vertical="center" wrapText="1"/>
    </xf>
    <xf numFmtId="0" fontId="39" fillId="0" borderId="35" xfId="0" applyFont="1" applyBorder="1" applyAlignment="1">
      <alignment horizontal="left" vertical="center" wrapText="1"/>
    </xf>
    <xf numFmtId="0" fontId="39" fillId="0" borderId="36" xfId="0" applyFont="1" applyBorder="1" applyAlignment="1">
      <alignment horizontal="left" vertical="center" wrapText="1"/>
    </xf>
    <xf numFmtId="0" fontId="44" fillId="0" borderId="35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left" vertical="center" wrapText="1"/>
    </xf>
    <xf numFmtId="0" fontId="42" fillId="0" borderId="35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36" xfId="0" applyFont="1" applyBorder="1" applyAlignment="1">
      <alignment horizontal="left" vertical="center" wrapText="1"/>
    </xf>
    <xf numFmtId="0" fontId="42" fillId="0" borderId="36" xfId="0" applyFont="1" applyBorder="1" applyAlignment="1">
      <alignment horizontal="left" vertical="center"/>
    </xf>
    <xf numFmtId="0" fontId="42" fillId="0" borderId="37" xfId="0" applyFont="1" applyBorder="1" applyAlignment="1">
      <alignment horizontal="left" vertical="center" wrapText="1"/>
    </xf>
    <xf numFmtId="0" fontId="42" fillId="0" borderId="38" xfId="0" applyFont="1" applyBorder="1" applyAlignment="1">
      <alignment horizontal="left" vertical="center" wrapText="1"/>
    </xf>
    <xf numFmtId="0" fontId="42" fillId="0" borderId="3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37" xfId="0" applyFont="1" applyBorder="1" applyAlignment="1">
      <alignment horizontal="left" vertical="center"/>
    </xf>
    <xf numFmtId="0" fontId="42" fillId="0" borderId="39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41" fillId="0" borderId="3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38" xfId="0" applyBorder="1" applyAlignment="1">
      <alignment vertical="top"/>
    </xf>
    <xf numFmtId="0" fontId="41" fillId="0" borderId="38" xfId="0" applyFont="1" applyBorder="1" applyAlignment="1">
      <alignment horizontal="left"/>
    </xf>
    <xf numFmtId="0" fontId="44" fillId="0" borderId="38" xfId="0" applyFont="1" applyBorder="1" applyAlignment="1">
      <alignment/>
    </xf>
    <xf numFmtId="0" fontId="39" fillId="0" borderId="35" xfId="0" applyFont="1" applyBorder="1" applyAlignment="1">
      <alignment vertical="top"/>
    </xf>
    <xf numFmtId="0" fontId="39" fillId="0" borderId="36" xfId="0" applyFont="1" applyBorder="1" applyAlignment="1">
      <alignment vertical="top"/>
    </xf>
    <xf numFmtId="0" fontId="39" fillId="0" borderId="37" xfId="0" applyFont="1" applyBorder="1" applyAlignment="1">
      <alignment vertical="top"/>
    </xf>
    <xf numFmtId="0" fontId="39" fillId="0" borderId="38" xfId="0" applyFont="1" applyBorder="1" applyAlignment="1">
      <alignment vertical="top"/>
    </xf>
    <xf numFmtId="0" fontId="39" fillId="0" borderId="39" xfId="0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96" fillId="0" borderId="26" xfId="0" applyFont="1" applyBorder="1" applyAlignment="1">
      <alignment horizontal="center" vertical="center"/>
    </xf>
    <xf numFmtId="0" fontId="96" fillId="0" borderId="19" xfId="0" applyFont="1" applyBorder="1" applyAlignment="1">
      <alignment horizontal="left" vertical="center"/>
    </xf>
    <xf numFmtId="0" fontId="102" fillId="0" borderId="27" xfId="0" applyFont="1" applyBorder="1" applyAlignment="1">
      <alignment horizontal="left" vertical="center"/>
    </xf>
    <xf numFmtId="0" fontId="10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left" vertical="center"/>
    </xf>
    <xf numFmtId="0" fontId="23" fillId="34" borderId="16" xfId="0" applyFont="1" applyFill="1" applyBorder="1" applyAlignment="1">
      <alignment horizontal="right" vertical="center"/>
    </xf>
    <xf numFmtId="0" fontId="23" fillId="34" borderId="16" xfId="0" applyFont="1" applyFill="1" applyBorder="1" applyAlignment="1">
      <alignment horizontal="center" vertical="center"/>
    </xf>
    <xf numFmtId="4" fontId="98" fillId="0" borderId="0" xfId="0" applyNumberFormat="1" applyFont="1" applyAlignment="1">
      <alignment horizontal="right" vertical="center"/>
    </xf>
    <xf numFmtId="0" fontId="98" fillId="0" borderId="0" xfId="0" applyFont="1" applyAlignment="1">
      <alignment vertical="center"/>
    </xf>
    <xf numFmtId="4" fontId="98" fillId="0" borderId="0" xfId="0" applyNumberFormat="1" applyFont="1" applyAlignment="1">
      <alignment vertical="center"/>
    </xf>
    <xf numFmtId="0" fontId="97" fillId="0" borderId="0" xfId="0" applyFont="1" applyAlignment="1">
      <alignment horizontal="left" vertical="center" wrapText="1"/>
    </xf>
    <xf numFmtId="4" fontId="85" fillId="0" borderId="0" xfId="0" applyNumberFormat="1" applyFont="1" applyAlignment="1">
      <alignment vertical="center"/>
    </xf>
    <xf numFmtId="0" fontId="85" fillId="0" borderId="0" xfId="0" applyFont="1" applyAlignment="1">
      <alignment vertical="center"/>
    </xf>
    <xf numFmtId="0" fontId="110" fillId="0" borderId="0" xfId="0" applyFont="1" applyAlignment="1">
      <alignment horizontal="left" vertical="center" wrapText="1"/>
    </xf>
    <xf numFmtId="4" fontId="95" fillId="0" borderId="0" xfId="0" applyNumberFormat="1" applyFont="1" applyAlignment="1">
      <alignment horizontal="right" vertical="center"/>
    </xf>
    <xf numFmtId="4" fontId="95" fillId="0" borderId="0" xfId="0" applyNumberFormat="1" applyFont="1" applyAlignment="1">
      <alignment vertical="center"/>
    </xf>
    <xf numFmtId="0" fontId="111" fillId="0" borderId="0" xfId="0" applyFont="1" applyAlignment="1">
      <alignment horizontal="left" vertical="top" wrapText="1"/>
    </xf>
    <xf numFmtId="0" fontId="111" fillId="0" borderId="0" xfId="0" applyFont="1" applyAlignment="1">
      <alignment horizontal="left" vertical="center"/>
    </xf>
    <xf numFmtId="0" fontId="1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49" fontId="3" fillId="2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3" fillId="0" borderId="0" xfId="0" applyFont="1" applyAlignment="1">
      <alignment horizontal="right" vertical="center"/>
    </xf>
    <xf numFmtId="4" fontId="112" fillId="0" borderId="0" xfId="0" applyNumberFormat="1" applyFont="1" applyAlignment="1">
      <alignment vertical="center"/>
    </xf>
    <xf numFmtId="0" fontId="83" fillId="0" borderId="0" xfId="0" applyFont="1" applyAlignment="1">
      <alignment vertical="center"/>
    </xf>
    <xf numFmtId="164" fontId="83" fillId="0" borderId="0" xfId="0" applyNumberFormat="1" applyFont="1" applyAlignment="1">
      <alignment horizontal="left" vertical="center"/>
    </xf>
    <xf numFmtId="4" fontId="5" fillId="33" borderId="16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left" vertical="center"/>
    </xf>
    <xf numFmtId="0" fontId="92" fillId="35" borderId="0" xfId="0" applyFont="1" applyFill="1" applyAlignment="1">
      <alignment horizontal="center" vertical="center"/>
    </xf>
    <xf numFmtId="0" fontId="83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3" borderId="0" xfId="0" applyFont="1" applyFill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38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9751101" TargetMode="External" /><Relationship Id="rId2" Type="http://schemas.openxmlformats.org/officeDocument/2006/relationships/hyperlink" Target="https://podminky.urs.cz/item/CS_URS_2022_01/162211311" TargetMode="External" /><Relationship Id="rId3" Type="http://schemas.openxmlformats.org/officeDocument/2006/relationships/hyperlink" Target="https://podminky.urs.cz/item/CS_URS_2022_01/162211319" TargetMode="External" /><Relationship Id="rId4" Type="http://schemas.openxmlformats.org/officeDocument/2006/relationships/hyperlink" Target="https://podminky.urs.cz/item/CS_URS_2022_01/162751117" TargetMode="External" /><Relationship Id="rId5" Type="http://schemas.openxmlformats.org/officeDocument/2006/relationships/hyperlink" Target="https://podminky.urs.cz/item/CS_URS_2022_01/162751119" TargetMode="External" /><Relationship Id="rId6" Type="http://schemas.openxmlformats.org/officeDocument/2006/relationships/hyperlink" Target="https://podminky.urs.cz/item/CS_URS_2022_01/171201231" TargetMode="External" /><Relationship Id="rId7" Type="http://schemas.openxmlformats.org/officeDocument/2006/relationships/hyperlink" Target="https://podminky.urs.cz/item/CS_URS_2022_01/174111101" TargetMode="External" /><Relationship Id="rId8" Type="http://schemas.openxmlformats.org/officeDocument/2006/relationships/hyperlink" Target="https://podminky.urs.cz/item/CS_URS_2022_01/181912112" TargetMode="External" /><Relationship Id="rId9" Type="http://schemas.openxmlformats.org/officeDocument/2006/relationships/hyperlink" Target="https://podminky.urs.cz/item/CS_URS_2022_01/275313611" TargetMode="External" /><Relationship Id="rId10" Type="http://schemas.openxmlformats.org/officeDocument/2006/relationships/hyperlink" Target="https://podminky.urs.cz/item/CS_URS_2022_01/275351121" TargetMode="External" /><Relationship Id="rId11" Type="http://schemas.openxmlformats.org/officeDocument/2006/relationships/hyperlink" Target="https://podminky.urs.cz/item/CS_URS_2022_01/275351122" TargetMode="External" /><Relationship Id="rId12" Type="http://schemas.openxmlformats.org/officeDocument/2006/relationships/hyperlink" Target="https://podminky.urs.cz/item/CS_URS_2022_01/275361821" TargetMode="External" /><Relationship Id="rId13" Type="http://schemas.openxmlformats.org/officeDocument/2006/relationships/hyperlink" Target="https://podminky.urs.cz/item/CS_URS_2022_01/631311114" TargetMode="External" /><Relationship Id="rId14" Type="http://schemas.openxmlformats.org/officeDocument/2006/relationships/hyperlink" Target="https://podminky.urs.cz/item/CS_URS_2022_01/349231811" TargetMode="External" /><Relationship Id="rId15" Type="http://schemas.openxmlformats.org/officeDocument/2006/relationships/hyperlink" Target="https://podminky.urs.cz/item/CS_URS_2022_01/317941123" TargetMode="External" /><Relationship Id="rId16" Type="http://schemas.openxmlformats.org/officeDocument/2006/relationships/hyperlink" Target="https://podminky.urs.cz/item/CS_URS_2022_01/317941121" TargetMode="External" /><Relationship Id="rId17" Type="http://schemas.openxmlformats.org/officeDocument/2006/relationships/hyperlink" Target="https://podminky.urs.cz/item/CS_URS_2022_01/953961215" TargetMode="External" /><Relationship Id="rId18" Type="http://schemas.openxmlformats.org/officeDocument/2006/relationships/hyperlink" Target="https://podminky.urs.cz/item/CS_URS_2022_01/953965141" TargetMode="External" /><Relationship Id="rId19" Type="http://schemas.openxmlformats.org/officeDocument/2006/relationships/hyperlink" Target="https://podminky.urs.cz/item/CS_URS_2022_01/346244381" TargetMode="External" /><Relationship Id="rId20" Type="http://schemas.openxmlformats.org/officeDocument/2006/relationships/hyperlink" Target="https://podminky.urs.cz/item/CS_URS_2022_01/317234410" TargetMode="External" /><Relationship Id="rId21" Type="http://schemas.openxmlformats.org/officeDocument/2006/relationships/hyperlink" Target="https://podminky.urs.cz/item/CS_URS_2022_01/452471101" TargetMode="External" /><Relationship Id="rId22" Type="http://schemas.openxmlformats.org/officeDocument/2006/relationships/hyperlink" Target="https://podminky.urs.cz/item/CS_URS_2022_01/985132311" TargetMode="External" /><Relationship Id="rId23" Type="http://schemas.openxmlformats.org/officeDocument/2006/relationships/hyperlink" Target="https://podminky.urs.cz/item/CS_URS_2022_01/985311211" TargetMode="External" /><Relationship Id="rId24" Type="http://schemas.openxmlformats.org/officeDocument/2006/relationships/hyperlink" Target="https://podminky.urs.cz/item/CS_URS_2022_01/612311131" TargetMode="External" /><Relationship Id="rId25" Type="http://schemas.openxmlformats.org/officeDocument/2006/relationships/hyperlink" Target="https://podminky.urs.cz/item/CS_URS_2022_01/617311131" TargetMode="External" /><Relationship Id="rId26" Type="http://schemas.openxmlformats.org/officeDocument/2006/relationships/hyperlink" Target="https://podminky.urs.cz/item/CS_URS_2022_01/612315223" TargetMode="External" /><Relationship Id="rId27" Type="http://schemas.openxmlformats.org/officeDocument/2006/relationships/hyperlink" Target="https://podminky.urs.cz/item/CS_URS_2022_01/612131111" TargetMode="External" /><Relationship Id="rId28" Type="http://schemas.openxmlformats.org/officeDocument/2006/relationships/hyperlink" Target="https://podminky.urs.cz/item/CS_URS_2022_01/631312141" TargetMode="External" /><Relationship Id="rId29" Type="http://schemas.openxmlformats.org/officeDocument/2006/relationships/hyperlink" Target="https://podminky.urs.cz/item/CS_URS_2022_01/965046111" TargetMode="External" /><Relationship Id="rId30" Type="http://schemas.openxmlformats.org/officeDocument/2006/relationships/hyperlink" Target="https://podminky.urs.cz/item/CS_URS_2022_01/965046119" TargetMode="External" /><Relationship Id="rId31" Type="http://schemas.openxmlformats.org/officeDocument/2006/relationships/hyperlink" Target="https://podminky.urs.cz/item/CS_URS_2022_01/952902041" TargetMode="External" /><Relationship Id="rId32" Type="http://schemas.openxmlformats.org/officeDocument/2006/relationships/hyperlink" Target="https://podminky.urs.cz/item/CS_URS_2022_01/631311116" TargetMode="External" /><Relationship Id="rId33" Type="http://schemas.openxmlformats.org/officeDocument/2006/relationships/hyperlink" Target="https://podminky.urs.cz/item/CS_URS_2022_01/634112113" TargetMode="External" /><Relationship Id="rId34" Type="http://schemas.openxmlformats.org/officeDocument/2006/relationships/hyperlink" Target="https://podminky.urs.cz/item/CS_URS_2022_01/632902211" TargetMode="External" /><Relationship Id="rId35" Type="http://schemas.openxmlformats.org/officeDocument/2006/relationships/hyperlink" Target="https://podminky.urs.cz/item/CS_URS_2022_01/642945111" TargetMode="External" /><Relationship Id="rId36" Type="http://schemas.openxmlformats.org/officeDocument/2006/relationships/hyperlink" Target="https://podminky.urs.cz/item/CS_URS_2022_01/642942591" TargetMode="External" /><Relationship Id="rId37" Type="http://schemas.openxmlformats.org/officeDocument/2006/relationships/hyperlink" Target="https://podminky.urs.cz/item/CS_URS_2022_01/952901111" TargetMode="External" /><Relationship Id="rId38" Type="http://schemas.openxmlformats.org/officeDocument/2006/relationships/hyperlink" Target="https://podminky.urs.cz/item/CS_URS_2022_01/619996117" TargetMode="External" /><Relationship Id="rId39" Type="http://schemas.openxmlformats.org/officeDocument/2006/relationships/hyperlink" Target="https://podminky.urs.cz/item/CS_URS_2022_01/619991011" TargetMode="External" /><Relationship Id="rId40" Type="http://schemas.openxmlformats.org/officeDocument/2006/relationships/hyperlink" Target="https://podminky.urs.cz/item/CS_URS_2022_01/949101112" TargetMode="External" /><Relationship Id="rId41" Type="http://schemas.openxmlformats.org/officeDocument/2006/relationships/hyperlink" Target="https://podminky.urs.cz/item/CS_URS_2022_01/943111111" TargetMode="External" /><Relationship Id="rId42" Type="http://schemas.openxmlformats.org/officeDocument/2006/relationships/hyperlink" Target="https://podminky.urs.cz/item/CS_URS_2022_01/943111211" TargetMode="External" /><Relationship Id="rId43" Type="http://schemas.openxmlformats.org/officeDocument/2006/relationships/hyperlink" Target="https://podminky.urs.cz/item/CS_URS_2022_01/943111811" TargetMode="External" /><Relationship Id="rId44" Type="http://schemas.openxmlformats.org/officeDocument/2006/relationships/hyperlink" Target="https://podminky.urs.cz/item/CS_URS_2022_01/949211111" TargetMode="External" /><Relationship Id="rId45" Type="http://schemas.openxmlformats.org/officeDocument/2006/relationships/hyperlink" Target="https://podminky.urs.cz/item/CS_URS_2022_01/949211211" TargetMode="External" /><Relationship Id="rId46" Type="http://schemas.openxmlformats.org/officeDocument/2006/relationships/hyperlink" Target="https://podminky.urs.cz/item/CS_URS_2022_01/949211811" TargetMode="External" /><Relationship Id="rId47" Type="http://schemas.openxmlformats.org/officeDocument/2006/relationships/hyperlink" Target="https://podminky.urs.cz/item/CS_URS_2022_01/953943113" TargetMode="External" /><Relationship Id="rId48" Type="http://schemas.openxmlformats.org/officeDocument/2006/relationships/hyperlink" Target="https://podminky.urs.cz/item/CS_URS_2022_01/977312112" TargetMode="External" /><Relationship Id="rId49" Type="http://schemas.openxmlformats.org/officeDocument/2006/relationships/hyperlink" Target="https://podminky.urs.cz/item/CS_URS_2022_01/965043421" TargetMode="External" /><Relationship Id="rId50" Type="http://schemas.openxmlformats.org/officeDocument/2006/relationships/hyperlink" Target="https://podminky.urs.cz/item/CS_URS_2022_01/965049111" TargetMode="External" /><Relationship Id="rId51" Type="http://schemas.openxmlformats.org/officeDocument/2006/relationships/hyperlink" Target="https://podminky.urs.cz/item/CS_URS_2022_01/962042320" TargetMode="External" /><Relationship Id="rId52" Type="http://schemas.openxmlformats.org/officeDocument/2006/relationships/hyperlink" Target="https://podminky.urs.cz/item/CS_URS_2022_01/967042712" TargetMode="External" /><Relationship Id="rId53" Type="http://schemas.openxmlformats.org/officeDocument/2006/relationships/hyperlink" Target="https://podminky.urs.cz/item/CS_URS_2022_01/974032664" TargetMode="External" /><Relationship Id="rId54" Type="http://schemas.openxmlformats.org/officeDocument/2006/relationships/hyperlink" Target="https://podminky.urs.cz/item/CS_URS_2022_01/971033651" TargetMode="External" /><Relationship Id="rId55" Type="http://schemas.openxmlformats.org/officeDocument/2006/relationships/hyperlink" Target="https://podminky.urs.cz/item/CS_URS_2022_01/971033261" TargetMode="External" /><Relationship Id="rId56" Type="http://schemas.openxmlformats.org/officeDocument/2006/relationships/hyperlink" Target="https://podminky.urs.cz/item/CS_URS_2022_01/971033251" TargetMode="External" /><Relationship Id="rId57" Type="http://schemas.openxmlformats.org/officeDocument/2006/relationships/hyperlink" Target="https://podminky.urs.cz/item/CS_URS_2022_01/973031345" TargetMode="External" /><Relationship Id="rId58" Type="http://schemas.openxmlformats.org/officeDocument/2006/relationships/hyperlink" Target="https://podminky.urs.cz/item/CS_URS_2022_01/967031132" TargetMode="External" /><Relationship Id="rId59" Type="http://schemas.openxmlformats.org/officeDocument/2006/relationships/hyperlink" Target="https://podminky.urs.cz/item/CS_URS_2022_01/968072456" TargetMode="External" /><Relationship Id="rId60" Type="http://schemas.openxmlformats.org/officeDocument/2006/relationships/hyperlink" Target="https://podminky.urs.cz/item/CS_URS_2022_01/974031265" TargetMode="External" /><Relationship Id="rId61" Type="http://schemas.openxmlformats.org/officeDocument/2006/relationships/hyperlink" Target="https://podminky.urs.cz/item/CS_URS_2022_01/978011191" TargetMode="External" /><Relationship Id="rId62" Type="http://schemas.openxmlformats.org/officeDocument/2006/relationships/hyperlink" Target="https://podminky.urs.cz/item/CS_URS_2022_01/997013211" TargetMode="External" /><Relationship Id="rId63" Type="http://schemas.openxmlformats.org/officeDocument/2006/relationships/hyperlink" Target="https://podminky.urs.cz/item/CS_URS_2022_01/997013511" TargetMode="External" /><Relationship Id="rId64" Type="http://schemas.openxmlformats.org/officeDocument/2006/relationships/hyperlink" Target="https://podminky.urs.cz/item/CS_URS_2022_01/997013509" TargetMode="External" /><Relationship Id="rId65" Type="http://schemas.openxmlformats.org/officeDocument/2006/relationships/hyperlink" Target="https://podminky.urs.cz/item/CS_URS_2022_01/997013609" TargetMode="External" /><Relationship Id="rId66" Type="http://schemas.openxmlformats.org/officeDocument/2006/relationships/hyperlink" Target="https://podminky.urs.cz/item/CS_URS_2022_01/998018001" TargetMode="External" /><Relationship Id="rId67" Type="http://schemas.openxmlformats.org/officeDocument/2006/relationships/hyperlink" Target="https://podminky.urs.cz/item/CS_URS_2022_01/711111001" TargetMode="External" /><Relationship Id="rId68" Type="http://schemas.openxmlformats.org/officeDocument/2006/relationships/hyperlink" Target="https://podminky.urs.cz/item/CS_URS_2022_01/711141559" TargetMode="External" /><Relationship Id="rId69" Type="http://schemas.openxmlformats.org/officeDocument/2006/relationships/hyperlink" Target="https://podminky.urs.cz/item/CS_URS_2022_01/998711101" TargetMode="External" /><Relationship Id="rId70" Type="http://schemas.openxmlformats.org/officeDocument/2006/relationships/hyperlink" Target="https://podminky.urs.cz/item/CS_URS_2022_01/998711181" TargetMode="External" /><Relationship Id="rId71" Type="http://schemas.openxmlformats.org/officeDocument/2006/relationships/hyperlink" Target="https://podminky.urs.cz/item/CS_URS_2022_01/628195001" TargetMode="External" /><Relationship Id="rId72" Type="http://schemas.openxmlformats.org/officeDocument/2006/relationships/hyperlink" Target="https://podminky.urs.cz/item/CS_URS_2022_01/611131111" TargetMode="External" /><Relationship Id="rId73" Type="http://schemas.openxmlformats.org/officeDocument/2006/relationships/hyperlink" Target="https://podminky.urs.cz/item/CS_URS_2022_01/998714101" TargetMode="External" /><Relationship Id="rId74" Type="http://schemas.openxmlformats.org/officeDocument/2006/relationships/hyperlink" Target="https://podminky.urs.cz/item/CS_URS_2022_01/998714181" TargetMode="External" /><Relationship Id="rId75" Type="http://schemas.openxmlformats.org/officeDocument/2006/relationships/hyperlink" Target="https://podminky.urs.cz/item/CS_URS_2022_01/762511294" TargetMode="External" /><Relationship Id="rId76" Type="http://schemas.openxmlformats.org/officeDocument/2006/relationships/hyperlink" Target="https://podminky.urs.cz/item/CS_URS_2022_01/998762101" TargetMode="External" /><Relationship Id="rId77" Type="http://schemas.openxmlformats.org/officeDocument/2006/relationships/hyperlink" Target="https://podminky.urs.cz/item/CS_URS_2022_01/998762181" TargetMode="External" /><Relationship Id="rId78" Type="http://schemas.openxmlformats.org/officeDocument/2006/relationships/hyperlink" Target="https://podminky.urs.cz/item/CS_URS_2022_01/763111440" TargetMode="External" /><Relationship Id="rId79" Type="http://schemas.openxmlformats.org/officeDocument/2006/relationships/hyperlink" Target="https://podminky.urs.cz/item/CS_URS_2022_01/763111717" TargetMode="External" /><Relationship Id="rId80" Type="http://schemas.openxmlformats.org/officeDocument/2006/relationships/hyperlink" Target="https://podminky.urs.cz/item/CS_URS_2022_01/763111718" TargetMode="External" /><Relationship Id="rId81" Type="http://schemas.openxmlformats.org/officeDocument/2006/relationships/hyperlink" Target="https://podminky.urs.cz/item/CS_URS_2022_01/763111713" TargetMode="External" /><Relationship Id="rId82" Type="http://schemas.openxmlformats.org/officeDocument/2006/relationships/hyperlink" Target="https://podminky.urs.cz/item/CS_URS_2022_01/763111726" TargetMode="External" /><Relationship Id="rId83" Type="http://schemas.openxmlformats.org/officeDocument/2006/relationships/hyperlink" Target="https://podminky.urs.cz/item/CS_URS_2022_01/763111771" TargetMode="External" /><Relationship Id="rId84" Type="http://schemas.openxmlformats.org/officeDocument/2006/relationships/hyperlink" Target="https://podminky.urs.cz/item/CS_URS_2022_01/763111921" TargetMode="External" /><Relationship Id="rId85" Type="http://schemas.openxmlformats.org/officeDocument/2006/relationships/hyperlink" Target="https://podminky.urs.cz/item/CS_URS_2022_01/763173111" TargetMode="External" /><Relationship Id="rId86" Type="http://schemas.openxmlformats.org/officeDocument/2006/relationships/hyperlink" Target="https://podminky.urs.cz/item/CS_URS_2022_01/998763100" TargetMode="External" /><Relationship Id="rId87" Type="http://schemas.openxmlformats.org/officeDocument/2006/relationships/hyperlink" Target="https://podminky.urs.cz/item/CS_URS_2022_01/998763181" TargetMode="External" /><Relationship Id="rId88" Type="http://schemas.openxmlformats.org/officeDocument/2006/relationships/hyperlink" Target="https://podminky.urs.cz/item/CS_URS_2022_01/766691915" TargetMode="External" /><Relationship Id="rId89" Type="http://schemas.openxmlformats.org/officeDocument/2006/relationships/hyperlink" Target="https://podminky.urs.cz/item/CS_URS_2022_01/997013211" TargetMode="External" /><Relationship Id="rId90" Type="http://schemas.openxmlformats.org/officeDocument/2006/relationships/hyperlink" Target="https://podminky.urs.cz/item/CS_URS_2022_01/997013511" TargetMode="External" /><Relationship Id="rId91" Type="http://schemas.openxmlformats.org/officeDocument/2006/relationships/hyperlink" Target="https://podminky.urs.cz/item/CS_URS_2022_01/997013509" TargetMode="External" /><Relationship Id="rId92" Type="http://schemas.openxmlformats.org/officeDocument/2006/relationships/hyperlink" Target="https://podminky.urs.cz/item/CS_URS_2022_01/997013811" TargetMode="External" /><Relationship Id="rId93" Type="http://schemas.openxmlformats.org/officeDocument/2006/relationships/hyperlink" Target="https://podminky.urs.cz/item/CS_URS_2022_01/998766101" TargetMode="External" /><Relationship Id="rId94" Type="http://schemas.openxmlformats.org/officeDocument/2006/relationships/hyperlink" Target="https://podminky.urs.cz/item/CS_URS_2022_01/998766181" TargetMode="External" /><Relationship Id="rId95" Type="http://schemas.openxmlformats.org/officeDocument/2006/relationships/hyperlink" Target="https://podminky.urs.cz/item/CS_URS_2022_01/767995115" TargetMode="External" /><Relationship Id="rId96" Type="http://schemas.openxmlformats.org/officeDocument/2006/relationships/hyperlink" Target="https://podminky.urs.cz/item/CS_URS_2022_01/767995111" TargetMode="External" /><Relationship Id="rId97" Type="http://schemas.openxmlformats.org/officeDocument/2006/relationships/hyperlink" Target="https://podminky.urs.cz/item/CS_URS_2022_01/953961217" TargetMode="External" /><Relationship Id="rId98" Type="http://schemas.openxmlformats.org/officeDocument/2006/relationships/hyperlink" Target="https://podminky.urs.cz/item/CS_URS_2022_01/953965155" TargetMode="External" /><Relationship Id="rId99" Type="http://schemas.openxmlformats.org/officeDocument/2006/relationships/hyperlink" Target="https://podminky.urs.cz/item/CS_URS_2022_01/977151111" TargetMode="External" /><Relationship Id="rId100" Type="http://schemas.openxmlformats.org/officeDocument/2006/relationships/hyperlink" Target="https://podminky.urs.cz/item/CS_URS_2022_01/767995115" TargetMode="External" /><Relationship Id="rId101" Type="http://schemas.openxmlformats.org/officeDocument/2006/relationships/hyperlink" Target="https://podminky.urs.cz/item/CS_URS_2022_01/767995111" TargetMode="External" /><Relationship Id="rId102" Type="http://schemas.openxmlformats.org/officeDocument/2006/relationships/hyperlink" Target="https://podminky.urs.cz/item/CS_URS_2022_01/953961215" TargetMode="External" /><Relationship Id="rId103" Type="http://schemas.openxmlformats.org/officeDocument/2006/relationships/hyperlink" Target="https://podminky.urs.cz/item/CS_URS_2022_01/953965141" TargetMode="External" /><Relationship Id="rId104" Type="http://schemas.openxmlformats.org/officeDocument/2006/relationships/hyperlink" Target="https://podminky.urs.cz/item/CS_URS_2022_01/767163111" TargetMode="External" /><Relationship Id="rId105" Type="http://schemas.openxmlformats.org/officeDocument/2006/relationships/hyperlink" Target="https://podminky.urs.cz/item/CS_URS_2022_01/767163211" TargetMode="External" /><Relationship Id="rId106" Type="http://schemas.openxmlformats.org/officeDocument/2006/relationships/hyperlink" Target="https://podminky.urs.cz/item/CS_URS_2022_01/767646510" TargetMode="External" /><Relationship Id="rId107" Type="http://schemas.openxmlformats.org/officeDocument/2006/relationships/hyperlink" Target="https://podminky.urs.cz/item/CS_URS_2022_01/767646521" TargetMode="External" /><Relationship Id="rId108" Type="http://schemas.openxmlformats.org/officeDocument/2006/relationships/hyperlink" Target="https://podminky.urs.cz/item/CS_URS_2022_01/767649191" TargetMode="External" /><Relationship Id="rId109" Type="http://schemas.openxmlformats.org/officeDocument/2006/relationships/hyperlink" Target="https://podminky.urs.cz/item/CS_URS_2022_01/998767101" TargetMode="External" /><Relationship Id="rId110" Type="http://schemas.openxmlformats.org/officeDocument/2006/relationships/hyperlink" Target="https://podminky.urs.cz/item/CS_URS_2022_01/998767181" TargetMode="External" /><Relationship Id="rId111" Type="http://schemas.openxmlformats.org/officeDocument/2006/relationships/hyperlink" Target="https://podminky.urs.cz/item/CS_URS_2022_01/776251111" TargetMode="External" /><Relationship Id="rId112" Type="http://schemas.openxmlformats.org/officeDocument/2006/relationships/hyperlink" Target="https://podminky.urs.cz/item/CS_URS_2022_01/776251411" TargetMode="External" /><Relationship Id="rId113" Type="http://schemas.openxmlformats.org/officeDocument/2006/relationships/hyperlink" Target="https://podminky.urs.cz/item/CS_URS_2022_01/776121321" TargetMode="External" /><Relationship Id="rId114" Type="http://schemas.openxmlformats.org/officeDocument/2006/relationships/hyperlink" Target="https://podminky.urs.cz/item/CS_URS_2022_01/776431111" TargetMode="External" /><Relationship Id="rId115" Type="http://schemas.openxmlformats.org/officeDocument/2006/relationships/hyperlink" Target="https://podminky.urs.cz/item/CS_URS_2022_01/998776101" TargetMode="External" /><Relationship Id="rId116" Type="http://schemas.openxmlformats.org/officeDocument/2006/relationships/hyperlink" Target="https://podminky.urs.cz/item/CS_URS_2022_01/998776181" TargetMode="External" /><Relationship Id="rId117" Type="http://schemas.openxmlformats.org/officeDocument/2006/relationships/hyperlink" Target="https://podminky.urs.cz/item/CS_URS_2022_01/998771101" TargetMode="External" /><Relationship Id="rId118" Type="http://schemas.openxmlformats.org/officeDocument/2006/relationships/hyperlink" Target="https://podminky.urs.cz/item/CS_URS_2022_01/998771181" TargetMode="External" /><Relationship Id="rId119" Type="http://schemas.openxmlformats.org/officeDocument/2006/relationships/hyperlink" Target="https://podminky.urs.cz/item/CS_URS_2022_01/783301401" TargetMode="External" /><Relationship Id="rId120" Type="http://schemas.openxmlformats.org/officeDocument/2006/relationships/hyperlink" Target="https://podminky.urs.cz/item/CS_URS_2022_01/783314203" TargetMode="External" /><Relationship Id="rId121" Type="http://schemas.openxmlformats.org/officeDocument/2006/relationships/hyperlink" Target="https://podminky.urs.cz/item/CS_URS_2022_01/783315101" TargetMode="External" /><Relationship Id="rId122" Type="http://schemas.openxmlformats.org/officeDocument/2006/relationships/hyperlink" Target="https://podminky.urs.cz/item/CS_URS_2022_01/783317101" TargetMode="External" /><Relationship Id="rId123" Type="http://schemas.openxmlformats.org/officeDocument/2006/relationships/hyperlink" Target="https://podminky.urs.cz/item/CS_URS_2022_01/783801403" TargetMode="External" /><Relationship Id="rId124" Type="http://schemas.openxmlformats.org/officeDocument/2006/relationships/hyperlink" Target="https://podminky.urs.cz/item/CS_URS_2022_01/784181103" TargetMode="External" /><Relationship Id="rId125" Type="http://schemas.openxmlformats.org/officeDocument/2006/relationships/hyperlink" Target="https://podminky.urs.cz/item/CS_URS_2022_01/784211013" TargetMode="External" /><Relationship Id="rId126" Type="http://schemas.openxmlformats.org/officeDocument/2006/relationships/hyperlink" Target="https://podminky.urs.cz/item/CS_URS_2022_01/784211061" TargetMode="External" /><Relationship Id="rId127" Type="http://schemas.openxmlformats.org/officeDocument/2006/relationships/hyperlink" Target="https://podminky.urs.cz/item/CS_URS_2022_01/998786101" TargetMode="External" /><Relationship Id="rId128" Type="http://schemas.openxmlformats.org/officeDocument/2006/relationships/hyperlink" Target="https://podminky.urs.cz/item/CS_URS_2022_01/998786181" TargetMode="External" /><Relationship Id="rId12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3254000" TargetMode="External" /><Relationship Id="rId2" Type="http://schemas.openxmlformats.org/officeDocument/2006/relationships/hyperlink" Target="https://podminky.urs.cz/item/CS_URS_2022_01/013294000" TargetMode="External" /><Relationship Id="rId3" Type="http://schemas.openxmlformats.org/officeDocument/2006/relationships/hyperlink" Target="https://podminky.urs.cz/item/CS_URS_2022_01/030001000" TargetMode="External" /><Relationship Id="rId4" Type="http://schemas.openxmlformats.org/officeDocument/2006/relationships/hyperlink" Target="https://podminky.urs.cz/item/CS_URS_2022_01/034002000" TargetMode="External" /><Relationship Id="rId5" Type="http://schemas.openxmlformats.org/officeDocument/2006/relationships/hyperlink" Target="https://podminky.urs.cz/item/CS_URS_2022_01/044002000" TargetMode="External" /><Relationship Id="rId6" Type="http://schemas.openxmlformats.org/officeDocument/2006/relationships/hyperlink" Target="https://podminky.urs.cz/item/CS_URS_2022_01/045002000" TargetMode="External" /><Relationship Id="rId7" Type="http://schemas.openxmlformats.org/officeDocument/2006/relationships/hyperlink" Target="https://podminky.urs.cz/item/CS_URS_2022_01/071002000" TargetMode="External" /><Relationship Id="rId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75" customHeight="1">
      <c r="AR2" s="338" t="s">
        <v>6</v>
      </c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S2" s="19" t="s">
        <v>7</v>
      </c>
      <c r="BT2" s="19" t="s">
        <v>8</v>
      </c>
    </row>
    <row r="3" spans="2:72" s="1" customFormat="1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7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322" t="s">
        <v>15</v>
      </c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R5" s="22"/>
      <c r="BE5" s="319" t="s">
        <v>16</v>
      </c>
      <c r="BS5" s="19" t="s">
        <v>7</v>
      </c>
    </row>
    <row r="6" spans="2:71" s="1" customFormat="1" ht="36.75" customHeight="1">
      <c r="B6" s="22"/>
      <c r="D6" s="28" t="s">
        <v>17</v>
      </c>
      <c r="K6" s="324" t="s">
        <v>18</v>
      </c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R6" s="22"/>
      <c r="BE6" s="320"/>
      <c r="BS6" s="19" t="s">
        <v>7</v>
      </c>
    </row>
    <row r="7" spans="2:71" s="1" customFormat="1" ht="12" customHeight="1">
      <c r="B7" s="22"/>
      <c r="D7" s="29" t="s">
        <v>19</v>
      </c>
      <c r="K7" s="27" t="s">
        <v>20</v>
      </c>
      <c r="AK7" s="29" t="s">
        <v>21</v>
      </c>
      <c r="AN7" s="27" t="s">
        <v>3</v>
      </c>
      <c r="AR7" s="22"/>
      <c r="BE7" s="320"/>
      <c r="BS7" s="19" t="s">
        <v>7</v>
      </c>
    </row>
    <row r="8" spans="2:71" s="1" customFormat="1" ht="12" customHeight="1">
      <c r="B8" s="22"/>
      <c r="D8" s="29" t="s">
        <v>22</v>
      </c>
      <c r="K8" s="27" t="s">
        <v>23</v>
      </c>
      <c r="AK8" s="29" t="s">
        <v>24</v>
      </c>
      <c r="AN8" s="30" t="s">
        <v>25</v>
      </c>
      <c r="AR8" s="22"/>
      <c r="BE8" s="320"/>
      <c r="BS8" s="19" t="s">
        <v>7</v>
      </c>
    </row>
    <row r="9" spans="2:71" s="1" customFormat="1" ht="14.25" customHeight="1">
      <c r="B9" s="22"/>
      <c r="AR9" s="22"/>
      <c r="BE9" s="320"/>
      <c r="BS9" s="19" t="s">
        <v>7</v>
      </c>
    </row>
    <row r="10" spans="2:71" s="1" customFormat="1" ht="12" customHeight="1">
      <c r="B10" s="22"/>
      <c r="D10" s="29" t="s">
        <v>26</v>
      </c>
      <c r="AK10" s="29" t="s">
        <v>27</v>
      </c>
      <c r="AN10" s="27" t="s">
        <v>3</v>
      </c>
      <c r="AR10" s="22"/>
      <c r="BE10" s="320"/>
      <c r="BS10" s="19" t="s">
        <v>7</v>
      </c>
    </row>
    <row r="11" spans="2:71" s="1" customFormat="1" ht="18" customHeight="1">
      <c r="B11" s="22"/>
      <c r="E11" s="27" t="s">
        <v>28</v>
      </c>
      <c r="AK11" s="29" t="s">
        <v>29</v>
      </c>
      <c r="AN11" s="27" t="s">
        <v>3</v>
      </c>
      <c r="AR11" s="22"/>
      <c r="BE11" s="320"/>
      <c r="BS11" s="19" t="s">
        <v>7</v>
      </c>
    </row>
    <row r="12" spans="2:71" s="1" customFormat="1" ht="6.75" customHeight="1">
      <c r="B12" s="22"/>
      <c r="AR12" s="22"/>
      <c r="BE12" s="320"/>
      <c r="BS12" s="19" t="s">
        <v>7</v>
      </c>
    </row>
    <row r="13" spans="2:71" s="1" customFormat="1" ht="12" customHeight="1">
      <c r="B13" s="22"/>
      <c r="D13" s="29" t="s">
        <v>30</v>
      </c>
      <c r="AK13" s="29" t="s">
        <v>27</v>
      </c>
      <c r="AN13" s="31" t="s">
        <v>31</v>
      </c>
      <c r="AR13" s="22"/>
      <c r="BE13" s="320"/>
      <c r="BS13" s="19" t="s">
        <v>7</v>
      </c>
    </row>
    <row r="14" spans="2:71" ht="12.75">
      <c r="B14" s="22"/>
      <c r="E14" s="325" t="s">
        <v>31</v>
      </c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29" t="s">
        <v>29</v>
      </c>
      <c r="AN14" s="31" t="s">
        <v>31</v>
      </c>
      <c r="AR14" s="22"/>
      <c r="BE14" s="320"/>
      <c r="BS14" s="19" t="s">
        <v>7</v>
      </c>
    </row>
    <row r="15" spans="2:71" s="1" customFormat="1" ht="6.75" customHeight="1">
      <c r="B15" s="22"/>
      <c r="AR15" s="22"/>
      <c r="BE15" s="320"/>
      <c r="BS15" s="19" t="s">
        <v>4</v>
      </c>
    </row>
    <row r="16" spans="2:71" s="1" customFormat="1" ht="12" customHeight="1">
      <c r="B16" s="22"/>
      <c r="D16" s="29" t="s">
        <v>32</v>
      </c>
      <c r="AK16" s="29" t="s">
        <v>27</v>
      </c>
      <c r="AN16" s="27" t="s">
        <v>3</v>
      </c>
      <c r="AR16" s="22"/>
      <c r="BE16" s="320"/>
      <c r="BS16" s="19" t="s">
        <v>4</v>
      </c>
    </row>
    <row r="17" spans="2:71" s="1" customFormat="1" ht="18" customHeight="1">
      <c r="B17" s="22"/>
      <c r="E17" s="27" t="s">
        <v>33</v>
      </c>
      <c r="AK17" s="29" t="s">
        <v>29</v>
      </c>
      <c r="AN17" s="27" t="s">
        <v>3</v>
      </c>
      <c r="AR17" s="22"/>
      <c r="BE17" s="320"/>
      <c r="BS17" s="19" t="s">
        <v>34</v>
      </c>
    </row>
    <row r="18" spans="2:71" s="1" customFormat="1" ht="6.75" customHeight="1">
      <c r="B18" s="22"/>
      <c r="AR18" s="22"/>
      <c r="BE18" s="320"/>
      <c r="BS18" s="19" t="s">
        <v>7</v>
      </c>
    </row>
    <row r="19" spans="2:71" s="1" customFormat="1" ht="12" customHeight="1">
      <c r="B19" s="22"/>
      <c r="D19" s="29" t="s">
        <v>35</v>
      </c>
      <c r="AK19" s="29" t="s">
        <v>27</v>
      </c>
      <c r="AN19" s="27" t="s">
        <v>3</v>
      </c>
      <c r="AR19" s="22"/>
      <c r="BE19" s="320"/>
      <c r="BS19" s="19" t="s">
        <v>7</v>
      </c>
    </row>
    <row r="20" spans="2:71" s="1" customFormat="1" ht="18" customHeight="1">
      <c r="B20" s="22"/>
      <c r="E20" s="27" t="s">
        <v>36</v>
      </c>
      <c r="AK20" s="29" t="s">
        <v>29</v>
      </c>
      <c r="AN20" s="27" t="s">
        <v>3</v>
      </c>
      <c r="AR20" s="22"/>
      <c r="BE20" s="320"/>
      <c r="BS20" s="19" t="s">
        <v>4</v>
      </c>
    </row>
    <row r="21" spans="2:57" s="1" customFormat="1" ht="6.75" customHeight="1">
      <c r="B21" s="22"/>
      <c r="AR21" s="22"/>
      <c r="BE21" s="320"/>
    </row>
    <row r="22" spans="2:57" s="1" customFormat="1" ht="12" customHeight="1">
      <c r="B22" s="22"/>
      <c r="D22" s="29" t="s">
        <v>37</v>
      </c>
      <c r="AR22" s="22"/>
      <c r="BE22" s="320"/>
    </row>
    <row r="23" spans="2:57" s="1" customFormat="1" ht="47.25" customHeight="1">
      <c r="B23" s="22"/>
      <c r="E23" s="327" t="s">
        <v>38</v>
      </c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R23" s="22"/>
      <c r="BE23" s="320"/>
    </row>
    <row r="24" spans="2:57" s="1" customFormat="1" ht="6.75" customHeight="1">
      <c r="B24" s="22"/>
      <c r="AR24" s="22"/>
      <c r="BE24" s="320"/>
    </row>
    <row r="25" spans="2:57" s="1" customFormat="1" ht="6.75" customHeight="1">
      <c r="B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2"/>
      <c r="BE25" s="320"/>
    </row>
    <row r="26" spans="1:57" s="2" customFormat="1" ht="25.5" customHeight="1">
      <c r="A26" s="34"/>
      <c r="B26" s="35"/>
      <c r="C26" s="34"/>
      <c r="D26" s="36" t="s">
        <v>39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28">
        <f>ROUND(AG54,2)</f>
        <v>0</v>
      </c>
      <c r="AL26" s="329"/>
      <c r="AM26" s="329"/>
      <c r="AN26" s="329"/>
      <c r="AO26" s="329"/>
      <c r="AP26" s="34"/>
      <c r="AQ26" s="34"/>
      <c r="AR26" s="35"/>
      <c r="BE26" s="320"/>
    </row>
    <row r="27" spans="1:57" s="2" customFormat="1" ht="6.7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320"/>
    </row>
    <row r="28" spans="1:57" s="2" customFormat="1" ht="12.75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30" t="s">
        <v>40</v>
      </c>
      <c r="M28" s="330"/>
      <c r="N28" s="330"/>
      <c r="O28" s="330"/>
      <c r="P28" s="330"/>
      <c r="Q28" s="34"/>
      <c r="R28" s="34"/>
      <c r="S28" s="34"/>
      <c r="T28" s="34"/>
      <c r="U28" s="34"/>
      <c r="V28" s="34"/>
      <c r="W28" s="330" t="s">
        <v>41</v>
      </c>
      <c r="X28" s="330"/>
      <c r="Y28" s="330"/>
      <c r="Z28" s="330"/>
      <c r="AA28" s="330"/>
      <c r="AB28" s="330"/>
      <c r="AC28" s="330"/>
      <c r="AD28" s="330"/>
      <c r="AE28" s="330"/>
      <c r="AF28" s="34"/>
      <c r="AG28" s="34"/>
      <c r="AH28" s="34"/>
      <c r="AI28" s="34"/>
      <c r="AJ28" s="34"/>
      <c r="AK28" s="330" t="s">
        <v>42</v>
      </c>
      <c r="AL28" s="330"/>
      <c r="AM28" s="330"/>
      <c r="AN28" s="330"/>
      <c r="AO28" s="330"/>
      <c r="AP28" s="34"/>
      <c r="AQ28" s="34"/>
      <c r="AR28" s="35"/>
      <c r="BE28" s="320"/>
    </row>
    <row r="29" spans="2:57" s="3" customFormat="1" ht="14.25" customHeight="1">
      <c r="B29" s="39"/>
      <c r="D29" s="29" t="s">
        <v>43</v>
      </c>
      <c r="F29" s="29" t="s">
        <v>44</v>
      </c>
      <c r="L29" s="333">
        <v>0.21</v>
      </c>
      <c r="M29" s="332"/>
      <c r="N29" s="332"/>
      <c r="O29" s="332"/>
      <c r="P29" s="332"/>
      <c r="W29" s="331">
        <f>ROUND(AZ54,2)</f>
        <v>0</v>
      </c>
      <c r="X29" s="332"/>
      <c r="Y29" s="332"/>
      <c r="Z29" s="332"/>
      <c r="AA29" s="332"/>
      <c r="AB29" s="332"/>
      <c r="AC29" s="332"/>
      <c r="AD29" s="332"/>
      <c r="AE29" s="332"/>
      <c r="AK29" s="331">
        <f>ROUND(AV54,2)</f>
        <v>0</v>
      </c>
      <c r="AL29" s="332"/>
      <c r="AM29" s="332"/>
      <c r="AN29" s="332"/>
      <c r="AO29" s="332"/>
      <c r="AR29" s="39"/>
      <c r="BE29" s="321"/>
    </row>
    <row r="30" spans="2:57" s="3" customFormat="1" ht="14.25" customHeight="1">
      <c r="B30" s="39"/>
      <c r="F30" s="29" t="s">
        <v>45</v>
      </c>
      <c r="L30" s="333">
        <v>0.15</v>
      </c>
      <c r="M30" s="332"/>
      <c r="N30" s="332"/>
      <c r="O30" s="332"/>
      <c r="P30" s="332"/>
      <c r="W30" s="331">
        <f>ROUND(BA54,2)</f>
        <v>0</v>
      </c>
      <c r="X30" s="332"/>
      <c r="Y30" s="332"/>
      <c r="Z30" s="332"/>
      <c r="AA30" s="332"/>
      <c r="AB30" s="332"/>
      <c r="AC30" s="332"/>
      <c r="AD30" s="332"/>
      <c r="AE30" s="332"/>
      <c r="AK30" s="331">
        <f>ROUND(AW54,2)</f>
        <v>0</v>
      </c>
      <c r="AL30" s="332"/>
      <c r="AM30" s="332"/>
      <c r="AN30" s="332"/>
      <c r="AO30" s="332"/>
      <c r="AR30" s="39"/>
      <c r="BE30" s="321"/>
    </row>
    <row r="31" spans="2:57" s="3" customFormat="1" ht="14.25" customHeight="1" hidden="1">
      <c r="B31" s="39"/>
      <c r="F31" s="29" t="s">
        <v>46</v>
      </c>
      <c r="L31" s="333">
        <v>0.21</v>
      </c>
      <c r="M31" s="332"/>
      <c r="N31" s="332"/>
      <c r="O31" s="332"/>
      <c r="P31" s="332"/>
      <c r="W31" s="331">
        <f>ROUND(BB54,2)</f>
        <v>0</v>
      </c>
      <c r="X31" s="332"/>
      <c r="Y31" s="332"/>
      <c r="Z31" s="332"/>
      <c r="AA31" s="332"/>
      <c r="AB31" s="332"/>
      <c r="AC31" s="332"/>
      <c r="AD31" s="332"/>
      <c r="AE31" s="332"/>
      <c r="AK31" s="331">
        <v>0</v>
      </c>
      <c r="AL31" s="332"/>
      <c r="AM31" s="332"/>
      <c r="AN31" s="332"/>
      <c r="AO31" s="332"/>
      <c r="AR31" s="39"/>
      <c r="BE31" s="321"/>
    </row>
    <row r="32" spans="2:57" s="3" customFormat="1" ht="14.25" customHeight="1" hidden="1">
      <c r="B32" s="39"/>
      <c r="F32" s="29" t="s">
        <v>47</v>
      </c>
      <c r="L32" s="333">
        <v>0.15</v>
      </c>
      <c r="M32" s="332"/>
      <c r="N32" s="332"/>
      <c r="O32" s="332"/>
      <c r="P32" s="332"/>
      <c r="W32" s="331">
        <f>ROUND(BC54,2)</f>
        <v>0</v>
      </c>
      <c r="X32" s="332"/>
      <c r="Y32" s="332"/>
      <c r="Z32" s="332"/>
      <c r="AA32" s="332"/>
      <c r="AB32" s="332"/>
      <c r="AC32" s="332"/>
      <c r="AD32" s="332"/>
      <c r="AE32" s="332"/>
      <c r="AK32" s="331">
        <v>0</v>
      </c>
      <c r="AL32" s="332"/>
      <c r="AM32" s="332"/>
      <c r="AN32" s="332"/>
      <c r="AO32" s="332"/>
      <c r="AR32" s="39"/>
      <c r="BE32" s="321"/>
    </row>
    <row r="33" spans="2:44" s="3" customFormat="1" ht="14.25" customHeight="1" hidden="1">
      <c r="B33" s="39"/>
      <c r="F33" s="29" t="s">
        <v>48</v>
      </c>
      <c r="L33" s="333">
        <v>0</v>
      </c>
      <c r="M33" s="332"/>
      <c r="N33" s="332"/>
      <c r="O33" s="332"/>
      <c r="P33" s="332"/>
      <c r="W33" s="331">
        <f>ROUND(BD54,2)</f>
        <v>0</v>
      </c>
      <c r="X33" s="332"/>
      <c r="Y33" s="332"/>
      <c r="Z33" s="332"/>
      <c r="AA33" s="332"/>
      <c r="AB33" s="332"/>
      <c r="AC33" s="332"/>
      <c r="AD33" s="332"/>
      <c r="AE33" s="332"/>
      <c r="AK33" s="331">
        <v>0</v>
      </c>
      <c r="AL33" s="332"/>
      <c r="AM33" s="332"/>
      <c r="AN33" s="332"/>
      <c r="AO33" s="332"/>
      <c r="AR33" s="39"/>
    </row>
    <row r="34" spans="1:57" s="2" customFormat="1" ht="6.7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5" customHeight="1">
      <c r="A35" s="34"/>
      <c r="B35" s="35"/>
      <c r="C35" s="40"/>
      <c r="D35" s="41" t="s">
        <v>49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50</v>
      </c>
      <c r="U35" s="42"/>
      <c r="V35" s="42"/>
      <c r="W35" s="42"/>
      <c r="X35" s="337" t="s">
        <v>51</v>
      </c>
      <c r="Y35" s="335"/>
      <c r="Z35" s="335"/>
      <c r="AA35" s="335"/>
      <c r="AB35" s="335"/>
      <c r="AC35" s="42"/>
      <c r="AD35" s="42"/>
      <c r="AE35" s="42"/>
      <c r="AF35" s="42"/>
      <c r="AG35" s="42"/>
      <c r="AH35" s="42"/>
      <c r="AI35" s="42"/>
      <c r="AJ35" s="42"/>
      <c r="AK35" s="334">
        <f>SUM(AK26:AK33)</f>
        <v>0</v>
      </c>
      <c r="AL35" s="335"/>
      <c r="AM35" s="335"/>
      <c r="AN35" s="335"/>
      <c r="AO35" s="336"/>
      <c r="AP35" s="40"/>
      <c r="AQ35" s="40"/>
      <c r="AR35" s="35"/>
      <c r="BE35" s="34"/>
    </row>
    <row r="36" spans="1:57" s="2" customFormat="1" ht="6.7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75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75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75" customHeight="1">
      <c r="A42" s="34"/>
      <c r="B42" s="35"/>
      <c r="C42" s="23" t="s">
        <v>52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75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8"/>
      <c r="C44" s="29" t="s">
        <v>14</v>
      </c>
      <c r="L44" s="4" t="str">
        <f>K5</f>
        <v>3976</v>
      </c>
      <c r="AR44" s="48"/>
    </row>
    <row r="45" spans="2:44" s="5" customFormat="1" ht="36.75" customHeight="1">
      <c r="B45" s="49"/>
      <c r="C45" s="50" t="s">
        <v>17</v>
      </c>
      <c r="L45" s="297" t="str">
        <f>K6</f>
        <v>SŠD LYSÁ NAD LABEM - REKONSTRUKCE PROSTOR NA UČEBNY</v>
      </c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R45" s="49"/>
    </row>
    <row r="46" spans="1:57" s="2" customFormat="1" ht="6.7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9" t="s">
        <v>22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>LYSÁ NAD LABEM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9" t="s">
        <v>24</v>
      </c>
      <c r="AJ47" s="34"/>
      <c r="AK47" s="34"/>
      <c r="AL47" s="34"/>
      <c r="AM47" s="299" t="str">
        <f>IF(AN8="","",AN8)</f>
        <v>30. 6. 2022</v>
      </c>
      <c r="AN47" s="299"/>
      <c r="AO47" s="34"/>
      <c r="AP47" s="34"/>
      <c r="AQ47" s="34"/>
      <c r="AR47" s="35"/>
      <c r="BE47" s="34"/>
    </row>
    <row r="48" spans="1:57" s="2" customFormat="1" ht="6.7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25.5" customHeight="1">
      <c r="A49" s="34"/>
      <c r="B49" s="35"/>
      <c r="C49" s="29" t="s">
        <v>26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>SŠD LYSÁ NAD LABEM  - STRŽIŠTĚ 475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9" t="s">
        <v>32</v>
      </c>
      <c r="AJ49" s="34"/>
      <c r="AK49" s="34"/>
      <c r="AL49" s="34"/>
      <c r="AM49" s="304" t="str">
        <f>IF(E17="","",E17)</f>
        <v>SKARCH-SKOTÁK ARCHITEKTI - PRAHA 8</v>
      </c>
      <c r="AN49" s="305"/>
      <c r="AO49" s="305"/>
      <c r="AP49" s="305"/>
      <c r="AQ49" s="34"/>
      <c r="AR49" s="35"/>
      <c r="AS49" s="300" t="s">
        <v>53</v>
      </c>
      <c r="AT49" s="301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57" s="2" customFormat="1" ht="15" customHeight="1">
      <c r="A50" s="34"/>
      <c r="B50" s="35"/>
      <c r="C50" s="29" t="s">
        <v>30</v>
      </c>
      <c r="D50" s="34"/>
      <c r="E50" s="34"/>
      <c r="F50" s="34"/>
      <c r="G50" s="34"/>
      <c r="H50" s="34"/>
      <c r="I50" s="34"/>
      <c r="J50" s="34"/>
      <c r="K50" s="34"/>
      <c r="L50" s="4">
        <f>IF(E14="Vyplň údaj","",E14)</f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9" t="s">
        <v>35</v>
      </c>
      <c r="AJ50" s="34"/>
      <c r="AK50" s="34"/>
      <c r="AL50" s="34"/>
      <c r="AM50" s="304" t="str">
        <f>IF(E20="","",E20)</f>
        <v> </v>
      </c>
      <c r="AN50" s="305"/>
      <c r="AO50" s="305"/>
      <c r="AP50" s="305"/>
      <c r="AQ50" s="34"/>
      <c r="AR50" s="35"/>
      <c r="AS50" s="302"/>
      <c r="AT50" s="303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57" s="2" customFormat="1" ht="10.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302"/>
      <c r="AT51" s="303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57" s="2" customFormat="1" ht="29.25" customHeight="1">
      <c r="A52" s="34"/>
      <c r="B52" s="35"/>
      <c r="C52" s="306" t="s">
        <v>54</v>
      </c>
      <c r="D52" s="307"/>
      <c r="E52" s="307"/>
      <c r="F52" s="307"/>
      <c r="G52" s="307"/>
      <c r="H52" s="57"/>
      <c r="I52" s="309" t="s">
        <v>55</v>
      </c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8" t="s">
        <v>56</v>
      </c>
      <c r="AH52" s="307"/>
      <c r="AI52" s="307"/>
      <c r="AJ52" s="307"/>
      <c r="AK52" s="307"/>
      <c r="AL52" s="307"/>
      <c r="AM52" s="307"/>
      <c r="AN52" s="309" t="s">
        <v>57</v>
      </c>
      <c r="AO52" s="307"/>
      <c r="AP52" s="307"/>
      <c r="AQ52" s="58" t="s">
        <v>58</v>
      </c>
      <c r="AR52" s="35"/>
      <c r="AS52" s="59" t="s">
        <v>59</v>
      </c>
      <c r="AT52" s="60" t="s">
        <v>60</v>
      </c>
      <c r="AU52" s="60" t="s">
        <v>61</v>
      </c>
      <c r="AV52" s="60" t="s">
        <v>62</v>
      </c>
      <c r="AW52" s="60" t="s">
        <v>63</v>
      </c>
      <c r="AX52" s="60" t="s">
        <v>64</v>
      </c>
      <c r="AY52" s="60" t="s">
        <v>65</v>
      </c>
      <c r="AZ52" s="60" t="s">
        <v>66</v>
      </c>
      <c r="BA52" s="60" t="s">
        <v>67</v>
      </c>
      <c r="BB52" s="60" t="s">
        <v>68</v>
      </c>
      <c r="BC52" s="60" t="s">
        <v>69</v>
      </c>
      <c r="BD52" s="61" t="s">
        <v>70</v>
      </c>
      <c r="BE52" s="34"/>
    </row>
    <row r="53" spans="1:57" s="2" customFormat="1" ht="10.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2:90" s="6" customFormat="1" ht="32.25" customHeight="1">
      <c r="B54" s="65"/>
      <c r="C54" s="66" t="s">
        <v>71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317">
        <f>ROUND(AG55+AG59,2)</f>
        <v>0</v>
      </c>
      <c r="AH54" s="317"/>
      <c r="AI54" s="317"/>
      <c r="AJ54" s="317"/>
      <c r="AK54" s="317"/>
      <c r="AL54" s="317"/>
      <c r="AM54" s="317"/>
      <c r="AN54" s="318">
        <f aca="true" t="shared" si="0" ref="AN54:AN59">SUM(AG54,AT54)</f>
        <v>0</v>
      </c>
      <c r="AO54" s="318"/>
      <c r="AP54" s="318"/>
      <c r="AQ54" s="69" t="s">
        <v>3</v>
      </c>
      <c r="AR54" s="65"/>
      <c r="AS54" s="70">
        <f>ROUND(AS55+AS59,2)</f>
        <v>0</v>
      </c>
      <c r="AT54" s="71">
        <f aca="true" t="shared" si="1" ref="AT54:AT59">ROUND(SUM(AV54:AW54),2)</f>
        <v>0</v>
      </c>
      <c r="AU54" s="72">
        <f>ROUND(AU55+AU59,5)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ROUND(AZ55+AZ59,2)</f>
        <v>0</v>
      </c>
      <c r="BA54" s="71">
        <f>ROUND(BA55+BA59,2)</f>
        <v>0</v>
      </c>
      <c r="BB54" s="71">
        <f>ROUND(BB55+BB59,2)</f>
        <v>0</v>
      </c>
      <c r="BC54" s="71">
        <f>ROUND(BC55+BC59,2)</f>
        <v>0</v>
      </c>
      <c r="BD54" s="73">
        <f>ROUND(BD55+BD59,2)</f>
        <v>0</v>
      </c>
      <c r="BS54" s="74" t="s">
        <v>72</v>
      </c>
      <c r="BT54" s="74" t="s">
        <v>73</v>
      </c>
      <c r="BU54" s="75" t="s">
        <v>74</v>
      </c>
      <c r="BV54" s="74" t="s">
        <v>75</v>
      </c>
      <c r="BW54" s="74" t="s">
        <v>5</v>
      </c>
      <c r="BX54" s="74" t="s">
        <v>76</v>
      </c>
      <c r="CL54" s="74" t="s">
        <v>20</v>
      </c>
    </row>
    <row r="55" spans="2:91" s="7" customFormat="1" ht="24.75" customHeight="1">
      <c r="B55" s="76"/>
      <c r="C55" s="77"/>
      <c r="D55" s="313" t="s">
        <v>77</v>
      </c>
      <c r="E55" s="313"/>
      <c r="F55" s="313"/>
      <c r="G55" s="313"/>
      <c r="H55" s="313"/>
      <c r="I55" s="78"/>
      <c r="J55" s="313" t="s">
        <v>78</v>
      </c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0">
        <f>ROUND(SUM(AG56:AG58),2)</f>
        <v>0</v>
      </c>
      <c r="AH55" s="311"/>
      <c r="AI55" s="311"/>
      <c r="AJ55" s="311"/>
      <c r="AK55" s="311"/>
      <c r="AL55" s="311"/>
      <c r="AM55" s="311"/>
      <c r="AN55" s="312">
        <f t="shared" si="0"/>
        <v>0</v>
      </c>
      <c r="AO55" s="311"/>
      <c r="AP55" s="311"/>
      <c r="AQ55" s="79" t="s">
        <v>79</v>
      </c>
      <c r="AR55" s="76"/>
      <c r="AS55" s="80">
        <f>ROUND(SUM(AS56:AS58),2)</f>
        <v>0</v>
      </c>
      <c r="AT55" s="81">
        <f t="shared" si="1"/>
        <v>0</v>
      </c>
      <c r="AU55" s="82">
        <f>ROUND(SUM(AU56:AU58),5)</f>
        <v>0</v>
      </c>
      <c r="AV55" s="81">
        <f>ROUND(AZ55*L29,2)</f>
        <v>0</v>
      </c>
      <c r="AW55" s="81">
        <f>ROUND(BA55*L30,2)</f>
        <v>0</v>
      </c>
      <c r="AX55" s="81">
        <f>ROUND(BB55*L29,2)</f>
        <v>0</v>
      </c>
      <c r="AY55" s="81">
        <f>ROUND(BC55*L30,2)</f>
        <v>0</v>
      </c>
      <c r="AZ55" s="81">
        <f>ROUND(SUM(AZ56:AZ58),2)</f>
        <v>0</v>
      </c>
      <c r="BA55" s="81">
        <f>ROUND(SUM(BA56:BA58),2)</f>
        <v>0</v>
      </c>
      <c r="BB55" s="81">
        <f>ROUND(SUM(BB56:BB58),2)</f>
        <v>0</v>
      </c>
      <c r="BC55" s="81">
        <f>ROUND(SUM(BC56:BC58),2)</f>
        <v>0</v>
      </c>
      <c r="BD55" s="83">
        <f>ROUND(SUM(BD56:BD58),2)</f>
        <v>0</v>
      </c>
      <c r="BS55" s="84" t="s">
        <v>72</v>
      </c>
      <c r="BT55" s="84" t="s">
        <v>80</v>
      </c>
      <c r="BU55" s="84" t="s">
        <v>74</v>
      </c>
      <c r="BV55" s="84" t="s">
        <v>75</v>
      </c>
      <c r="BW55" s="84" t="s">
        <v>81</v>
      </c>
      <c r="BX55" s="84" t="s">
        <v>5</v>
      </c>
      <c r="CL55" s="84" t="s">
        <v>20</v>
      </c>
      <c r="CM55" s="84" t="s">
        <v>82</v>
      </c>
    </row>
    <row r="56" spans="1:90" s="4" customFormat="1" ht="16.5" customHeight="1">
      <c r="A56" s="85" t="s">
        <v>83</v>
      </c>
      <c r="B56" s="48"/>
      <c r="C56" s="10"/>
      <c r="D56" s="10"/>
      <c r="E56" s="316" t="s">
        <v>84</v>
      </c>
      <c r="F56" s="316"/>
      <c r="G56" s="316"/>
      <c r="H56" s="316"/>
      <c r="I56" s="316"/>
      <c r="J56" s="10"/>
      <c r="K56" s="316" t="s">
        <v>85</v>
      </c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4">
        <f>'D.1.1.1 - ARCHITEKTONICKO...'!J32</f>
        <v>0</v>
      </c>
      <c r="AH56" s="315"/>
      <c r="AI56" s="315"/>
      <c r="AJ56" s="315"/>
      <c r="AK56" s="315"/>
      <c r="AL56" s="315"/>
      <c r="AM56" s="315"/>
      <c r="AN56" s="314">
        <f t="shared" si="0"/>
        <v>0</v>
      </c>
      <c r="AO56" s="315"/>
      <c r="AP56" s="315"/>
      <c r="AQ56" s="86" t="s">
        <v>86</v>
      </c>
      <c r="AR56" s="48"/>
      <c r="AS56" s="87">
        <v>0</v>
      </c>
      <c r="AT56" s="88">
        <f t="shared" si="1"/>
        <v>0</v>
      </c>
      <c r="AU56" s="89">
        <f>'D.1.1.1 - ARCHITEKTONICKO...'!P113</f>
        <v>0</v>
      </c>
      <c r="AV56" s="88">
        <f>'D.1.1.1 - ARCHITEKTONICKO...'!J35</f>
        <v>0</v>
      </c>
      <c r="AW56" s="88">
        <f>'D.1.1.1 - ARCHITEKTONICKO...'!J36</f>
        <v>0</v>
      </c>
      <c r="AX56" s="88">
        <f>'D.1.1.1 - ARCHITEKTONICKO...'!J37</f>
        <v>0</v>
      </c>
      <c r="AY56" s="88">
        <f>'D.1.1.1 - ARCHITEKTONICKO...'!J38</f>
        <v>0</v>
      </c>
      <c r="AZ56" s="88">
        <f>'D.1.1.1 - ARCHITEKTONICKO...'!F35</f>
        <v>0</v>
      </c>
      <c r="BA56" s="88">
        <f>'D.1.1.1 - ARCHITEKTONICKO...'!F36</f>
        <v>0</v>
      </c>
      <c r="BB56" s="88">
        <f>'D.1.1.1 - ARCHITEKTONICKO...'!F37</f>
        <v>0</v>
      </c>
      <c r="BC56" s="88">
        <f>'D.1.1.1 - ARCHITEKTONICKO...'!F38</f>
        <v>0</v>
      </c>
      <c r="BD56" s="90">
        <f>'D.1.1.1 - ARCHITEKTONICKO...'!F39</f>
        <v>0</v>
      </c>
      <c r="BT56" s="27" t="s">
        <v>82</v>
      </c>
      <c r="BV56" s="27" t="s">
        <v>75</v>
      </c>
      <c r="BW56" s="27" t="s">
        <v>87</v>
      </c>
      <c r="BX56" s="27" t="s">
        <v>81</v>
      </c>
      <c r="CL56" s="27" t="s">
        <v>20</v>
      </c>
    </row>
    <row r="57" spans="1:90" s="4" customFormat="1" ht="16.5" customHeight="1">
      <c r="A57" s="85" t="s">
        <v>83</v>
      </c>
      <c r="B57" s="48"/>
      <c r="C57" s="10"/>
      <c r="D57" s="10"/>
      <c r="E57" s="316" t="s">
        <v>88</v>
      </c>
      <c r="F57" s="316"/>
      <c r="G57" s="316"/>
      <c r="H57" s="316"/>
      <c r="I57" s="316"/>
      <c r="J57" s="10"/>
      <c r="K57" s="316" t="s">
        <v>89</v>
      </c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4">
        <f>'D.1.4.1 - VODOVOD A KANAL...'!J32</f>
        <v>0</v>
      </c>
      <c r="AH57" s="315"/>
      <c r="AI57" s="315"/>
      <c r="AJ57" s="315"/>
      <c r="AK57" s="315"/>
      <c r="AL57" s="315"/>
      <c r="AM57" s="315"/>
      <c r="AN57" s="314">
        <f t="shared" si="0"/>
        <v>0</v>
      </c>
      <c r="AO57" s="315"/>
      <c r="AP57" s="315"/>
      <c r="AQ57" s="86" t="s">
        <v>86</v>
      </c>
      <c r="AR57" s="48"/>
      <c r="AS57" s="87">
        <v>0</v>
      </c>
      <c r="AT57" s="88">
        <f t="shared" si="1"/>
        <v>0</v>
      </c>
      <c r="AU57" s="89">
        <f>'D.1.4.1 - VODOVOD A KANAL...'!P91</f>
        <v>0</v>
      </c>
      <c r="AV57" s="88">
        <f>'D.1.4.1 - VODOVOD A KANAL...'!J35</f>
        <v>0</v>
      </c>
      <c r="AW57" s="88">
        <f>'D.1.4.1 - VODOVOD A KANAL...'!J36</f>
        <v>0</v>
      </c>
      <c r="AX57" s="88">
        <f>'D.1.4.1 - VODOVOD A KANAL...'!J37</f>
        <v>0</v>
      </c>
      <c r="AY57" s="88">
        <f>'D.1.4.1 - VODOVOD A KANAL...'!J38</f>
        <v>0</v>
      </c>
      <c r="AZ57" s="88">
        <f>'D.1.4.1 - VODOVOD A KANAL...'!F35</f>
        <v>0</v>
      </c>
      <c r="BA57" s="88">
        <f>'D.1.4.1 - VODOVOD A KANAL...'!F36</f>
        <v>0</v>
      </c>
      <c r="BB57" s="88">
        <f>'D.1.4.1 - VODOVOD A KANAL...'!F37</f>
        <v>0</v>
      </c>
      <c r="BC57" s="88">
        <f>'D.1.4.1 - VODOVOD A KANAL...'!F38</f>
        <v>0</v>
      </c>
      <c r="BD57" s="90">
        <f>'D.1.4.1 - VODOVOD A KANAL...'!F39</f>
        <v>0</v>
      </c>
      <c r="BT57" s="27" t="s">
        <v>82</v>
      </c>
      <c r="BV57" s="27" t="s">
        <v>75</v>
      </c>
      <c r="BW57" s="27" t="s">
        <v>90</v>
      </c>
      <c r="BX57" s="27" t="s">
        <v>81</v>
      </c>
      <c r="CL57" s="27" t="s">
        <v>20</v>
      </c>
    </row>
    <row r="58" spans="1:90" s="4" customFormat="1" ht="16.5" customHeight="1">
      <c r="A58" s="85" t="s">
        <v>83</v>
      </c>
      <c r="B58" s="48"/>
      <c r="C58" s="10"/>
      <c r="D58" s="10"/>
      <c r="E58" s="316" t="s">
        <v>91</v>
      </c>
      <c r="F58" s="316"/>
      <c r="G58" s="316"/>
      <c r="H58" s="316"/>
      <c r="I58" s="316"/>
      <c r="J58" s="10"/>
      <c r="K58" s="316" t="s">
        <v>92</v>
      </c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4">
        <f>'D.1.4.3 - ELEKTROINSTALACE '!J32</f>
        <v>0</v>
      </c>
      <c r="AH58" s="315"/>
      <c r="AI58" s="315"/>
      <c r="AJ58" s="315"/>
      <c r="AK58" s="315"/>
      <c r="AL58" s="315"/>
      <c r="AM58" s="315"/>
      <c r="AN58" s="314">
        <f t="shared" si="0"/>
        <v>0</v>
      </c>
      <c r="AO58" s="315"/>
      <c r="AP58" s="315"/>
      <c r="AQ58" s="86" t="s">
        <v>86</v>
      </c>
      <c r="AR58" s="48"/>
      <c r="AS58" s="87">
        <v>0</v>
      </c>
      <c r="AT58" s="88">
        <f t="shared" si="1"/>
        <v>0</v>
      </c>
      <c r="AU58" s="89">
        <f>'D.1.4.3 - ELEKTROINSTALACE '!P95</f>
        <v>0</v>
      </c>
      <c r="AV58" s="88">
        <f>'D.1.4.3 - ELEKTROINSTALACE '!J35</f>
        <v>0</v>
      </c>
      <c r="AW58" s="88">
        <f>'D.1.4.3 - ELEKTROINSTALACE '!J36</f>
        <v>0</v>
      </c>
      <c r="AX58" s="88">
        <f>'D.1.4.3 - ELEKTROINSTALACE '!J37</f>
        <v>0</v>
      </c>
      <c r="AY58" s="88">
        <f>'D.1.4.3 - ELEKTROINSTALACE '!J38</f>
        <v>0</v>
      </c>
      <c r="AZ58" s="88">
        <f>'D.1.4.3 - ELEKTROINSTALACE '!F35</f>
        <v>0</v>
      </c>
      <c r="BA58" s="88">
        <f>'D.1.4.3 - ELEKTROINSTALACE '!F36</f>
        <v>0</v>
      </c>
      <c r="BB58" s="88">
        <f>'D.1.4.3 - ELEKTROINSTALACE '!F37</f>
        <v>0</v>
      </c>
      <c r="BC58" s="88">
        <f>'D.1.4.3 - ELEKTROINSTALACE '!F38</f>
        <v>0</v>
      </c>
      <c r="BD58" s="90">
        <f>'D.1.4.3 - ELEKTROINSTALACE '!F39</f>
        <v>0</v>
      </c>
      <c r="BT58" s="27" t="s">
        <v>82</v>
      </c>
      <c r="BV58" s="27" t="s">
        <v>75</v>
      </c>
      <c r="BW58" s="27" t="s">
        <v>93</v>
      </c>
      <c r="BX58" s="27" t="s">
        <v>81</v>
      </c>
      <c r="CL58" s="27" t="s">
        <v>3</v>
      </c>
    </row>
    <row r="59" spans="1:91" s="7" customFormat="1" ht="16.5" customHeight="1">
      <c r="A59" s="85" t="s">
        <v>83</v>
      </c>
      <c r="B59" s="76"/>
      <c r="C59" s="77"/>
      <c r="D59" s="313" t="s">
        <v>94</v>
      </c>
      <c r="E59" s="313"/>
      <c r="F59" s="313"/>
      <c r="G59" s="313"/>
      <c r="H59" s="313"/>
      <c r="I59" s="78"/>
      <c r="J59" s="313" t="s">
        <v>95</v>
      </c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2">
        <f>'VRN - VEDLEJŠÍ ROZPOČTOVÉ...'!J30</f>
        <v>0</v>
      </c>
      <c r="AH59" s="311"/>
      <c r="AI59" s="311"/>
      <c r="AJ59" s="311"/>
      <c r="AK59" s="311"/>
      <c r="AL59" s="311"/>
      <c r="AM59" s="311"/>
      <c r="AN59" s="312">
        <f t="shared" si="0"/>
        <v>0</v>
      </c>
      <c r="AO59" s="311"/>
      <c r="AP59" s="311"/>
      <c r="AQ59" s="79" t="s">
        <v>79</v>
      </c>
      <c r="AR59" s="76"/>
      <c r="AS59" s="91">
        <v>0</v>
      </c>
      <c r="AT59" s="92">
        <f t="shared" si="1"/>
        <v>0</v>
      </c>
      <c r="AU59" s="93">
        <f>'VRN - VEDLEJŠÍ ROZPOČTOVÉ...'!P84</f>
        <v>0</v>
      </c>
      <c r="AV59" s="92">
        <f>'VRN - VEDLEJŠÍ ROZPOČTOVÉ...'!J33</f>
        <v>0</v>
      </c>
      <c r="AW59" s="92">
        <f>'VRN - VEDLEJŠÍ ROZPOČTOVÉ...'!J34</f>
        <v>0</v>
      </c>
      <c r="AX59" s="92">
        <f>'VRN - VEDLEJŠÍ ROZPOČTOVÉ...'!J35</f>
        <v>0</v>
      </c>
      <c r="AY59" s="92">
        <f>'VRN - VEDLEJŠÍ ROZPOČTOVÉ...'!J36</f>
        <v>0</v>
      </c>
      <c r="AZ59" s="92">
        <f>'VRN - VEDLEJŠÍ ROZPOČTOVÉ...'!F33</f>
        <v>0</v>
      </c>
      <c r="BA59" s="92">
        <f>'VRN - VEDLEJŠÍ ROZPOČTOVÉ...'!F34</f>
        <v>0</v>
      </c>
      <c r="BB59" s="92">
        <f>'VRN - VEDLEJŠÍ ROZPOČTOVÉ...'!F35</f>
        <v>0</v>
      </c>
      <c r="BC59" s="92">
        <f>'VRN - VEDLEJŠÍ ROZPOČTOVÉ...'!F36</f>
        <v>0</v>
      </c>
      <c r="BD59" s="94">
        <f>'VRN - VEDLEJŠÍ ROZPOČTOVÉ...'!F37</f>
        <v>0</v>
      </c>
      <c r="BT59" s="84" t="s">
        <v>80</v>
      </c>
      <c r="BV59" s="84" t="s">
        <v>75</v>
      </c>
      <c r="BW59" s="84" t="s">
        <v>96</v>
      </c>
      <c r="BX59" s="84" t="s">
        <v>5</v>
      </c>
      <c r="CL59" s="84" t="s">
        <v>20</v>
      </c>
      <c r="CM59" s="84" t="s">
        <v>82</v>
      </c>
    </row>
    <row r="60" spans="1:57" s="2" customFormat="1" ht="30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5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s="2" customFormat="1" ht="6.75" customHeight="1">
      <c r="A61" s="34"/>
      <c r="B61" s="4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35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</sheetData>
  <sheetProtection/>
  <mergeCells count="58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G58:AM58"/>
    <mergeCell ref="AN58:AP58"/>
    <mergeCell ref="E58:I58"/>
    <mergeCell ref="K58:AF58"/>
    <mergeCell ref="AN59:AP59"/>
    <mergeCell ref="AG59:AM59"/>
    <mergeCell ref="D59:H59"/>
    <mergeCell ref="J59:AF59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G54:AM54"/>
    <mergeCell ref="AN54:AP54"/>
    <mergeCell ref="L45:AO45"/>
    <mergeCell ref="AM47:AN47"/>
    <mergeCell ref="AS49:AT51"/>
    <mergeCell ref="AM49:AP49"/>
    <mergeCell ref="AM50:AP50"/>
  </mergeCells>
  <hyperlinks>
    <hyperlink ref="A56" location="'D.1.1.1 - ARCHITEKTONICKO...'!C2" display="/"/>
    <hyperlink ref="A57" location="'D.1.4.1 - VODOVOD A KANAL...'!C2" display="/"/>
    <hyperlink ref="A58" location="'D.1.4.3 - ELEKTROINSTALACE '!C2" display="/"/>
    <hyperlink ref="A59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5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75" customHeight="1">
      <c r="L2" s="338" t="s">
        <v>6</v>
      </c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9" t="s">
        <v>87</v>
      </c>
    </row>
    <row r="3" spans="2:46" s="1" customFormat="1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75" customHeight="1">
      <c r="B4" s="22"/>
      <c r="D4" s="23" t="s">
        <v>97</v>
      </c>
      <c r="L4" s="22"/>
      <c r="M4" s="95" t="s">
        <v>11</v>
      </c>
      <c r="AT4" s="19" t="s">
        <v>4</v>
      </c>
    </row>
    <row r="5" spans="2:12" s="1" customFormat="1" ht="6.7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9" t="str">
        <f>'Rekapitulace stavby'!K6</f>
        <v>SŠD LYSÁ NAD LABEM - REKONSTRUKCE PROSTOR NA UČEBNY</v>
      </c>
      <c r="F7" s="340"/>
      <c r="G7" s="340"/>
      <c r="H7" s="340"/>
      <c r="L7" s="22"/>
    </row>
    <row r="8" spans="2:12" s="1" customFormat="1" ht="12" customHeight="1">
      <c r="B8" s="22"/>
      <c r="D8" s="29" t="s">
        <v>98</v>
      </c>
      <c r="L8" s="22"/>
    </row>
    <row r="9" spans="1:31" s="2" customFormat="1" ht="16.5" customHeight="1">
      <c r="A9" s="34"/>
      <c r="B9" s="35"/>
      <c r="C9" s="34"/>
      <c r="D9" s="34"/>
      <c r="E9" s="339" t="s">
        <v>99</v>
      </c>
      <c r="F9" s="341"/>
      <c r="G9" s="341"/>
      <c r="H9" s="341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100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297" t="s">
        <v>101</v>
      </c>
      <c r="F11" s="341"/>
      <c r="G11" s="341"/>
      <c r="H11" s="341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20</v>
      </c>
      <c r="G13" s="34"/>
      <c r="H13" s="34"/>
      <c r="I13" s="29" t="s">
        <v>21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22</v>
      </c>
      <c r="E14" s="34"/>
      <c r="F14" s="27" t="s">
        <v>23</v>
      </c>
      <c r="G14" s="34"/>
      <c r="H14" s="34"/>
      <c r="I14" s="29" t="s">
        <v>24</v>
      </c>
      <c r="J14" s="52" t="str">
        <f>'Rekapitulace stavby'!AN8</f>
        <v>30. 6. 2022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5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26</v>
      </c>
      <c r="E16" s="34"/>
      <c r="F16" s="34"/>
      <c r="G16" s="34"/>
      <c r="H16" s="34"/>
      <c r="I16" s="29" t="s">
        <v>27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28</v>
      </c>
      <c r="F17" s="34"/>
      <c r="G17" s="34"/>
      <c r="H17" s="34"/>
      <c r="I17" s="29" t="s">
        <v>29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7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30</v>
      </c>
      <c r="E19" s="34"/>
      <c r="F19" s="34"/>
      <c r="G19" s="34"/>
      <c r="H19" s="34"/>
      <c r="I19" s="29" t="s">
        <v>27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2" t="str">
        <f>'Rekapitulace stavby'!E14</f>
        <v>Vyplň údaj</v>
      </c>
      <c r="F20" s="322"/>
      <c r="G20" s="322"/>
      <c r="H20" s="322"/>
      <c r="I20" s="29" t="s">
        <v>29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7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32</v>
      </c>
      <c r="E22" s="34"/>
      <c r="F22" s="34"/>
      <c r="G22" s="34"/>
      <c r="H22" s="34"/>
      <c r="I22" s="29" t="s">
        <v>27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33</v>
      </c>
      <c r="F23" s="34"/>
      <c r="G23" s="34"/>
      <c r="H23" s="34"/>
      <c r="I23" s="29" t="s">
        <v>29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7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35</v>
      </c>
      <c r="E25" s="34"/>
      <c r="F25" s="34"/>
      <c r="G25" s="34"/>
      <c r="H25" s="34"/>
      <c r="I25" s="29" t="s">
        <v>27</v>
      </c>
      <c r="J25" s="27" t="s">
        <v>3</v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102</v>
      </c>
      <c r="F26" s="34"/>
      <c r="G26" s="34"/>
      <c r="H26" s="34"/>
      <c r="I26" s="29" t="s">
        <v>29</v>
      </c>
      <c r="J26" s="27" t="s">
        <v>3</v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7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37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35.25" customHeight="1">
      <c r="A29" s="97"/>
      <c r="B29" s="98"/>
      <c r="C29" s="97"/>
      <c r="D29" s="97"/>
      <c r="E29" s="327" t="s">
        <v>103</v>
      </c>
      <c r="F29" s="327"/>
      <c r="G29" s="327"/>
      <c r="H29" s="327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7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7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4.75" customHeight="1">
      <c r="A32" s="34"/>
      <c r="B32" s="35"/>
      <c r="C32" s="34"/>
      <c r="D32" s="100" t="s">
        <v>39</v>
      </c>
      <c r="E32" s="34"/>
      <c r="F32" s="34"/>
      <c r="G32" s="34"/>
      <c r="H32" s="34"/>
      <c r="I32" s="34"/>
      <c r="J32" s="68">
        <f>ROUND(J113,2)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7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25" customHeight="1">
      <c r="A34" s="34"/>
      <c r="B34" s="35"/>
      <c r="C34" s="34"/>
      <c r="D34" s="34"/>
      <c r="E34" s="34"/>
      <c r="F34" s="38" t="s">
        <v>41</v>
      </c>
      <c r="G34" s="34"/>
      <c r="H34" s="34"/>
      <c r="I34" s="38" t="s">
        <v>40</v>
      </c>
      <c r="J34" s="38" t="s">
        <v>42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25" customHeight="1">
      <c r="A35" s="34"/>
      <c r="B35" s="35"/>
      <c r="C35" s="34"/>
      <c r="D35" s="101" t="s">
        <v>43</v>
      </c>
      <c r="E35" s="29" t="s">
        <v>44</v>
      </c>
      <c r="F35" s="102">
        <f>ROUND((SUM(BE113:BE849)),2)</f>
        <v>0</v>
      </c>
      <c r="G35" s="34"/>
      <c r="H35" s="34"/>
      <c r="I35" s="103">
        <v>0.21</v>
      </c>
      <c r="J35" s="102">
        <f>ROUND(((SUM(BE113:BE849))*I35),2)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25" customHeight="1">
      <c r="A36" s="34"/>
      <c r="B36" s="35"/>
      <c r="C36" s="34"/>
      <c r="D36" s="34"/>
      <c r="E36" s="29" t="s">
        <v>45</v>
      </c>
      <c r="F36" s="102">
        <f>ROUND((SUM(BF113:BF849)),2)</f>
        <v>0</v>
      </c>
      <c r="G36" s="34"/>
      <c r="H36" s="34"/>
      <c r="I36" s="103">
        <v>0.15</v>
      </c>
      <c r="J36" s="102">
        <f>ROUND(((SUM(BF113:BF849))*I36),2)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25" customHeight="1" hidden="1">
      <c r="A37" s="34"/>
      <c r="B37" s="35"/>
      <c r="C37" s="34"/>
      <c r="D37" s="34"/>
      <c r="E37" s="29" t="s">
        <v>46</v>
      </c>
      <c r="F37" s="102">
        <f>ROUND((SUM(BG113:BG849)),2)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25" customHeight="1" hidden="1">
      <c r="A38" s="34"/>
      <c r="B38" s="35"/>
      <c r="C38" s="34"/>
      <c r="D38" s="34"/>
      <c r="E38" s="29" t="s">
        <v>47</v>
      </c>
      <c r="F38" s="102">
        <f>ROUND((SUM(BH113:BH849)),2)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25" customHeight="1" hidden="1">
      <c r="A39" s="34"/>
      <c r="B39" s="35"/>
      <c r="C39" s="34"/>
      <c r="D39" s="34"/>
      <c r="E39" s="29" t="s">
        <v>48</v>
      </c>
      <c r="F39" s="102">
        <f>ROUND((SUM(BI113:BI849)),2)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7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4.75" customHeight="1">
      <c r="A41" s="34"/>
      <c r="B41" s="35"/>
      <c r="C41" s="104"/>
      <c r="D41" s="105" t="s">
        <v>49</v>
      </c>
      <c r="E41" s="57"/>
      <c r="F41" s="57"/>
      <c r="G41" s="106" t="s">
        <v>50</v>
      </c>
      <c r="H41" s="107" t="s">
        <v>51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2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7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75" customHeight="1">
      <c r="A47" s="34"/>
      <c r="B47" s="35"/>
      <c r="C47" s="23" t="s">
        <v>104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7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39" t="str">
        <f>E7</f>
        <v>SŠD LYSÁ NAD LABEM - REKONSTRUKCE PROSTOR NA UČEBNY</v>
      </c>
      <c r="F50" s="340"/>
      <c r="G50" s="340"/>
      <c r="H50" s="340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98</v>
      </c>
      <c r="L51" s="22"/>
    </row>
    <row r="52" spans="1:31" s="2" customFormat="1" ht="16.5" customHeight="1">
      <c r="A52" s="34"/>
      <c r="B52" s="35"/>
      <c r="C52" s="34"/>
      <c r="D52" s="34"/>
      <c r="E52" s="339" t="s">
        <v>99</v>
      </c>
      <c r="F52" s="341"/>
      <c r="G52" s="341"/>
      <c r="H52" s="341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100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297" t="str">
        <f>E11</f>
        <v>D.1.1.1 - ARCHITEKTONICKO-STAVEBNÍ ŘEŠENÍ</v>
      </c>
      <c r="F54" s="341"/>
      <c r="G54" s="341"/>
      <c r="H54" s="341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7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22</v>
      </c>
      <c r="D56" s="34"/>
      <c r="E56" s="34"/>
      <c r="F56" s="27" t="str">
        <f>F14</f>
        <v>LYSÁ NAD LABEM</v>
      </c>
      <c r="G56" s="34"/>
      <c r="H56" s="34"/>
      <c r="I56" s="29" t="s">
        <v>24</v>
      </c>
      <c r="J56" s="52" t="str">
        <f>IF(J14="","",J14)</f>
        <v>30. 6. 2022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7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39.75" customHeight="1">
      <c r="A58" s="34"/>
      <c r="B58" s="35"/>
      <c r="C58" s="29" t="s">
        <v>26</v>
      </c>
      <c r="D58" s="34"/>
      <c r="E58" s="34"/>
      <c r="F58" s="27" t="str">
        <f>E17</f>
        <v>SŠD LYSÁ NAD LABEM  - STRŽIŠTĚ 475</v>
      </c>
      <c r="G58" s="34"/>
      <c r="H58" s="34"/>
      <c r="I58" s="29" t="s">
        <v>32</v>
      </c>
      <c r="J58" s="32" t="str">
        <f>E23</f>
        <v>SKARCH-SKOTÁK ARCHITEKTI - PRAHA 8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" customHeight="1">
      <c r="A59" s="34"/>
      <c r="B59" s="35"/>
      <c r="C59" s="29" t="s">
        <v>30</v>
      </c>
      <c r="D59" s="34"/>
      <c r="E59" s="34"/>
      <c r="F59" s="27" t="str">
        <f>IF(E20="","",E20)</f>
        <v>Vyplň údaj</v>
      </c>
      <c r="G59" s="34"/>
      <c r="H59" s="34"/>
      <c r="I59" s="29" t="s">
        <v>35</v>
      </c>
      <c r="J59" s="32" t="str">
        <f>E26</f>
        <v>V.RENČOVÁ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9.7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105</v>
      </c>
      <c r="D61" s="104"/>
      <c r="E61" s="104"/>
      <c r="F61" s="104"/>
      <c r="G61" s="104"/>
      <c r="H61" s="104"/>
      <c r="I61" s="104"/>
      <c r="J61" s="111" t="s">
        <v>106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9.7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5" customHeight="1">
      <c r="A63" s="34"/>
      <c r="B63" s="35"/>
      <c r="C63" s="112" t="s">
        <v>71</v>
      </c>
      <c r="D63" s="34"/>
      <c r="E63" s="34"/>
      <c r="F63" s="34"/>
      <c r="G63" s="34"/>
      <c r="H63" s="34"/>
      <c r="I63" s="34"/>
      <c r="J63" s="68">
        <f>J113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107</v>
      </c>
    </row>
    <row r="64" spans="2:12" s="9" customFormat="1" ht="24.75" customHeight="1">
      <c r="B64" s="113"/>
      <c r="D64" s="114" t="s">
        <v>108</v>
      </c>
      <c r="E64" s="115"/>
      <c r="F64" s="115"/>
      <c r="G64" s="115"/>
      <c r="H64" s="115"/>
      <c r="I64" s="115"/>
      <c r="J64" s="116">
        <f>J114</f>
        <v>0</v>
      </c>
      <c r="L64" s="113"/>
    </row>
    <row r="65" spans="2:12" s="10" customFormat="1" ht="19.5" customHeight="1">
      <c r="B65" s="117"/>
      <c r="D65" s="118" t="s">
        <v>109</v>
      </c>
      <c r="E65" s="119"/>
      <c r="F65" s="119"/>
      <c r="G65" s="119"/>
      <c r="H65" s="119"/>
      <c r="I65" s="119"/>
      <c r="J65" s="120">
        <f>J115</f>
        <v>0</v>
      </c>
      <c r="L65" s="117"/>
    </row>
    <row r="66" spans="2:12" s="10" customFormat="1" ht="19.5" customHeight="1">
      <c r="B66" s="117"/>
      <c r="D66" s="118" t="s">
        <v>110</v>
      </c>
      <c r="E66" s="119"/>
      <c r="F66" s="119"/>
      <c r="G66" s="119"/>
      <c r="H66" s="119"/>
      <c r="I66" s="119"/>
      <c r="J66" s="120">
        <f>J153</f>
        <v>0</v>
      </c>
      <c r="L66" s="117"/>
    </row>
    <row r="67" spans="2:12" s="10" customFormat="1" ht="19.5" customHeight="1">
      <c r="B67" s="117"/>
      <c r="D67" s="118" t="s">
        <v>111</v>
      </c>
      <c r="E67" s="119"/>
      <c r="F67" s="119"/>
      <c r="G67" s="119"/>
      <c r="H67" s="119"/>
      <c r="I67" s="119"/>
      <c r="J67" s="120">
        <f>J179</f>
        <v>0</v>
      </c>
      <c r="L67" s="117"/>
    </row>
    <row r="68" spans="2:12" s="10" customFormat="1" ht="19.5" customHeight="1">
      <c r="B68" s="117"/>
      <c r="D68" s="118" t="s">
        <v>112</v>
      </c>
      <c r="E68" s="119"/>
      <c r="F68" s="119"/>
      <c r="G68" s="119"/>
      <c r="H68" s="119"/>
      <c r="I68" s="119"/>
      <c r="J68" s="120">
        <f>J218</f>
        <v>0</v>
      </c>
      <c r="L68" s="117"/>
    </row>
    <row r="69" spans="2:12" s="10" customFormat="1" ht="19.5" customHeight="1">
      <c r="B69" s="117"/>
      <c r="D69" s="118" t="s">
        <v>113</v>
      </c>
      <c r="E69" s="119"/>
      <c r="F69" s="119"/>
      <c r="G69" s="119"/>
      <c r="H69" s="119"/>
      <c r="I69" s="119"/>
      <c r="J69" s="120">
        <f>J228</f>
        <v>0</v>
      </c>
      <c r="L69" s="117"/>
    </row>
    <row r="70" spans="2:12" s="10" customFormat="1" ht="19.5" customHeight="1">
      <c r="B70" s="117"/>
      <c r="D70" s="118" t="s">
        <v>114</v>
      </c>
      <c r="E70" s="119"/>
      <c r="F70" s="119"/>
      <c r="G70" s="119"/>
      <c r="H70" s="119"/>
      <c r="I70" s="119"/>
      <c r="J70" s="120">
        <f>J282</f>
        <v>0</v>
      </c>
      <c r="L70" s="117"/>
    </row>
    <row r="71" spans="2:12" s="10" customFormat="1" ht="19.5" customHeight="1">
      <c r="B71" s="117"/>
      <c r="D71" s="118" t="s">
        <v>115</v>
      </c>
      <c r="E71" s="119"/>
      <c r="F71" s="119"/>
      <c r="G71" s="119"/>
      <c r="H71" s="119"/>
      <c r="I71" s="119"/>
      <c r="J71" s="120">
        <f>J328</f>
        <v>0</v>
      </c>
      <c r="L71" s="117"/>
    </row>
    <row r="72" spans="2:12" s="10" customFormat="1" ht="19.5" customHeight="1">
      <c r="B72" s="117"/>
      <c r="D72" s="118" t="s">
        <v>116</v>
      </c>
      <c r="E72" s="119"/>
      <c r="F72" s="119"/>
      <c r="G72" s="119"/>
      <c r="H72" s="119"/>
      <c r="I72" s="119"/>
      <c r="J72" s="120">
        <f>J349</f>
        <v>0</v>
      </c>
      <c r="L72" s="117"/>
    </row>
    <row r="73" spans="2:12" s="10" customFormat="1" ht="19.5" customHeight="1">
      <c r="B73" s="117"/>
      <c r="D73" s="118" t="s">
        <v>117</v>
      </c>
      <c r="E73" s="119"/>
      <c r="F73" s="119"/>
      <c r="G73" s="119"/>
      <c r="H73" s="119"/>
      <c r="I73" s="119"/>
      <c r="J73" s="120">
        <f>J363</f>
        <v>0</v>
      </c>
      <c r="L73" s="117"/>
    </row>
    <row r="74" spans="2:12" s="10" customFormat="1" ht="19.5" customHeight="1">
      <c r="B74" s="117"/>
      <c r="D74" s="118" t="s">
        <v>118</v>
      </c>
      <c r="E74" s="119"/>
      <c r="F74" s="119"/>
      <c r="G74" s="119"/>
      <c r="H74" s="119"/>
      <c r="I74" s="119"/>
      <c r="J74" s="120">
        <f>J389</f>
        <v>0</v>
      </c>
      <c r="L74" s="117"/>
    </row>
    <row r="75" spans="2:12" s="10" customFormat="1" ht="19.5" customHeight="1">
      <c r="B75" s="117"/>
      <c r="D75" s="118" t="s">
        <v>119</v>
      </c>
      <c r="E75" s="119"/>
      <c r="F75" s="119"/>
      <c r="G75" s="119"/>
      <c r="H75" s="119"/>
      <c r="I75" s="119"/>
      <c r="J75" s="120">
        <f>J398</f>
        <v>0</v>
      </c>
      <c r="L75" s="117"/>
    </row>
    <row r="76" spans="2:12" s="10" customFormat="1" ht="19.5" customHeight="1">
      <c r="B76" s="117"/>
      <c r="D76" s="118" t="s">
        <v>120</v>
      </c>
      <c r="E76" s="119"/>
      <c r="F76" s="119"/>
      <c r="G76" s="119"/>
      <c r="H76" s="119"/>
      <c r="I76" s="119"/>
      <c r="J76" s="120">
        <f>J487</f>
        <v>0</v>
      </c>
      <c r="L76" s="117"/>
    </row>
    <row r="77" spans="2:12" s="9" customFormat="1" ht="24.75" customHeight="1">
      <c r="B77" s="113"/>
      <c r="D77" s="114" t="s">
        <v>121</v>
      </c>
      <c r="E77" s="115"/>
      <c r="F77" s="115"/>
      <c r="G77" s="115"/>
      <c r="H77" s="115"/>
      <c r="I77" s="115"/>
      <c r="J77" s="116">
        <f>J490</f>
        <v>0</v>
      </c>
      <c r="L77" s="113"/>
    </row>
    <row r="78" spans="2:12" s="10" customFormat="1" ht="19.5" customHeight="1">
      <c r="B78" s="117"/>
      <c r="D78" s="118" t="s">
        <v>122</v>
      </c>
      <c r="E78" s="119"/>
      <c r="F78" s="119"/>
      <c r="G78" s="119"/>
      <c r="H78" s="119"/>
      <c r="I78" s="119"/>
      <c r="J78" s="120">
        <f>J491</f>
        <v>0</v>
      </c>
      <c r="L78" s="117"/>
    </row>
    <row r="79" spans="2:12" s="10" customFormat="1" ht="19.5" customHeight="1">
      <c r="B79" s="117"/>
      <c r="D79" s="118" t="s">
        <v>123</v>
      </c>
      <c r="E79" s="119"/>
      <c r="F79" s="119"/>
      <c r="G79" s="119"/>
      <c r="H79" s="119"/>
      <c r="I79" s="119"/>
      <c r="J79" s="120">
        <f>J512</f>
        <v>0</v>
      </c>
      <c r="L79" s="117"/>
    </row>
    <row r="80" spans="2:12" s="10" customFormat="1" ht="19.5" customHeight="1">
      <c r="B80" s="117"/>
      <c r="D80" s="118" t="s">
        <v>124</v>
      </c>
      <c r="E80" s="119"/>
      <c r="F80" s="119"/>
      <c r="G80" s="119"/>
      <c r="H80" s="119"/>
      <c r="I80" s="119"/>
      <c r="J80" s="120">
        <f>J533</f>
        <v>0</v>
      </c>
      <c r="L80" s="117"/>
    </row>
    <row r="81" spans="2:12" s="10" customFormat="1" ht="19.5" customHeight="1">
      <c r="B81" s="117"/>
      <c r="D81" s="118" t="s">
        <v>125</v>
      </c>
      <c r="E81" s="119"/>
      <c r="F81" s="119"/>
      <c r="G81" s="119"/>
      <c r="H81" s="119"/>
      <c r="I81" s="119"/>
      <c r="J81" s="120">
        <f>J544</f>
        <v>0</v>
      </c>
      <c r="L81" s="117"/>
    </row>
    <row r="82" spans="2:12" s="10" customFormat="1" ht="19.5" customHeight="1">
      <c r="B82" s="117"/>
      <c r="D82" s="118" t="s">
        <v>126</v>
      </c>
      <c r="E82" s="119"/>
      <c r="F82" s="119"/>
      <c r="G82" s="119"/>
      <c r="H82" s="119"/>
      <c r="I82" s="119"/>
      <c r="J82" s="120">
        <f>J583</f>
        <v>0</v>
      </c>
      <c r="L82" s="117"/>
    </row>
    <row r="83" spans="2:12" s="10" customFormat="1" ht="19.5" customHeight="1">
      <c r="B83" s="117"/>
      <c r="D83" s="118" t="s">
        <v>127</v>
      </c>
      <c r="E83" s="119"/>
      <c r="F83" s="119"/>
      <c r="G83" s="119"/>
      <c r="H83" s="119"/>
      <c r="I83" s="119"/>
      <c r="J83" s="120">
        <f>J614</f>
        <v>0</v>
      </c>
      <c r="L83" s="117"/>
    </row>
    <row r="84" spans="2:12" s="10" customFormat="1" ht="19.5" customHeight="1">
      <c r="B84" s="117"/>
      <c r="D84" s="118" t="s">
        <v>128</v>
      </c>
      <c r="E84" s="119"/>
      <c r="F84" s="119"/>
      <c r="G84" s="119"/>
      <c r="H84" s="119"/>
      <c r="I84" s="119"/>
      <c r="J84" s="120">
        <f>J724</f>
        <v>0</v>
      </c>
      <c r="L84" s="117"/>
    </row>
    <row r="85" spans="2:12" s="10" customFormat="1" ht="19.5" customHeight="1">
      <c r="B85" s="117"/>
      <c r="D85" s="118" t="s">
        <v>129</v>
      </c>
      <c r="E85" s="119"/>
      <c r="F85" s="119"/>
      <c r="G85" s="119"/>
      <c r="H85" s="119"/>
      <c r="I85" s="119"/>
      <c r="J85" s="120">
        <f>J750</f>
        <v>0</v>
      </c>
      <c r="L85" s="117"/>
    </row>
    <row r="86" spans="2:12" s="10" customFormat="1" ht="19.5" customHeight="1">
      <c r="B86" s="117"/>
      <c r="D86" s="118" t="s">
        <v>130</v>
      </c>
      <c r="E86" s="119"/>
      <c r="F86" s="119"/>
      <c r="G86" s="119"/>
      <c r="H86" s="119"/>
      <c r="I86" s="119"/>
      <c r="J86" s="120">
        <f>J760</f>
        <v>0</v>
      </c>
      <c r="L86" s="117"/>
    </row>
    <row r="87" spans="2:12" s="10" customFormat="1" ht="19.5" customHeight="1">
      <c r="B87" s="117"/>
      <c r="D87" s="118" t="s">
        <v>131</v>
      </c>
      <c r="E87" s="119"/>
      <c r="F87" s="119"/>
      <c r="G87" s="119"/>
      <c r="H87" s="119"/>
      <c r="I87" s="119"/>
      <c r="J87" s="120">
        <f>J787</f>
        <v>0</v>
      </c>
      <c r="L87" s="117"/>
    </row>
    <row r="88" spans="2:12" s="10" customFormat="1" ht="19.5" customHeight="1">
      <c r="B88" s="117"/>
      <c r="D88" s="118" t="s">
        <v>132</v>
      </c>
      <c r="E88" s="119"/>
      <c r="F88" s="119"/>
      <c r="G88" s="119"/>
      <c r="H88" s="119"/>
      <c r="I88" s="119"/>
      <c r="J88" s="120">
        <f>J809</f>
        <v>0</v>
      </c>
      <c r="L88" s="117"/>
    </row>
    <row r="89" spans="2:12" s="10" customFormat="1" ht="19.5" customHeight="1">
      <c r="B89" s="117"/>
      <c r="D89" s="118" t="s">
        <v>133</v>
      </c>
      <c r="E89" s="119"/>
      <c r="F89" s="119"/>
      <c r="G89" s="119"/>
      <c r="H89" s="119"/>
      <c r="I89" s="119"/>
      <c r="J89" s="120">
        <f>J833</f>
        <v>0</v>
      </c>
      <c r="L89" s="117"/>
    </row>
    <row r="90" spans="2:12" s="9" customFormat="1" ht="24.75" customHeight="1">
      <c r="B90" s="113"/>
      <c r="D90" s="114" t="s">
        <v>134</v>
      </c>
      <c r="E90" s="115"/>
      <c r="F90" s="115"/>
      <c r="G90" s="115"/>
      <c r="H90" s="115"/>
      <c r="I90" s="115"/>
      <c r="J90" s="116">
        <f>J838</f>
        <v>0</v>
      </c>
      <c r="L90" s="113"/>
    </row>
    <row r="91" spans="2:12" s="10" customFormat="1" ht="19.5" customHeight="1">
      <c r="B91" s="117"/>
      <c r="D91" s="118" t="s">
        <v>135</v>
      </c>
      <c r="E91" s="119"/>
      <c r="F91" s="119"/>
      <c r="G91" s="119"/>
      <c r="H91" s="119"/>
      <c r="I91" s="119"/>
      <c r="J91" s="120">
        <f>J839</f>
        <v>0</v>
      </c>
      <c r="L91" s="117"/>
    </row>
    <row r="92" spans="1:31" s="2" customFormat="1" ht="21.75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9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6.75" customHeight="1">
      <c r="A93" s="34"/>
      <c r="B93" s="44"/>
      <c r="C93" s="45"/>
      <c r="D93" s="45"/>
      <c r="E93" s="45"/>
      <c r="F93" s="45"/>
      <c r="G93" s="45"/>
      <c r="H93" s="45"/>
      <c r="I93" s="45"/>
      <c r="J93" s="45"/>
      <c r="K93" s="45"/>
      <c r="L93" s="9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7" spans="1:31" s="2" customFormat="1" ht="6.75" customHeight="1">
      <c r="A97" s="34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9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24.75" customHeight="1">
      <c r="A98" s="34"/>
      <c r="B98" s="35"/>
      <c r="C98" s="23" t="s">
        <v>136</v>
      </c>
      <c r="D98" s="34"/>
      <c r="E98" s="34"/>
      <c r="F98" s="34"/>
      <c r="G98" s="34"/>
      <c r="H98" s="34"/>
      <c r="I98" s="34"/>
      <c r="J98" s="34"/>
      <c r="K98" s="34"/>
      <c r="L98" s="9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75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96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12" customHeight="1">
      <c r="A100" s="34"/>
      <c r="B100" s="35"/>
      <c r="C100" s="29" t="s">
        <v>17</v>
      </c>
      <c r="D100" s="34"/>
      <c r="E100" s="34"/>
      <c r="F100" s="34"/>
      <c r="G100" s="34"/>
      <c r="H100" s="34"/>
      <c r="I100" s="34"/>
      <c r="J100" s="34"/>
      <c r="K100" s="34"/>
      <c r="L100" s="9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16.5" customHeight="1">
      <c r="A101" s="34"/>
      <c r="B101" s="35"/>
      <c r="C101" s="34"/>
      <c r="D101" s="34"/>
      <c r="E101" s="339" t="str">
        <f>E7</f>
        <v>SŠD LYSÁ NAD LABEM - REKONSTRUKCE PROSTOR NA UČEBNY</v>
      </c>
      <c r="F101" s="340"/>
      <c r="G101" s="340"/>
      <c r="H101" s="340"/>
      <c r="I101" s="34"/>
      <c r="J101" s="34"/>
      <c r="K101" s="34"/>
      <c r="L101" s="9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2:12" s="1" customFormat="1" ht="12" customHeight="1">
      <c r="B102" s="22"/>
      <c r="C102" s="29" t="s">
        <v>98</v>
      </c>
      <c r="L102" s="22"/>
    </row>
    <row r="103" spans="1:31" s="2" customFormat="1" ht="16.5" customHeight="1">
      <c r="A103" s="34"/>
      <c r="B103" s="35"/>
      <c r="C103" s="34"/>
      <c r="D103" s="34"/>
      <c r="E103" s="339" t="s">
        <v>99</v>
      </c>
      <c r="F103" s="341"/>
      <c r="G103" s="341"/>
      <c r="H103" s="341"/>
      <c r="I103" s="34"/>
      <c r="J103" s="34"/>
      <c r="K103" s="34"/>
      <c r="L103" s="9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12" customHeight="1">
      <c r="A104" s="34"/>
      <c r="B104" s="35"/>
      <c r="C104" s="29" t="s">
        <v>100</v>
      </c>
      <c r="D104" s="34"/>
      <c r="E104" s="34"/>
      <c r="F104" s="34"/>
      <c r="G104" s="34"/>
      <c r="H104" s="34"/>
      <c r="I104" s="34"/>
      <c r="J104" s="34"/>
      <c r="K104" s="34"/>
      <c r="L104" s="9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16.5" customHeight="1">
      <c r="A105" s="34"/>
      <c r="B105" s="35"/>
      <c r="C105" s="34"/>
      <c r="D105" s="34"/>
      <c r="E105" s="297" t="str">
        <f>E11</f>
        <v>D.1.1.1 - ARCHITEKTONICKO-STAVEBNÍ ŘEŠENÍ</v>
      </c>
      <c r="F105" s="341"/>
      <c r="G105" s="341"/>
      <c r="H105" s="341"/>
      <c r="I105" s="34"/>
      <c r="J105" s="34"/>
      <c r="K105" s="34"/>
      <c r="L105" s="9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75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9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22</v>
      </c>
      <c r="D107" s="34"/>
      <c r="E107" s="34"/>
      <c r="F107" s="27" t="str">
        <f>F14</f>
        <v>LYSÁ NAD LABEM</v>
      </c>
      <c r="G107" s="34"/>
      <c r="H107" s="34"/>
      <c r="I107" s="29" t="s">
        <v>24</v>
      </c>
      <c r="J107" s="52" t="str">
        <f>IF(J14="","",J14)</f>
        <v>30. 6. 2022</v>
      </c>
      <c r="K107" s="34"/>
      <c r="L107" s="9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75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9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39.75" customHeight="1">
      <c r="A109" s="34"/>
      <c r="B109" s="35"/>
      <c r="C109" s="29" t="s">
        <v>26</v>
      </c>
      <c r="D109" s="34"/>
      <c r="E109" s="34"/>
      <c r="F109" s="27" t="str">
        <f>E17</f>
        <v>SŠD LYSÁ NAD LABEM  - STRŽIŠTĚ 475</v>
      </c>
      <c r="G109" s="34"/>
      <c r="H109" s="34"/>
      <c r="I109" s="29" t="s">
        <v>32</v>
      </c>
      <c r="J109" s="32" t="str">
        <f>E23</f>
        <v>SKARCH-SKOTÁK ARCHITEKTI - PRAHA 8</v>
      </c>
      <c r="K109" s="34"/>
      <c r="L109" s="9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5" customHeight="1">
      <c r="A110" s="34"/>
      <c r="B110" s="35"/>
      <c r="C110" s="29" t="s">
        <v>30</v>
      </c>
      <c r="D110" s="34"/>
      <c r="E110" s="34"/>
      <c r="F110" s="27" t="str">
        <f>IF(E20="","",E20)</f>
        <v>Vyplň údaj</v>
      </c>
      <c r="G110" s="34"/>
      <c r="H110" s="34"/>
      <c r="I110" s="29" t="s">
        <v>35</v>
      </c>
      <c r="J110" s="32" t="str">
        <f>E26</f>
        <v>V.RENČOVÁ</v>
      </c>
      <c r="K110" s="34"/>
      <c r="L110" s="9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9.75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9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11" customFormat="1" ht="29.25" customHeight="1">
      <c r="A112" s="121"/>
      <c r="B112" s="122"/>
      <c r="C112" s="123" t="s">
        <v>137</v>
      </c>
      <c r="D112" s="124" t="s">
        <v>58</v>
      </c>
      <c r="E112" s="124" t="s">
        <v>54</v>
      </c>
      <c r="F112" s="124" t="s">
        <v>55</v>
      </c>
      <c r="G112" s="124" t="s">
        <v>138</v>
      </c>
      <c r="H112" s="124" t="s">
        <v>139</v>
      </c>
      <c r="I112" s="124" t="s">
        <v>140</v>
      </c>
      <c r="J112" s="124" t="s">
        <v>106</v>
      </c>
      <c r="K112" s="125" t="s">
        <v>141</v>
      </c>
      <c r="L112" s="126"/>
      <c r="M112" s="59" t="s">
        <v>3</v>
      </c>
      <c r="N112" s="60" t="s">
        <v>43</v>
      </c>
      <c r="O112" s="60" t="s">
        <v>142</v>
      </c>
      <c r="P112" s="60" t="s">
        <v>143</v>
      </c>
      <c r="Q112" s="60" t="s">
        <v>144</v>
      </c>
      <c r="R112" s="60" t="s">
        <v>145</v>
      </c>
      <c r="S112" s="60" t="s">
        <v>146</v>
      </c>
      <c r="T112" s="61" t="s">
        <v>147</v>
      </c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</row>
    <row r="113" spans="1:63" s="2" customFormat="1" ht="22.5" customHeight="1">
      <c r="A113" s="34"/>
      <c r="B113" s="35"/>
      <c r="C113" s="66" t="s">
        <v>148</v>
      </c>
      <c r="D113" s="34"/>
      <c r="E113" s="34"/>
      <c r="F113" s="34"/>
      <c r="G113" s="34"/>
      <c r="H113" s="34"/>
      <c r="I113" s="34"/>
      <c r="J113" s="127">
        <f>BK113</f>
        <v>0</v>
      </c>
      <c r="K113" s="34"/>
      <c r="L113" s="35"/>
      <c r="M113" s="62"/>
      <c r="N113" s="53"/>
      <c r="O113" s="63"/>
      <c r="P113" s="128">
        <f>P114+P490+P838</f>
        <v>0</v>
      </c>
      <c r="Q113" s="63"/>
      <c r="R113" s="128">
        <f>R114+R490+R838</f>
        <v>48.07979624000001</v>
      </c>
      <c r="S113" s="63"/>
      <c r="T113" s="129">
        <f>T114+T490+T838</f>
        <v>12.005631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9" t="s">
        <v>72</v>
      </c>
      <c r="AU113" s="19" t="s">
        <v>107</v>
      </c>
      <c r="BK113" s="130">
        <f>BK114+BK490+BK838</f>
        <v>0</v>
      </c>
    </row>
    <row r="114" spans="2:63" s="12" customFormat="1" ht="25.5" customHeight="1">
      <c r="B114" s="131"/>
      <c r="D114" s="132" t="s">
        <v>72</v>
      </c>
      <c r="E114" s="133" t="s">
        <v>149</v>
      </c>
      <c r="F114" s="133" t="s">
        <v>150</v>
      </c>
      <c r="I114" s="134"/>
      <c r="J114" s="135">
        <f>BK114</f>
        <v>0</v>
      </c>
      <c r="L114" s="131"/>
      <c r="M114" s="136"/>
      <c r="N114" s="137"/>
      <c r="O114" s="137"/>
      <c r="P114" s="138">
        <f>P115+P153+P179+P218+P228+P282+P328+P349+P363+P389+P398+P487</f>
        <v>0</v>
      </c>
      <c r="Q114" s="137"/>
      <c r="R114" s="138">
        <f>R115+R153+R179+R218+R228+R282+R328+R349+R363+R389+R398+R487</f>
        <v>43.661013800000006</v>
      </c>
      <c r="S114" s="137"/>
      <c r="T114" s="139">
        <f>T115+T153+T179+T218+T228+T282+T328+T349+T363+T389+T398+T487</f>
        <v>11.963071</v>
      </c>
      <c r="AR114" s="132" t="s">
        <v>80</v>
      </c>
      <c r="AT114" s="140" t="s">
        <v>72</v>
      </c>
      <c r="AU114" s="140" t="s">
        <v>73</v>
      </c>
      <c r="AY114" s="132" t="s">
        <v>151</v>
      </c>
      <c r="BK114" s="141">
        <f>BK115+BK153+BK179+BK218+BK228+BK282+BK328+BK349+BK363+BK389+BK398+BK487</f>
        <v>0</v>
      </c>
    </row>
    <row r="115" spans="2:63" s="12" customFormat="1" ht="22.5" customHeight="1">
      <c r="B115" s="131"/>
      <c r="D115" s="132" t="s">
        <v>72</v>
      </c>
      <c r="E115" s="142" t="s">
        <v>80</v>
      </c>
      <c r="F115" s="142" t="s">
        <v>152</v>
      </c>
      <c r="I115" s="134"/>
      <c r="J115" s="143">
        <f>BK115</f>
        <v>0</v>
      </c>
      <c r="L115" s="131"/>
      <c r="M115" s="136"/>
      <c r="N115" s="137"/>
      <c r="O115" s="137"/>
      <c r="P115" s="138">
        <f>SUM(P116:P152)</f>
        <v>0</v>
      </c>
      <c r="Q115" s="137"/>
      <c r="R115" s="138">
        <f>SUM(R116:R152)</f>
        <v>2.226</v>
      </c>
      <c r="S115" s="137"/>
      <c r="T115" s="139">
        <f>SUM(T116:T152)</f>
        <v>0</v>
      </c>
      <c r="AR115" s="132" t="s">
        <v>80</v>
      </c>
      <c r="AT115" s="140" t="s">
        <v>72</v>
      </c>
      <c r="AU115" s="140" t="s">
        <v>80</v>
      </c>
      <c r="AY115" s="132" t="s">
        <v>151</v>
      </c>
      <c r="BK115" s="141">
        <f>SUM(BK116:BK152)</f>
        <v>0</v>
      </c>
    </row>
    <row r="116" spans="1:65" s="2" customFormat="1" ht="16.5" customHeight="1">
      <c r="A116" s="34"/>
      <c r="B116" s="144"/>
      <c r="C116" s="145" t="s">
        <v>80</v>
      </c>
      <c r="D116" s="145" t="s">
        <v>153</v>
      </c>
      <c r="E116" s="146" t="s">
        <v>154</v>
      </c>
      <c r="F116" s="147" t="s">
        <v>155</v>
      </c>
      <c r="G116" s="148" t="s">
        <v>156</v>
      </c>
      <c r="H116" s="149">
        <v>3.846</v>
      </c>
      <c r="I116" s="150"/>
      <c r="J116" s="151">
        <f>ROUND(I116*H116,2)</f>
        <v>0</v>
      </c>
      <c r="K116" s="147" t="s">
        <v>157</v>
      </c>
      <c r="L116" s="35"/>
      <c r="M116" s="152" t="s">
        <v>3</v>
      </c>
      <c r="N116" s="153" t="s">
        <v>44</v>
      </c>
      <c r="O116" s="55"/>
      <c r="P116" s="154">
        <f>O116*H116</f>
        <v>0</v>
      </c>
      <c r="Q116" s="154">
        <v>0</v>
      </c>
      <c r="R116" s="154">
        <f>Q116*H116</f>
        <v>0</v>
      </c>
      <c r="S116" s="154">
        <v>0</v>
      </c>
      <c r="T116" s="15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158</v>
      </c>
      <c r="AT116" s="156" t="s">
        <v>153</v>
      </c>
      <c r="AU116" s="156" t="s">
        <v>82</v>
      </c>
      <c r="AY116" s="19" t="s">
        <v>151</v>
      </c>
      <c r="BE116" s="157">
        <f>IF(N116="základní",J116,0)</f>
        <v>0</v>
      </c>
      <c r="BF116" s="157">
        <f>IF(N116="snížená",J116,0)</f>
        <v>0</v>
      </c>
      <c r="BG116" s="157">
        <f>IF(N116="zákl. přenesená",J116,0)</f>
        <v>0</v>
      </c>
      <c r="BH116" s="157">
        <f>IF(N116="sníž. přenesená",J116,0)</f>
        <v>0</v>
      </c>
      <c r="BI116" s="157">
        <f>IF(N116="nulová",J116,0)</f>
        <v>0</v>
      </c>
      <c r="BJ116" s="19" t="s">
        <v>80</v>
      </c>
      <c r="BK116" s="157">
        <f>ROUND(I116*H116,2)</f>
        <v>0</v>
      </c>
      <c r="BL116" s="19" t="s">
        <v>158</v>
      </c>
      <c r="BM116" s="156" t="s">
        <v>159</v>
      </c>
    </row>
    <row r="117" spans="1:47" s="2" customFormat="1" ht="11.25">
      <c r="A117" s="34"/>
      <c r="B117" s="35"/>
      <c r="C117" s="34"/>
      <c r="D117" s="158" t="s">
        <v>160</v>
      </c>
      <c r="E117" s="34"/>
      <c r="F117" s="159" t="s">
        <v>161</v>
      </c>
      <c r="G117" s="34"/>
      <c r="H117" s="34"/>
      <c r="I117" s="160"/>
      <c r="J117" s="34"/>
      <c r="K117" s="34"/>
      <c r="L117" s="35"/>
      <c r="M117" s="161"/>
      <c r="N117" s="162"/>
      <c r="O117" s="55"/>
      <c r="P117" s="55"/>
      <c r="Q117" s="55"/>
      <c r="R117" s="55"/>
      <c r="S117" s="55"/>
      <c r="T117" s="56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9" t="s">
        <v>160</v>
      </c>
      <c r="AU117" s="19" t="s">
        <v>82</v>
      </c>
    </row>
    <row r="118" spans="2:51" s="13" customFormat="1" ht="11.25">
      <c r="B118" s="163"/>
      <c r="D118" s="164" t="s">
        <v>162</v>
      </c>
      <c r="E118" s="165" t="s">
        <v>3</v>
      </c>
      <c r="F118" s="166" t="s">
        <v>163</v>
      </c>
      <c r="H118" s="165" t="s">
        <v>3</v>
      </c>
      <c r="I118" s="167"/>
      <c r="L118" s="163"/>
      <c r="M118" s="168"/>
      <c r="N118" s="169"/>
      <c r="O118" s="169"/>
      <c r="P118" s="169"/>
      <c r="Q118" s="169"/>
      <c r="R118" s="169"/>
      <c r="S118" s="169"/>
      <c r="T118" s="170"/>
      <c r="AT118" s="165" t="s">
        <v>162</v>
      </c>
      <c r="AU118" s="165" t="s">
        <v>82</v>
      </c>
      <c r="AV118" s="13" t="s">
        <v>80</v>
      </c>
      <c r="AW118" s="13" t="s">
        <v>34</v>
      </c>
      <c r="AX118" s="13" t="s">
        <v>73</v>
      </c>
      <c r="AY118" s="165" t="s">
        <v>151</v>
      </c>
    </row>
    <row r="119" spans="2:51" s="13" customFormat="1" ht="11.25">
      <c r="B119" s="163"/>
      <c r="D119" s="164" t="s">
        <v>162</v>
      </c>
      <c r="E119" s="165" t="s">
        <v>3</v>
      </c>
      <c r="F119" s="166" t="s">
        <v>164</v>
      </c>
      <c r="H119" s="165" t="s">
        <v>3</v>
      </c>
      <c r="I119" s="167"/>
      <c r="L119" s="163"/>
      <c r="M119" s="168"/>
      <c r="N119" s="169"/>
      <c r="O119" s="169"/>
      <c r="P119" s="169"/>
      <c r="Q119" s="169"/>
      <c r="R119" s="169"/>
      <c r="S119" s="169"/>
      <c r="T119" s="170"/>
      <c r="AT119" s="165" t="s">
        <v>162</v>
      </c>
      <c r="AU119" s="165" t="s">
        <v>82</v>
      </c>
      <c r="AV119" s="13" t="s">
        <v>80</v>
      </c>
      <c r="AW119" s="13" t="s">
        <v>34</v>
      </c>
      <c r="AX119" s="13" t="s">
        <v>73</v>
      </c>
      <c r="AY119" s="165" t="s">
        <v>151</v>
      </c>
    </row>
    <row r="120" spans="2:51" s="13" customFormat="1" ht="11.25">
      <c r="B120" s="163"/>
      <c r="D120" s="164" t="s">
        <v>162</v>
      </c>
      <c r="E120" s="165" t="s">
        <v>3</v>
      </c>
      <c r="F120" s="166" t="s">
        <v>165</v>
      </c>
      <c r="H120" s="165" t="s">
        <v>3</v>
      </c>
      <c r="I120" s="167"/>
      <c r="L120" s="163"/>
      <c r="M120" s="168"/>
      <c r="N120" s="169"/>
      <c r="O120" s="169"/>
      <c r="P120" s="169"/>
      <c r="Q120" s="169"/>
      <c r="R120" s="169"/>
      <c r="S120" s="169"/>
      <c r="T120" s="170"/>
      <c r="AT120" s="165" t="s">
        <v>162</v>
      </c>
      <c r="AU120" s="165" t="s">
        <v>82</v>
      </c>
      <c r="AV120" s="13" t="s">
        <v>80</v>
      </c>
      <c r="AW120" s="13" t="s">
        <v>34</v>
      </c>
      <c r="AX120" s="13" t="s">
        <v>73</v>
      </c>
      <c r="AY120" s="165" t="s">
        <v>151</v>
      </c>
    </row>
    <row r="121" spans="2:51" s="14" customFormat="1" ht="11.25">
      <c r="B121" s="171"/>
      <c r="D121" s="164" t="s">
        <v>162</v>
      </c>
      <c r="E121" s="172" t="s">
        <v>3</v>
      </c>
      <c r="F121" s="173" t="s">
        <v>166</v>
      </c>
      <c r="H121" s="174">
        <v>3.276</v>
      </c>
      <c r="I121" s="175"/>
      <c r="L121" s="171"/>
      <c r="M121" s="176"/>
      <c r="N121" s="177"/>
      <c r="O121" s="177"/>
      <c r="P121" s="177"/>
      <c r="Q121" s="177"/>
      <c r="R121" s="177"/>
      <c r="S121" s="177"/>
      <c r="T121" s="178"/>
      <c r="AT121" s="172" t="s">
        <v>162</v>
      </c>
      <c r="AU121" s="172" t="s">
        <v>82</v>
      </c>
      <c r="AV121" s="14" t="s">
        <v>82</v>
      </c>
      <c r="AW121" s="14" t="s">
        <v>34</v>
      </c>
      <c r="AX121" s="14" t="s">
        <v>73</v>
      </c>
      <c r="AY121" s="172" t="s">
        <v>151</v>
      </c>
    </row>
    <row r="122" spans="2:51" s="14" customFormat="1" ht="11.25">
      <c r="B122" s="171"/>
      <c r="D122" s="164" t="s">
        <v>162</v>
      </c>
      <c r="E122" s="172" t="s">
        <v>3</v>
      </c>
      <c r="F122" s="173" t="s">
        <v>167</v>
      </c>
      <c r="H122" s="174">
        <v>0.57</v>
      </c>
      <c r="I122" s="175"/>
      <c r="L122" s="171"/>
      <c r="M122" s="176"/>
      <c r="N122" s="177"/>
      <c r="O122" s="177"/>
      <c r="P122" s="177"/>
      <c r="Q122" s="177"/>
      <c r="R122" s="177"/>
      <c r="S122" s="177"/>
      <c r="T122" s="178"/>
      <c r="AT122" s="172" t="s">
        <v>162</v>
      </c>
      <c r="AU122" s="172" t="s">
        <v>82</v>
      </c>
      <c r="AV122" s="14" t="s">
        <v>82</v>
      </c>
      <c r="AW122" s="14" t="s">
        <v>34</v>
      </c>
      <c r="AX122" s="14" t="s">
        <v>73</v>
      </c>
      <c r="AY122" s="172" t="s">
        <v>151</v>
      </c>
    </row>
    <row r="123" spans="2:51" s="15" customFormat="1" ht="11.25">
      <c r="B123" s="179"/>
      <c r="D123" s="164" t="s">
        <v>162</v>
      </c>
      <c r="E123" s="180" t="s">
        <v>3</v>
      </c>
      <c r="F123" s="181" t="s">
        <v>168</v>
      </c>
      <c r="H123" s="182">
        <v>3.8459999999999996</v>
      </c>
      <c r="I123" s="183"/>
      <c r="L123" s="179"/>
      <c r="M123" s="184"/>
      <c r="N123" s="185"/>
      <c r="O123" s="185"/>
      <c r="P123" s="185"/>
      <c r="Q123" s="185"/>
      <c r="R123" s="185"/>
      <c r="S123" s="185"/>
      <c r="T123" s="186"/>
      <c r="AT123" s="180" t="s">
        <v>162</v>
      </c>
      <c r="AU123" s="180" t="s">
        <v>82</v>
      </c>
      <c r="AV123" s="15" t="s">
        <v>158</v>
      </c>
      <c r="AW123" s="15" t="s">
        <v>34</v>
      </c>
      <c r="AX123" s="15" t="s">
        <v>80</v>
      </c>
      <c r="AY123" s="180" t="s">
        <v>151</v>
      </c>
    </row>
    <row r="124" spans="1:65" s="2" customFormat="1" ht="33" customHeight="1">
      <c r="A124" s="34"/>
      <c r="B124" s="144"/>
      <c r="C124" s="145" t="s">
        <v>82</v>
      </c>
      <c r="D124" s="145" t="s">
        <v>153</v>
      </c>
      <c r="E124" s="146" t="s">
        <v>169</v>
      </c>
      <c r="F124" s="147" t="s">
        <v>170</v>
      </c>
      <c r="G124" s="148" t="s">
        <v>156</v>
      </c>
      <c r="H124" s="149">
        <v>3.848</v>
      </c>
      <c r="I124" s="150"/>
      <c r="J124" s="151">
        <f>ROUND(I124*H124,2)</f>
        <v>0</v>
      </c>
      <c r="K124" s="147" t="s">
        <v>157</v>
      </c>
      <c r="L124" s="35"/>
      <c r="M124" s="152" t="s">
        <v>3</v>
      </c>
      <c r="N124" s="153" t="s">
        <v>44</v>
      </c>
      <c r="O124" s="55"/>
      <c r="P124" s="154">
        <f>O124*H124</f>
        <v>0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158</v>
      </c>
      <c r="AT124" s="156" t="s">
        <v>153</v>
      </c>
      <c r="AU124" s="156" t="s">
        <v>82</v>
      </c>
      <c r="AY124" s="19" t="s">
        <v>151</v>
      </c>
      <c r="BE124" s="157">
        <f>IF(N124="základní",J124,0)</f>
        <v>0</v>
      </c>
      <c r="BF124" s="157">
        <f>IF(N124="snížená",J124,0)</f>
        <v>0</v>
      </c>
      <c r="BG124" s="157">
        <f>IF(N124="zákl. přenesená",J124,0)</f>
        <v>0</v>
      </c>
      <c r="BH124" s="157">
        <f>IF(N124="sníž. přenesená",J124,0)</f>
        <v>0</v>
      </c>
      <c r="BI124" s="157">
        <f>IF(N124="nulová",J124,0)</f>
        <v>0</v>
      </c>
      <c r="BJ124" s="19" t="s">
        <v>80</v>
      </c>
      <c r="BK124" s="157">
        <f>ROUND(I124*H124,2)</f>
        <v>0</v>
      </c>
      <c r="BL124" s="19" t="s">
        <v>158</v>
      </c>
      <c r="BM124" s="156" t="s">
        <v>171</v>
      </c>
    </row>
    <row r="125" spans="1:47" s="2" customFormat="1" ht="11.25">
      <c r="A125" s="34"/>
      <c r="B125" s="35"/>
      <c r="C125" s="34"/>
      <c r="D125" s="158" t="s">
        <v>160</v>
      </c>
      <c r="E125" s="34"/>
      <c r="F125" s="159" t="s">
        <v>172</v>
      </c>
      <c r="G125" s="34"/>
      <c r="H125" s="34"/>
      <c r="I125" s="160"/>
      <c r="J125" s="34"/>
      <c r="K125" s="34"/>
      <c r="L125" s="35"/>
      <c r="M125" s="161"/>
      <c r="N125" s="162"/>
      <c r="O125" s="55"/>
      <c r="P125" s="55"/>
      <c r="Q125" s="55"/>
      <c r="R125" s="55"/>
      <c r="S125" s="55"/>
      <c r="T125" s="56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9" t="s">
        <v>160</v>
      </c>
      <c r="AU125" s="19" t="s">
        <v>82</v>
      </c>
    </row>
    <row r="126" spans="2:51" s="13" customFormat="1" ht="11.25">
      <c r="B126" s="163"/>
      <c r="D126" s="164" t="s">
        <v>162</v>
      </c>
      <c r="E126" s="165" t="s">
        <v>3</v>
      </c>
      <c r="F126" s="166" t="s">
        <v>173</v>
      </c>
      <c r="H126" s="165" t="s">
        <v>3</v>
      </c>
      <c r="I126" s="167"/>
      <c r="L126" s="163"/>
      <c r="M126" s="168"/>
      <c r="N126" s="169"/>
      <c r="O126" s="169"/>
      <c r="P126" s="169"/>
      <c r="Q126" s="169"/>
      <c r="R126" s="169"/>
      <c r="S126" s="169"/>
      <c r="T126" s="170"/>
      <c r="AT126" s="165" t="s">
        <v>162</v>
      </c>
      <c r="AU126" s="165" t="s">
        <v>82</v>
      </c>
      <c r="AV126" s="13" t="s">
        <v>80</v>
      </c>
      <c r="AW126" s="13" t="s">
        <v>34</v>
      </c>
      <c r="AX126" s="13" t="s">
        <v>73</v>
      </c>
      <c r="AY126" s="165" t="s">
        <v>151</v>
      </c>
    </row>
    <row r="127" spans="2:51" s="14" customFormat="1" ht="11.25">
      <c r="B127" s="171"/>
      <c r="D127" s="164" t="s">
        <v>162</v>
      </c>
      <c r="E127" s="172" t="s">
        <v>3</v>
      </c>
      <c r="F127" s="173" t="s">
        <v>174</v>
      </c>
      <c r="H127" s="174">
        <v>3.848</v>
      </c>
      <c r="I127" s="175"/>
      <c r="L127" s="171"/>
      <c r="M127" s="176"/>
      <c r="N127" s="177"/>
      <c r="O127" s="177"/>
      <c r="P127" s="177"/>
      <c r="Q127" s="177"/>
      <c r="R127" s="177"/>
      <c r="S127" s="177"/>
      <c r="T127" s="178"/>
      <c r="AT127" s="172" t="s">
        <v>162</v>
      </c>
      <c r="AU127" s="172" t="s">
        <v>82</v>
      </c>
      <c r="AV127" s="14" t="s">
        <v>82</v>
      </c>
      <c r="AW127" s="14" t="s">
        <v>34</v>
      </c>
      <c r="AX127" s="14" t="s">
        <v>80</v>
      </c>
      <c r="AY127" s="172" t="s">
        <v>151</v>
      </c>
    </row>
    <row r="128" spans="1:65" s="2" customFormat="1" ht="33" customHeight="1">
      <c r="A128" s="34"/>
      <c r="B128" s="144"/>
      <c r="C128" s="145" t="s">
        <v>175</v>
      </c>
      <c r="D128" s="145" t="s">
        <v>153</v>
      </c>
      <c r="E128" s="146" t="s">
        <v>176</v>
      </c>
      <c r="F128" s="147" t="s">
        <v>177</v>
      </c>
      <c r="G128" s="148" t="s">
        <v>156</v>
      </c>
      <c r="H128" s="149">
        <v>15.392</v>
      </c>
      <c r="I128" s="150"/>
      <c r="J128" s="151">
        <f>ROUND(I128*H128,2)</f>
        <v>0</v>
      </c>
      <c r="K128" s="147" t="s">
        <v>157</v>
      </c>
      <c r="L128" s="35"/>
      <c r="M128" s="152" t="s">
        <v>3</v>
      </c>
      <c r="N128" s="153" t="s">
        <v>44</v>
      </c>
      <c r="O128" s="55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158</v>
      </c>
      <c r="AT128" s="156" t="s">
        <v>153</v>
      </c>
      <c r="AU128" s="156" t="s">
        <v>82</v>
      </c>
      <c r="AY128" s="19" t="s">
        <v>151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9" t="s">
        <v>80</v>
      </c>
      <c r="BK128" s="157">
        <f>ROUND(I128*H128,2)</f>
        <v>0</v>
      </c>
      <c r="BL128" s="19" t="s">
        <v>158</v>
      </c>
      <c r="BM128" s="156" t="s">
        <v>178</v>
      </c>
    </row>
    <row r="129" spans="1:47" s="2" customFormat="1" ht="11.25">
      <c r="A129" s="34"/>
      <c r="B129" s="35"/>
      <c r="C129" s="34"/>
      <c r="D129" s="158" t="s">
        <v>160</v>
      </c>
      <c r="E129" s="34"/>
      <c r="F129" s="159" t="s">
        <v>179</v>
      </c>
      <c r="G129" s="34"/>
      <c r="H129" s="34"/>
      <c r="I129" s="160"/>
      <c r="J129" s="34"/>
      <c r="K129" s="34"/>
      <c r="L129" s="35"/>
      <c r="M129" s="161"/>
      <c r="N129" s="162"/>
      <c r="O129" s="55"/>
      <c r="P129" s="55"/>
      <c r="Q129" s="55"/>
      <c r="R129" s="55"/>
      <c r="S129" s="55"/>
      <c r="T129" s="56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9" t="s">
        <v>160</v>
      </c>
      <c r="AU129" s="19" t="s">
        <v>82</v>
      </c>
    </row>
    <row r="130" spans="2:51" s="14" customFormat="1" ht="11.25">
      <c r="B130" s="171"/>
      <c r="D130" s="164" t="s">
        <v>162</v>
      </c>
      <c r="E130" s="172" t="s">
        <v>3</v>
      </c>
      <c r="F130" s="173" t="s">
        <v>180</v>
      </c>
      <c r="H130" s="174">
        <v>15.392</v>
      </c>
      <c r="I130" s="175"/>
      <c r="L130" s="171"/>
      <c r="M130" s="176"/>
      <c r="N130" s="177"/>
      <c r="O130" s="177"/>
      <c r="P130" s="177"/>
      <c r="Q130" s="177"/>
      <c r="R130" s="177"/>
      <c r="S130" s="177"/>
      <c r="T130" s="178"/>
      <c r="AT130" s="172" t="s">
        <v>162</v>
      </c>
      <c r="AU130" s="172" t="s">
        <v>82</v>
      </c>
      <c r="AV130" s="14" t="s">
        <v>82</v>
      </c>
      <c r="AW130" s="14" t="s">
        <v>34</v>
      </c>
      <c r="AX130" s="14" t="s">
        <v>80</v>
      </c>
      <c r="AY130" s="172" t="s">
        <v>151</v>
      </c>
    </row>
    <row r="131" spans="1:65" s="2" customFormat="1" ht="37.5" customHeight="1">
      <c r="A131" s="34"/>
      <c r="B131" s="144"/>
      <c r="C131" s="145" t="s">
        <v>158</v>
      </c>
      <c r="D131" s="145" t="s">
        <v>153</v>
      </c>
      <c r="E131" s="146" t="s">
        <v>181</v>
      </c>
      <c r="F131" s="147" t="s">
        <v>182</v>
      </c>
      <c r="G131" s="148" t="s">
        <v>156</v>
      </c>
      <c r="H131" s="149">
        <v>3.848</v>
      </c>
      <c r="I131" s="150"/>
      <c r="J131" s="151">
        <f>ROUND(I131*H131,2)</f>
        <v>0</v>
      </c>
      <c r="K131" s="147" t="s">
        <v>157</v>
      </c>
      <c r="L131" s="35"/>
      <c r="M131" s="152" t="s">
        <v>3</v>
      </c>
      <c r="N131" s="153" t="s">
        <v>44</v>
      </c>
      <c r="O131" s="55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6" t="s">
        <v>158</v>
      </c>
      <c r="AT131" s="156" t="s">
        <v>153</v>
      </c>
      <c r="AU131" s="156" t="s">
        <v>82</v>
      </c>
      <c r="AY131" s="19" t="s">
        <v>151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9" t="s">
        <v>80</v>
      </c>
      <c r="BK131" s="157">
        <f>ROUND(I131*H131,2)</f>
        <v>0</v>
      </c>
      <c r="BL131" s="19" t="s">
        <v>158</v>
      </c>
      <c r="BM131" s="156" t="s">
        <v>183</v>
      </c>
    </row>
    <row r="132" spans="1:47" s="2" customFormat="1" ht="11.25">
      <c r="A132" s="34"/>
      <c r="B132" s="35"/>
      <c r="C132" s="34"/>
      <c r="D132" s="158" t="s">
        <v>160</v>
      </c>
      <c r="E132" s="34"/>
      <c r="F132" s="159" t="s">
        <v>184</v>
      </c>
      <c r="G132" s="34"/>
      <c r="H132" s="34"/>
      <c r="I132" s="160"/>
      <c r="J132" s="34"/>
      <c r="K132" s="34"/>
      <c r="L132" s="35"/>
      <c r="M132" s="161"/>
      <c r="N132" s="162"/>
      <c r="O132" s="55"/>
      <c r="P132" s="55"/>
      <c r="Q132" s="55"/>
      <c r="R132" s="55"/>
      <c r="S132" s="55"/>
      <c r="T132" s="56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9" t="s">
        <v>160</v>
      </c>
      <c r="AU132" s="19" t="s">
        <v>82</v>
      </c>
    </row>
    <row r="133" spans="2:51" s="13" customFormat="1" ht="11.25">
      <c r="B133" s="163"/>
      <c r="D133" s="164" t="s">
        <v>162</v>
      </c>
      <c r="E133" s="165" t="s">
        <v>3</v>
      </c>
      <c r="F133" s="166" t="s">
        <v>185</v>
      </c>
      <c r="H133" s="165" t="s">
        <v>3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162</v>
      </c>
      <c r="AU133" s="165" t="s">
        <v>82</v>
      </c>
      <c r="AV133" s="13" t="s">
        <v>80</v>
      </c>
      <c r="AW133" s="13" t="s">
        <v>34</v>
      </c>
      <c r="AX133" s="13" t="s">
        <v>73</v>
      </c>
      <c r="AY133" s="165" t="s">
        <v>151</v>
      </c>
    </row>
    <row r="134" spans="2:51" s="14" customFormat="1" ht="11.25">
      <c r="B134" s="171"/>
      <c r="D134" s="164" t="s">
        <v>162</v>
      </c>
      <c r="E134" s="172" t="s">
        <v>3</v>
      </c>
      <c r="F134" s="173" t="s">
        <v>174</v>
      </c>
      <c r="H134" s="174">
        <v>3.848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162</v>
      </c>
      <c r="AU134" s="172" t="s">
        <v>82</v>
      </c>
      <c r="AV134" s="14" t="s">
        <v>82</v>
      </c>
      <c r="AW134" s="14" t="s">
        <v>34</v>
      </c>
      <c r="AX134" s="14" t="s">
        <v>80</v>
      </c>
      <c r="AY134" s="172" t="s">
        <v>151</v>
      </c>
    </row>
    <row r="135" spans="1:65" s="2" customFormat="1" ht="37.5" customHeight="1">
      <c r="A135" s="34"/>
      <c r="B135" s="144"/>
      <c r="C135" s="145" t="s">
        <v>186</v>
      </c>
      <c r="D135" s="145" t="s">
        <v>153</v>
      </c>
      <c r="E135" s="146" t="s">
        <v>187</v>
      </c>
      <c r="F135" s="147" t="s">
        <v>188</v>
      </c>
      <c r="G135" s="148" t="s">
        <v>156</v>
      </c>
      <c r="H135" s="149">
        <v>73.112</v>
      </c>
      <c r="I135" s="150"/>
      <c r="J135" s="151">
        <f>ROUND(I135*H135,2)</f>
        <v>0</v>
      </c>
      <c r="K135" s="147" t="s">
        <v>157</v>
      </c>
      <c r="L135" s="35"/>
      <c r="M135" s="152" t="s">
        <v>3</v>
      </c>
      <c r="N135" s="153" t="s">
        <v>44</v>
      </c>
      <c r="O135" s="55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6" t="s">
        <v>158</v>
      </c>
      <c r="AT135" s="156" t="s">
        <v>153</v>
      </c>
      <c r="AU135" s="156" t="s">
        <v>82</v>
      </c>
      <c r="AY135" s="19" t="s">
        <v>151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9" t="s">
        <v>80</v>
      </c>
      <c r="BK135" s="157">
        <f>ROUND(I135*H135,2)</f>
        <v>0</v>
      </c>
      <c r="BL135" s="19" t="s">
        <v>158</v>
      </c>
      <c r="BM135" s="156" t="s">
        <v>189</v>
      </c>
    </row>
    <row r="136" spans="1:47" s="2" customFormat="1" ht="11.25">
      <c r="A136" s="34"/>
      <c r="B136" s="35"/>
      <c r="C136" s="34"/>
      <c r="D136" s="158" t="s">
        <v>160</v>
      </c>
      <c r="E136" s="34"/>
      <c r="F136" s="159" t="s">
        <v>190</v>
      </c>
      <c r="G136" s="34"/>
      <c r="H136" s="34"/>
      <c r="I136" s="160"/>
      <c r="J136" s="34"/>
      <c r="K136" s="34"/>
      <c r="L136" s="35"/>
      <c r="M136" s="161"/>
      <c r="N136" s="162"/>
      <c r="O136" s="55"/>
      <c r="P136" s="55"/>
      <c r="Q136" s="55"/>
      <c r="R136" s="55"/>
      <c r="S136" s="55"/>
      <c r="T136" s="56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9" t="s">
        <v>160</v>
      </c>
      <c r="AU136" s="19" t="s">
        <v>82</v>
      </c>
    </row>
    <row r="137" spans="2:51" s="14" customFormat="1" ht="11.25">
      <c r="B137" s="171"/>
      <c r="D137" s="164" t="s">
        <v>162</v>
      </c>
      <c r="E137" s="172" t="s">
        <v>3</v>
      </c>
      <c r="F137" s="173" t="s">
        <v>191</v>
      </c>
      <c r="H137" s="174">
        <v>73.112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162</v>
      </c>
      <c r="AU137" s="172" t="s">
        <v>82</v>
      </c>
      <c r="AV137" s="14" t="s">
        <v>82</v>
      </c>
      <c r="AW137" s="14" t="s">
        <v>34</v>
      </c>
      <c r="AX137" s="14" t="s">
        <v>80</v>
      </c>
      <c r="AY137" s="172" t="s">
        <v>151</v>
      </c>
    </row>
    <row r="138" spans="1:65" s="2" customFormat="1" ht="24" customHeight="1">
      <c r="A138" s="34"/>
      <c r="B138" s="144"/>
      <c r="C138" s="145" t="s">
        <v>192</v>
      </c>
      <c r="D138" s="145" t="s">
        <v>153</v>
      </c>
      <c r="E138" s="146" t="s">
        <v>193</v>
      </c>
      <c r="F138" s="147" t="s">
        <v>194</v>
      </c>
      <c r="G138" s="148" t="s">
        <v>195</v>
      </c>
      <c r="H138" s="149">
        <v>6.926</v>
      </c>
      <c r="I138" s="150"/>
      <c r="J138" s="151">
        <f>ROUND(I138*H138,2)</f>
        <v>0</v>
      </c>
      <c r="K138" s="147" t="s">
        <v>157</v>
      </c>
      <c r="L138" s="35"/>
      <c r="M138" s="152" t="s">
        <v>3</v>
      </c>
      <c r="N138" s="153" t="s">
        <v>44</v>
      </c>
      <c r="O138" s="55"/>
      <c r="P138" s="154">
        <f>O138*H138</f>
        <v>0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6" t="s">
        <v>158</v>
      </c>
      <c r="AT138" s="156" t="s">
        <v>153</v>
      </c>
      <c r="AU138" s="156" t="s">
        <v>82</v>
      </c>
      <c r="AY138" s="19" t="s">
        <v>151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9" t="s">
        <v>80</v>
      </c>
      <c r="BK138" s="157">
        <f>ROUND(I138*H138,2)</f>
        <v>0</v>
      </c>
      <c r="BL138" s="19" t="s">
        <v>158</v>
      </c>
      <c r="BM138" s="156" t="s">
        <v>196</v>
      </c>
    </row>
    <row r="139" spans="1:47" s="2" customFormat="1" ht="11.25">
      <c r="A139" s="34"/>
      <c r="B139" s="35"/>
      <c r="C139" s="34"/>
      <c r="D139" s="158" t="s">
        <v>160</v>
      </c>
      <c r="E139" s="34"/>
      <c r="F139" s="159" t="s">
        <v>197</v>
      </c>
      <c r="G139" s="34"/>
      <c r="H139" s="34"/>
      <c r="I139" s="160"/>
      <c r="J139" s="34"/>
      <c r="K139" s="34"/>
      <c r="L139" s="35"/>
      <c r="M139" s="161"/>
      <c r="N139" s="162"/>
      <c r="O139" s="55"/>
      <c r="P139" s="55"/>
      <c r="Q139" s="55"/>
      <c r="R139" s="55"/>
      <c r="S139" s="55"/>
      <c r="T139" s="56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9" t="s">
        <v>160</v>
      </c>
      <c r="AU139" s="19" t="s">
        <v>82</v>
      </c>
    </row>
    <row r="140" spans="2:51" s="13" customFormat="1" ht="11.25">
      <c r="B140" s="163"/>
      <c r="D140" s="164" t="s">
        <v>162</v>
      </c>
      <c r="E140" s="165" t="s">
        <v>3</v>
      </c>
      <c r="F140" s="166" t="s">
        <v>198</v>
      </c>
      <c r="H140" s="165" t="s">
        <v>3</v>
      </c>
      <c r="I140" s="167"/>
      <c r="L140" s="163"/>
      <c r="M140" s="168"/>
      <c r="N140" s="169"/>
      <c r="O140" s="169"/>
      <c r="P140" s="169"/>
      <c r="Q140" s="169"/>
      <c r="R140" s="169"/>
      <c r="S140" s="169"/>
      <c r="T140" s="170"/>
      <c r="AT140" s="165" t="s">
        <v>162</v>
      </c>
      <c r="AU140" s="165" t="s">
        <v>82</v>
      </c>
      <c r="AV140" s="13" t="s">
        <v>80</v>
      </c>
      <c r="AW140" s="13" t="s">
        <v>34</v>
      </c>
      <c r="AX140" s="13" t="s">
        <v>73</v>
      </c>
      <c r="AY140" s="165" t="s">
        <v>151</v>
      </c>
    </row>
    <row r="141" spans="2:51" s="14" customFormat="1" ht="11.25">
      <c r="B141" s="171"/>
      <c r="D141" s="164" t="s">
        <v>162</v>
      </c>
      <c r="E141" s="172" t="s">
        <v>3</v>
      </c>
      <c r="F141" s="173" t="s">
        <v>199</v>
      </c>
      <c r="H141" s="174">
        <v>6.926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2" t="s">
        <v>162</v>
      </c>
      <c r="AU141" s="172" t="s">
        <v>82</v>
      </c>
      <c r="AV141" s="14" t="s">
        <v>82</v>
      </c>
      <c r="AW141" s="14" t="s">
        <v>34</v>
      </c>
      <c r="AX141" s="14" t="s">
        <v>80</v>
      </c>
      <c r="AY141" s="172" t="s">
        <v>151</v>
      </c>
    </row>
    <row r="142" spans="1:65" s="2" customFormat="1" ht="24" customHeight="1">
      <c r="A142" s="34"/>
      <c r="B142" s="144"/>
      <c r="C142" s="145" t="s">
        <v>200</v>
      </c>
      <c r="D142" s="145" t="s">
        <v>153</v>
      </c>
      <c r="E142" s="146" t="s">
        <v>201</v>
      </c>
      <c r="F142" s="147" t="s">
        <v>202</v>
      </c>
      <c r="G142" s="148" t="s">
        <v>156</v>
      </c>
      <c r="H142" s="149">
        <v>1.113</v>
      </c>
      <c r="I142" s="150"/>
      <c r="J142" s="151">
        <f>ROUND(I142*H142,2)</f>
        <v>0</v>
      </c>
      <c r="K142" s="147" t="s">
        <v>157</v>
      </c>
      <c r="L142" s="35"/>
      <c r="M142" s="152" t="s">
        <v>3</v>
      </c>
      <c r="N142" s="153" t="s">
        <v>44</v>
      </c>
      <c r="O142" s="55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6" t="s">
        <v>158</v>
      </c>
      <c r="AT142" s="156" t="s">
        <v>153</v>
      </c>
      <c r="AU142" s="156" t="s">
        <v>82</v>
      </c>
      <c r="AY142" s="19" t="s">
        <v>151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9" t="s">
        <v>80</v>
      </c>
      <c r="BK142" s="157">
        <f>ROUND(I142*H142,2)</f>
        <v>0</v>
      </c>
      <c r="BL142" s="19" t="s">
        <v>158</v>
      </c>
      <c r="BM142" s="156" t="s">
        <v>203</v>
      </c>
    </row>
    <row r="143" spans="1:47" s="2" customFormat="1" ht="11.25">
      <c r="A143" s="34"/>
      <c r="B143" s="35"/>
      <c r="C143" s="34"/>
      <c r="D143" s="158" t="s">
        <v>160</v>
      </c>
      <c r="E143" s="34"/>
      <c r="F143" s="159" t="s">
        <v>204</v>
      </c>
      <c r="G143" s="34"/>
      <c r="H143" s="34"/>
      <c r="I143" s="160"/>
      <c r="J143" s="34"/>
      <c r="K143" s="34"/>
      <c r="L143" s="35"/>
      <c r="M143" s="161"/>
      <c r="N143" s="162"/>
      <c r="O143" s="55"/>
      <c r="P143" s="55"/>
      <c r="Q143" s="55"/>
      <c r="R143" s="55"/>
      <c r="S143" s="55"/>
      <c r="T143" s="56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9" t="s">
        <v>160</v>
      </c>
      <c r="AU143" s="19" t="s">
        <v>82</v>
      </c>
    </row>
    <row r="144" spans="2:51" s="13" customFormat="1" ht="11.25">
      <c r="B144" s="163"/>
      <c r="D144" s="164" t="s">
        <v>162</v>
      </c>
      <c r="E144" s="165" t="s">
        <v>3</v>
      </c>
      <c r="F144" s="166" t="s">
        <v>205</v>
      </c>
      <c r="H144" s="165" t="s">
        <v>3</v>
      </c>
      <c r="I144" s="167"/>
      <c r="L144" s="163"/>
      <c r="M144" s="168"/>
      <c r="N144" s="169"/>
      <c r="O144" s="169"/>
      <c r="P144" s="169"/>
      <c r="Q144" s="169"/>
      <c r="R144" s="169"/>
      <c r="S144" s="169"/>
      <c r="T144" s="170"/>
      <c r="AT144" s="165" t="s">
        <v>162</v>
      </c>
      <c r="AU144" s="165" t="s">
        <v>82</v>
      </c>
      <c r="AV144" s="13" t="s">
        <v>80</v>
      </c>
      <c r="AW144" s="13" t="s">
        <v>34</v>
      </c>
      <c r="AX144" s="13" t="s">
        <v>73</v>
      </c>
      <c r="AY144" s="165" t="s">
        <v>151</v>
      </c>
    </row>
    <row r="145" spans="2:51" s="14" customFormat="1" ht="11.25">
      <c r="B145" s="171"/>
      <c r="D145" s="164" t="s">
        <v>162</v>
      </c>
      <c r="E145" s="172" t="s">
        <v>3</v>
      </c>
      <c r="F145" s="173" t="s">
        <v>206</v>
      </c>
      <c r="H145" s="174">
        <v>1.113</v>
      </c>
      <c r="I145" s="175"/>
      <c r="L145" s="171"/>
      <c r="M145" s="176"/>
      <c r="N145" s="177"/>
      <c r="O145" s="177"/>
      <c r="P145" s="177"/>
      <c r="Q145" s="177"/>
      <c r="R145" s="177"/>
      <c r="S145" s="177"/>
      <c r="T145" s="178"/>
      <c r="AT145" s="172" t="s">
        <v>162</v>
      </c>
      <c r="AU145" s="172" t="s">
        <v>82</v>
      </c>
      <c r="AV145" s="14" t="s">
        <v>82</v>
      </c>
      <c r="AW145" s="14" t="s">
        <v>34</v>
      </c>
      <c r="AX145" s="14" t="s">
        <v>80</v>
      </c>
      <c r="AY145" s="172" t="s">
        <v>151</v>
      </c>
    </row>
    <row r="146" spans="1:65" s="2" customFormat="1" ht="16.5" customHeight="1">
      <c r="A146" s="34"/>
      <c r="B146" s="144"/>
      <c r="C146" s="187" t="s">
        <v>207</v>
      </c>
      <c r="D146" s="187" t="s">
        <v>208</v>
      </c>
      <c r="E146" s="188" t="s">
        <v>209</v>
      </c>
      <c r="F146" s="189" t="s">
        <v>210</v>
      </c>
      <c r="G146" s="190" t="s">
        <v>195</v>
      </c>
      <c r="H146" s="191">
        <v>1.113</v>
      </c>
      <c r="I146" s="192"/>
      <c r="J146" s="193">
        <f>ROUND(I146*H146,2)</f>
        <v>0</v>
      </c>
      <c r="K146" s="189" t="s">
        <v>157</v>
      </c>
      <c r="L146" s="194"/>
      <c r="M146" s="195" t="s">
        <v>3</v>
      </c>
      <c r="N146" s="196" t="s">
        <v>44</v>
      </c>
      <c r="O146" s="55"/>
      <c r="P146" s="154">
        <f>O146*H146</f>
        <v>0</v>
      </c>
      <c r="Q146" s="154">
        <v>2</v>
      </c>
      <c r="R146" s="154">
        <f>Q146*H146</f>
        <v>2.226</v>
      </c>
      <c r="S146" s="154">
        <v>0</v>
      </c>
      <c r="T146" s="155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6" t="s">
        <v>207</v>
      </c>
      <c r="AT146" s="156" t="s">
        <v>208</v>
      </c>
      <c r="AU146" s="156" t="s">
        <v>82</v>
      </c>
      <c r="AY146" s="19" t="s">
        <v>151</v>
      </c>
      <c r="BE146" s="157">
        <f>IF(N146="základní",J146,0)</f>
        <v>0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9" t="s">
        <v>80</v>
      </c>
      <c r="BK146" s="157">
        <f>ROUND(I146*H146,2)</f>
        <v>0</v>
      </c>
      <c r="BL146" s="19" t="s">
        <v>158</v>
      </c>
      <c r="BM146" s="156" t="s">
        <v>211</v>
      </c>
    </row>
    <row r="147" spans="2:51" s="14" customFormat="1" ht="11.25">
      <c r="B147" s="171"/>
      <c r="D147" s="164" t="s">
        <v>162</v>
      </c>
      <c r="E147" s="172" t="s">
        <v>3</v>
      </c>
      <c r="F147" s="173" t="s">
        <v>212</v>
      </c>
      <c r="H147" s="174">
        <v>1.113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162</v>
      </c>
      <c r="AU147" s="172" t="s">
        <v>82</v>
      </c>
      <c r="AV147" s="14" t="s">
        <v>82</v>
      </c>
      <c r="AW147" s="14" t="s">
        <v>34</v>
      </c>
      <c r="AX147" s="14" t="s">
        <v>80</v>
      </c>
      <c r="AY147" s="172" t="s">
        <v>151</v>
      </c>
    </row>
    <row r="148" spans="1:65" s="2" customFormat="1" ht="21.75" customHeight="1">
      <c r="A148" s="34"/>
      <c r="B148" s="144"/>
      <c r="C148" s="145" t="s">
        <v>213</v>
      </c>
      <c r="D148" s="145" t="s">
        <v>153</v>
      </c>
      <c r="E148" s="146" t="s">
        <v>214</v>
      </c>
      <c r="F148" s="147" t="s">
        <v>215</v>
      </c>
      <c r="G148" s="148" t="s">
        <v>216</v>
      </c>
      <c r="H148" s="149">
        <v>4.12</v>
      </c>
      <c r="I148" s="150"/>
      <c r="J148" s="151">
        <f>ROUND(I148*H148,2)</f>
        <v>0</v>
      </c>
      <c r="K148" s="147" t="s">
        <v>157</v>
      </c>
      <c r="L148" s="35"/>
      <c r="M148" s="152" t="s">
        <v>3</v>
      </c>
      <c r="N148" s="153" t="s">
        <v>44</v>
      </c>
      <c r="O148" s="55"/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6" t="s">
        <v>158</v>
      </c>
      <c r="AT148" s="156" t="s">
        <v>153</v>
      </c>
      <c r="AU148" s="156" t="s">
        <v>82</v>
      </c>
      <c r="AY148" s="19" t="s">
        <v>151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9" t="s">
        <v>80</v>
      </c>
      <c r="BK148" s="157">
        <f>ROUND(I148*H148,2)</f>
        <v>0</v>
      </c>
      <c r="BL148" s="19" t="s">
        <v>158</v>
      </c>
      <c r="BM148" s="156" t="s">
        <v>217</v>
      </c>
    </row>
    <row r="149" spans="1:47" s="2" customFormat="1" ht="11.25">
      <c r="A149" s="34"/>
      <c r="B149" s="35"/>
      <c r="C149" s="34"/>
      <c r="D149" s="158" t="s">
        <v>160</v>
      </c>
      <c r="E149" s="34"/>
      <c r="F149" s="159" t="s">
        <v>218</v>
      </c>
      <c r="G149" s="34"/>
      <c r="H149" s="34"/>
      <c r="I149" s="160"/>
      <c r="J149" s="34"/>
      <c r="K149" s="34"/>
      <c r="L149" s="35"/>
      <c r="M149" s="161"/>
      <c r="N149" s="162"/>
      <c r="O149" s="55"/>
      <c r="P149" s="55"/>
      <c r="Q149" s="55"/>
      <c r="R149" s="55"/>
      <c r="S149" s="55"/>
      <c r="T149" s="56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9" t="s">
        <v>160</v>
      </c>
      <c r="AU149" s="19" t="s">
        <v>82</v>
      </c>
    </row>
    <row r="150" spans="2:51" s="14" customFormat="1" ht="11.25">
      <c r="B150" s="171"/>
      <c r="D150" s="164" t="s">
        <v>162</v>
      </c>
      <c r="E150" s="172" t="s">
        <v>3</v>
      </c>
      <c r="F150" s="173" t="s">
        <v>219</v>
      </c>
      <c r="H150" s="174">
        <v>3.12</v>
      </c>
      <c r="I150" s="175"/>
      <c r="L150" s="171"/>
      <c r="M150" s="176"/>
      <c r="N150" s="177"/>
      <c r="O150" s="177"/>
      <c r="P150" s="177"/>
      <c r="Q150" s="177"/>
      <c r="R150" s="177"/>
      <c r="S150" s="177"/>
      <c r="T150" s="178"/>
      <c r="AT150" s="172" t="s">
        <v>162</v>
      </c>
      <c r="AU150" s="172" t="s">
        <v>82</v>
      </c>
      <c r="AV150" s="14" t="s">
        <v>82</v>
      </c>
      <c r="AW150" s="14" t="s">
        <v>34</v>
      </c>
      <c r="AX150" s="14" t="s">
        <v>73</v>
      </c>
      <c r="AY150" s="172" t="s">
        <v>151</v>
      </c>
    </row>
    <row r="151" spans="2:51" s="14" customFormat="1" ht="11.25">
      <c r="B151" s="171"/>
      <c r="D151" s="164" t="s">
        <v>162</v>
      </c>
      <c r="E151" s="172" t="s">
        <v>3</v>
      </c>
      <c r="F151" s="173" t="s">
        <v>220</v>
      </c>
      <c r="H151" s="174">
        <v>1</v>
      </c>
      <c r="I151" s="175"/>
      <c r="L151" s="171"/>
      <c r="M151" s="176"/>
      <c r="N151" s="177"/>
      <c r="O151" s="177"/>
      <c r="P151" s="177"/>
      <c r="Q151" s="177"/>
      <c r="R151" s="177"/>
      <c r="S151" s="177"/>
      <c r="T151" s="178"/>
      <c r="AT151" s="172" t="s">
        <v>162</v>
      </c>
      <c r="AU151" s="172" t="s">
        <v>82</v>
      </c>
      <c r="AV151" s="14" t="s">
        <v>82</v>
      </c>
      <c r="AW151" s="14" t="s">
        <v>34</v>
      </c>
      <c r="AX151" s="14" t="s">
        <v>73</v>
      </c>
      <c r="AY151" s="172" t="s">
        <v>151</v>
      </c>
    </row>
    <row r="152" spans="2:51" s="15" customFormat="1" ht="11.25">
      <c r="B152" s="179"/>
      <c r="D152" s="164" t="s">
        <v>162</v>
      </c>
      <c r="E152" s="180" t="s">
        <v>3</v>
      </c>
      <c r="F152" s="181" t="s">
        <v>168</v>
      </c>
      <c r="H152" s="182">
        <v>4.12</v>
      </c>
      <c r="I152" s="183"/>
      <c r="L152" s="179"/>
      <c r="M152" s="184"/>
      <c r="N152" s="185"/>
      <c r="O152" s="185"/>
      <c r="P152" s="185"/>
      <c r="Q152" s="185"/>
      <c r="R152" s="185"/>
      <c r="S152" s="185"/>
      <c r="T152" s="186"/>
      <c r="AT152" s="180" t="s">
        <v>162</v>
      </c>
      <c r="AU152" s="180" t="s">
        <v>82</v>
      </c>
      <c r="AV152" s="15" t="s">
        <v>158</v>
      </c>
      <c r="AW152" s="15" t="s">
        <v>34</v>
      </c>
      <c r="AX152" s="15" t="s">
        <v>80</v>
      </c>
      <c r="AY152" s="180" t="s">
        <v>151</v>
      </c>
    </row>
    <row r="153" spans="2:63" s="12" customFormat="1" ht="22.5" customHeight="1">
      <c r="B153" s="131"/>
      <c r="D153" s="132" t="s">
        <v>72</v>
      </c>
      <c r="E153" s="142" t="s">
        <v>82</v>
      </c>
      <c r="F153" s="142" t="s">
        <v>221</v>
      </c>
      <c r="I153" s="134"/>
      <c r="J153" s="143">
        <f>BK153</f>
        <v>0</v>
      </c>
      <c r="L153" s="131"/>
      <c r="M153" s="136"/>
      <c r="N153" s="137"/>
      <c r="O153" s="137"/>
      <c r="P153" s="138">
        <f>SUM(P154:P178)</f>
        <v>0</v>
      </c>
      <c r="Q153" s="137"/>
      <c r="R153" s="138">
        <f>SUM(R154:R178)</f>
        <v>7.307641919999999</v>
      </c>
      <c r="S153" s="137"/>
      <c r="T153" s="139">
        <f>SUM(T154:T178)</f>
        <v>0</v>
      </c>
      <c r="AR153" s="132" t="s">
        <v>80</v>
      </c>
      <c r="AT153" s="140" t="s">
        <v>72</v>
      </c>
      <c r="AU153" s="140" t="s">
        <v>80</v>
      </c>
      <c r="AY153" s="132" t="s">
        <v>151</v>
      </c>
      <c r="BK153" s="141">
        <f>SUM(BK154:BK178)</f>
        <v>0</v>
      </c>
    </row>
    <row r="154" spans="1:65" s="2" customFormat="1" ht="16.5" customHeight="1">
      <c r="A154" s="34"/>
      <c r="B154" s="144"/>
      <c r="C154" s="145" t="s">
        <v>222</v>
      </c>
      <c r="D154" s="145" t="s">
        <v>153</v>
      </c>
      <c r="E154" s="146" t="s">
        <v>223</v>
      </c>
      <c r="F154" s="147" t="s">
        <v>224</v>
      </c>
      <c r="G154" s="148" t="s">
        <v>156</v>
      </c>
      <c r="H154" s="149">
        <v>2.842</v>
      </c>
      <c r="I154" s="150"/>
      <c r="J154" s="151">
        <f>ROUND(I154*H154,2)</f>
        <v>0</v>
      </c>
      <c r="K154" s="147" t="s">
        <v>157</v>
      </c>
      <c r="L154" s="35"/>
      <c r="M154" s="152" t="s">
        <v>3</v>
      </c>
      <c r="N154" s="153" t="s">
        <v>44</v>
      </c>
      <c r="O154" s="55"/>
      <c r="P154" s="154">
        <f>O154*H154</f>
        <v>0</v>
      </c>
      <c r="Q154" s="154">
        <v>2.30102</v>
      </c>
      <c r="R154" s="154">
        <f>Q154*H154</f>
        <v>6.539498839999999</v>
      </c>
      <c r="S154" s="154">
        <v>0</v>
      </c>
      <c r="T154" s="15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6" t="s">
        <v>158</v>
      </c>
      <c r="AT154" s="156" t="s">
        <v>153</v>
      </c>
      <c r="AU154" s="156" t="s">
        <v>82</v>
      </c>
      <c r="AY154" s="19" t="s">
        <v>151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9" t="s">
        <v>80</v>
      </c>
      <c r="BK154" s="157">
        <f>ROUND(I154*H154,2)</f>
        <v>0</v>
      </c>
      <c r="BL154" s="19" t="s">
        <v>158</v>
      </c>
      <c r="BM154" s="156" t="s">
        <v>225</v>
      </c>
    </row>
    <row r="155" spans="1:47" s="2" customFormat="1" ht="11.25">
      <c r="A155" s="34"/>
      <c r="B155" s="35"/>
      <c r="C155" s="34"/>
      <c r="D155" s="158" t="s">
        <v>160</v>
      </c>
      <c r="E155" s="34"/>
      <c r="F155" s="159" t="s">
        <v>226</v>
      </c>
      <c r="G155" s="34"/>
      <c r="H155" s="34"/>
      <c r="I155" s="160"/>
      <c r="J155" s="34"/>
      <c r="K155" s="34"/>
      <c r="L155" s="35"/>
      <c r="M155" s="161"/>
      <c r="N155" s="162"/>
      <c r="O155" s="55"/>
      <c r="P155" s="55"/>
      <c r="Q155" s="55"/>
      <c r="R155" s="55"/>
      <c r="S155" s="55"/>
      <c r="T155" s="56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9" t="s">
        <v>160</v>
      </c>
      <c r="AU155" s="19" t="s">
        <v>82</v>
      </c>
    </row>
    <row r="156" spans="2:51" s="13" customFormat="1" ht="11.25">
      <c r="B156" s="163"/>
      <c r="D156" s="164" t="s">
        <v>162</v>
      </c>
      <c r="E156" s="165" t="s">
        <v>3</v>
      </c>
      <c r="F156" s="166" t="s">
        <v>227</v>
      </c>
      <c r="H156" s="165" t="s">
        <v>3</v>
      </c>
      <c r="I156" s="167"/>
      <c r="L156" s="163"/>
      <c r="M156" s="168"/>
      <c r="N156" s="169"/>
      <c r="O156" s="169"/>
      <c r="P156" s="169"/>
      <c r="Q156" s="169"/>
      <c r="R156" s="169"/>
      <c r="S156" s="169"/>
      <c r="T156" s="170"/>
      <c r="AT156" s="165" t="s">
        <v>162</v>
      </c>
      <c r="AU156" s="165" t="s">
        <v>82</v>
      </c>
      <c r="AV156" s="13" t="s">
        <v>80</v>
      </c>
      <c r="AW156" s="13" t="s">
        <v>34</v>
      </c>
      <c r="AX156" s="13" t="s">
        <v>73</v>
      </c>
      <c r="AY156" s="165" t="s">
        <v>151</v>
      </c>
    </row>
    <row r="157" spans="2:51" s="13" customFormat="1" ht="11.25">
      <c r="B157" s="163"/>
      <c r="D157" s="164" t="s">
        <v>162</v>
      </c>
      <c r="E157" s="165" t="s">
        <v>3</v>
      </c>
      <c r="F157" s="166" t="s">
        <v>165</v>
      </c>
      <c r="H157" s="165" t="s">
        <v>3</v>
      </c>
      <c r="I157" s="167"/>
      <c r="L157" s="163"/>
      <c r="M157" s="168"/>
      <c r="N157" s="169"/>
      <c r="O157" s="169"/>
      <c r="P157" s="169"/>
      <c r="Q157" s="169"/>
      <c r="R157" s="169"/>
      <c r="S157" s="169"/>
      <c r="T157" s="170"/>
      <c r="AT157" s="165" t="s">
        <v>162</v>
      </c>
      <c r="AU157" s="165" t="s">
        <v>82</v>
      </c>
      <c r="AV157" s="13" t="s">
        <v>80</v>
      </c>
      <c r="AW157" s="13" t="s">
        <v>34</v>
      </c>
      <c r="AX157" s="13" t="s">
        <v>73</v>
      </c>
      <c r="AY157" s="165" t="s">
        <v>151</v>
      </c>
    </row>
    <row r="158" spans="2:51" s="14" customFormat="1" ht="11.25">
      <c r="B158" s="171"/>
      <c r="D158" s="164" t="s">
        <v>162</v>
      </c>
      <c r="E158" s="172" t="s">
        <v>3</v>
      </c>
      <c r="F158" s="173" t="s">
        <v>228</v>
      </c>
      <c r="H158" s="174">
        <v>2.242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162</v>
      </c>
      <c r="AU158" s="172" t="s">
        <v>82</v>
      </c>
      <c r="AV158" s="14" t="s">
        <v>82</v>
      </c>
      <c r="AW158" s="14" t="s">
        <v>34</v>
      </c>
      <c r="AX158" s="14" t="s">
        <v>73</v>
      </c>
      <c r="AY158" s="172" t="s">
        <v>151</v>
      </c>
    </row>
    <row r="159" spans="2:51" s="14" customFormat="1" ht="11.25">
      <c r="B159" s="171"/>
      <c r="D159" s="164" t="s">
        <v>162</v>
      </c>
      <c r="E159" s="172" t="s">
        <v>3</v>
      </c>
      <c r="F159" s="173" t="s">
        <v>229</v>
      </c>
      <c r="H159" s="174">
        <v>0.6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162</v>
      </c>
      <c r="AU159" s="172" t="s">
        <v>82</v>
      </c>
      <c r="AV159" s="14" t="s">
        <v>82</v>
      </c>
      <c r="AW159" s="14" t="s">
        <v>34</v>
      </c>
      <c r="AX159" s="14" t="s">
        <v>73</v>
      </c>
      <c r="AY159" s="172" t="s">
        <v>151</v>
      </c>
    </row>
    <row r="160" spans="2:51" s="15" customFormat="1" ht="11.25">
      <c r="B160" s="179"/>
      <c r="D160" s="164" t="s">
        <v>162</v>
      </c>
      <c r="E160" s="180" t="s">
        <v>3</v>
      </c>
      <c r="F160" s="181" t="s">
        <v>168</v>
      </c>
      <c r="H160" s="182">
        <v>2.842</v>
      </c>
      <c r="I160" s="183"/>
      <c r="L160" s="179"/>
      <c r="M160" s="184"/>
      <c r="N160" s="185"/>
      <c r="O160" s="185"/>
      <c r="P160" s="185"/>
      <c r="Q160" s="185"/>
      <c r="R160" s="185"/>
      <c r="S160" s="185"/>
      <c r="T160" s="186"/>
      <c r="AT160" s="180" t="s">
        <v>162</v>
      </c>
      <c r="AU160" s="180" t="s">
        <v>82</v>
      </c>
      <c r="AV160" s="15" t="s">
        <v>158</v>
      </c>
      <c r="AW160" s="15" t="s">
        <v>34</v>
      </c>
      <c r="AX160" s="15" t="s">
        <v>80</v>
      </c>
      <c r="AY160" s="180" t="s">
        <v>151</v>
      </c>
    </row>
    <row r="161" spans="1:65" s="2" customFormat="1" ht="16.5" customHeight="1">
      <c r="A161" s="34"/>
      <c r="B161" s="144"/>
      <c r="C161" s="145" t="s">
        <v>230</v>
      </c>
      <c r="D161" s="145" t="s">
        <v>153</v>
      </c>
      <c r="E161" s="146" t="s">
        <v>231</v>
      </c>
      <c r="F161" s="147" t="s">
        <v>232</v>
      </c>
      <c r="G161" s="148" t="s">
        <v>216</v>
      </c>
      <c r="H161" s="149">
        <v>8.566</v>
      </c>
      <c r="I161" s="150"/>
      <c r="J161" s="151">
        <f>ROUND(I161*H161,2)</f>
        <v>0</v>
      </c>
      <c r="K161" s="147" t="s">
        <v>157</v>
      </c>
      <c r="L161" s="35"/>
      <c r="M161" s="152" t="s">
        <v>3</v>
      </c>
      <c r="N161" s="153" t="s">
        <v>44</v>
      </c>
      <c r="O161" s="55"/>
      <c r="P161" s="154">
        <f>O161*H161</f>
        <v>0</v>
      </c>
      <c r="Q161" s="154">
        <v>0.00264</v>
      </c>
      <c r="R161" s="154">
        <f>Q161*H161</f>
        <v>0.02261424</v>
      </c>
      <c r="S161" s="154">
        <v>0</v>
      </c>
      <c r="T161" s="15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6" t="s">
        <v>158</v>
      </c>
      <c r="AT161" s="156" t="s">
        <v>153</v>
      </c>
      <c r="AU161" s="156" t="s">
        <v>82</v>
      </c>
      <c r="AY161" s="19" t="s">
        <v>151</v>
      </c>
      <c r="BE161" s="157">
        <f>IF(N161="základní",J161,0)</f>
        <v>0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9" t="s">
        <v>80</v>
      </c>
      <c r="BK161" s="157">
        <f>ROUND(I161*H161,2)</f>
        <v>0</v>
      </c>
      <c r="BL161" s="19" t="s">
        <v>158</v>
      </c>
      <c r="BM161" s="156" t="s">
        <v>233</v>
      </c>
    </row>
    <row r="162" spans="1:47" s="2" customFormat="1" ht="11.25">
      <c r="A162" s="34"/>
      <c r="B162" s="35"/>
      <c r="C162" s="34"/>
      <c r="D162" s="158" t="s">
        <v>160</v>
      </c>
      <c r="E162" s="34"/>
      <c r="F162" s="159" t="s">
        <v>234</v>
      </c>
      <c r="G162" s="34"/>
      <c r="H162" s="34"/>
      <c r="I162" s="160"/>
      <c r="J162" s="34"/>
      <c r="K162" s="34"/>
      <c r="L162" s="35"/>
      <c r="M162" s="161"/>
      <c r="N162" s="162"/>
      <c r="O162" s="55"/>
      <c r="P162" s="55"/>
      <c r="Q162" s="55"/>
      <c r="R162" s="55"/>
      <c r="S162" s="55"/>
      <c r="T162" s="56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9" t="s">
        <v>160</v>
      </c>
      <c r="AU162" s="19" t="s">
        <v>82</v>
      </c>
    </row>
    <row r="163" spans="2:51" s="14" customFormat="1" ht="11.25">
      <c r="B163" s="171"/>
      <c r="D163" s="164" t="s">
        <v>162</v>
      </c>
      <c r="E163" s="172" t="s">
        <v>3</v>
      </c>
      <c r="F163" s="173" t="s">
        <v>235</v>
      </c>
      <c r="H163" s="174">
        <v>6.166</v>
      </c>
      <c r="I163" s="175"/>
      <c r="L163" s="171"/>
      <c r="M163" s="176"/>
      <c r="N163" s="177"/>
      <c r="O163" s="177"/>
      <c r="P163" s="177"/>
      <c r="Q163" s="177"/>
      <c r="R163" s="177"/>
      <c r="S163" s="177"/>
      <c r="T163" s="178"/>
      <c r="AT163" s="172" t="s">
        <v>162</v>
      </c>
      <c r="AU163" s="172" t="s">
        <v>82</v>
      </c>
      <c r="AV163" s="14" t="s">
        <v>82</v>
      </c>
      <c r="AW163" s="14" t="s">
        <v>34</v>
      </c>
      <c r="AX163" s="14" t="s">
        <v>73</v>
      </c>
      <c r="AY163" s="172" t="s">
        <v>151</v>
      </c>
    </row>
    <row r="164" spans="2:51" s="14" customFormat="1" ht="11.25">
      <c r="B164" s="171"/>
      <c r="D164" s="164" t="s">
        <v>162</v>
      </c>
      <c r="E164" s="172" t="s">
        <v>3</v>
      </c>
      <c r="F164" s="173" t="s">
        <v>236</v>
      </c>
      <c r="H164" s="174">
        <v>2.4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162</v>
      </c>
      <c r="AU164" s="172" t="s">
        <v>82</v>
      </c>
      <c r="AV164" s="14" t="s">
        <v>82</v>
      </c>
      <c r="AW164" s="14" t="s">
        <v>34</v>
      </c>
      <c r="AX164" s="14" t="s">
        <v>73</v>
      </c>
      <c r="AY164" s="172" t="s">
        <v>151</v>
      </c>
    </row>
    <row r="165" spans="2:51" s="15" customFormat="1" ht="11.25">
      <c r="B165" s="179"/>
      <c r="D165" s="164" t="s">
        <v>162</v>
      </c>
      <c r="E165" s="180" t="s">
        <v>3</v>
      </c>
      <c r="F165" s="181" t="s">
        <v>168</v>
      </c>
      <c r="H165" s="182">
        <v>8.566</v>
      </c>
      <c r="I165" s="183"/>
      <c r="L165" s="179"/>
      <c r="M165" s="184"/>
      <c r="N165" s="185"/>
      <c r="O165" s="185"/>
      <c r="P165" s="185"/>
      <c r="Q165" s="185"/>
      <c r="R165" s="185"/>
      <c r="S165" s="185"/>
      <c r="T165" s="186"/>
      <c r="AT165" s="180" t="s">
        <v>162</v>
      </c>
      <c r="AU165" s="180" t="s">
        <v>82</v>
      </c>
      <c r="AV165" s="15" t="s">
        <v>158</v>
      </c>
      <c r="AW165" s="15" t="s">
        <v>34</v>
      </c>
      <c r="AX165" s="15" t="s">
        <v>80</v>
      </c>
      <c r="AY165" s="180" t="s">
        <v>151</v>
      </c>
    </row>
    <row r="166" spans="1:65" s="2" customFormat="1" ht="16.5" customHeight="1">
      <c r="A166" s="34"/>
      <c r="B166" s="144"/>
      <c r="C166" s="145" t="s">
        <v>237</v>
      </c>
      <c r="D166" s="145" t="s">
        <v>153</v>
      </c>
      <c r="E166" s="146" t="s">
        <v>238</v>
      </c>
      <c r="F166" s="147" t="s">
        <v>239</v>
      </c>
      <c r="G166" s="148" t="s">
        <v>216</v>
      </c>
      <c r="H166" s="149">
        <v>8.566</v>
      </c>
      <c r="I166" s="150"/>
      <c r="J166" s="151">
        <f>ROUND(I166*H166,2)</f>
        <v>0</v>
      </c>
      <c r="K166" s="147" t="s">
        <v>157</v>
      </c>
      <c r="L166" s="35"/>
      <c r="M166" s="152" t="s">
        <v>3</v>
      </c>
      <c r="N166" s="153" t="s">
        <v>44</v>
      </c>
      <c r="O166" s="55"/>
      <c r="P166" s="154">
        <f>O166*H166</f>
        <v>0</v>
      </c>
      <c r="Q166" s="154">
        <v>0</v>
      </c>
      <c r="R166" s="154">
        <f>Q166*H166</f>
        <v>0</v>
      </c>
      <c r="S166" s="154">
        <v>0</v>
      </c>
      <c r="T166" s="155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6" t="s">
        <v>158</v>
      </c>
      <c r="AT166" s="156" t="s">
        <v>153</v>
      </c>
      <c r="AU166" s="156" t="s">
        <v>82</v>
      </c>
      <c r="AY166" s="19" t="s">
        <v>151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9" t="s">
        <v>80</v>
      </c>
      <c r="BK166" s="157">
        <f>ROUND(I166*H166,2)</f>
        <v>0</v>
      </c>
      <c r="BL166" s="19" t="s">
        <v>158</v>
      </c>
      <c r="BM166" s="156" t="s">
        <v>240</v>
      </c>
    </row>
    <row r="167" spans="1:47" s="2" customFormat="1" ht="11.25">
      <c r="A167" s="34"/>
      <c r="B167" s="35"/>
      <c r="C167" s="34"/>
      <c r="D167" s="158" t="s">
        <v>160</v>
      </c>
      <c r="E167" s="34"/>
      <c r="F167" s="159" t="s">
        <v>241</v>
      </c>
      <c r="G167" s="34"/>
      <c r="H167" s="34"/>
      <c r="I167" s="160"/>
      <c r="J167" s="34"/>
      <c r="K167" s="34"/>
      <c r="L167" s="35"/>
      <c r="M167" s="161"/>
      <c r="N167" s="162"/>
      <c r="O167" s="55"/>
      <c r="P167" s="55"/>
      <c r="Q167" s="55"/>
      <c r="R167" s="55"/>
      <c r="S167" s="55"/>
      <c r="T167" s="56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9" t="s">
        <v>160</v>
      </c>
      <c r="AU167" s="19" t="s">
        <v>82</v>
      </c>
    </row>
    <row r="168" spans="1:65" s="2" customFormat="1" ht="16.5" customHeight="1">
      <c r="A168" s="34"/>
      <c r="B168" s="144"/>
      <c r="C168" s="145" t="s">
        <v>242</v>
      </c>
      <c r="D168" s="145" t="s">
        <v>153</v>
      </c>
      <c r="E168" s="146" t="s">
        <v>243</v>
      </c>
      <c r="F168" s="147" t="s">
        <v>244</v>
      </c>
      <c r="G168" s="148" t="s">
        <v>195</v>
      </c>
      <c r="H168" s="149">
        <v>0.256</v>
      </c>
      <c r="I168" s="150"/>
      <c r="J168" s="151">
        <f>ROUND(I168*H168,2)</f>
        <v>0</v>
      </c>
      <c r="K168" s="147" t="s">
        <v>157</v>
      </c>
      <c r="L168" s="35"/>
      <c r="M168" s="152" t="s">
        <v>3</v>
      </c>
      <c r="N168" s="153" t="s">
        <v>44</v>
      </c>
      <c r="O168" s="55"/>
      <c r="P168" s="154">
        <f>O168*H168</f>
        <v>0</v>
      </c>
      <c r="Q168" s="154">
        <v>1.06062</v>
      </c>
      <c r="R168" s="154">
        <f>Q168*H168</f>
        <v>0.27151872</v>
      </c>
      <c r="S168" s="154">
        <v>0</v>
      </c>
      <c r="T168" s="155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56" t="s">
        <v>158</v>
      </c>
      <c r="AT168" s="156" t="s">
        <v>153</v>
      </c>
      <c r="AU168" s="156" t="s">
        <v>82</v>
      </c>
      <c r="AY168" s="19" t="s">
        <v>151</v>
      </c>
      <c r="BE168" s="157">
        <f>IF(N168="základní",J168,0)</f>
        <v>0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19" t="s">
        <v>80</v>
      </c>
      <c r="BK168" s="157">
        <f>ROUND(I168*H168,2)</f>
        <v>0</v>
      </c>
      <c r="BL168" s="19" t="s">
        <v>158</v>
      </c>
      <c r="BM168" s="156" t="s">
        <v>245</v>
      </c>
    </row>
    <row r="169" spans="1:47" s="2" customFormat="1" ht="11.25">
      <c r="A169" s="34"/>
      <c r="B169" s="35"/>
      <c r="C169" s="34"/>
      <c r="D169" s="158" t="s">
        <v>160</v>
      </c>
      <c r="E169" s="34"/>
      <c r="F169" s="159" t="s">
        <v>246</v>
      </c>
      <c r="G169" s="34"/>
      <c r="H169" s="34"/>
      <c r="I169" s="160"/>
      <c r="J169" s="34"/>
      <c r="K169" s="34"/>
      <c r="L169" s="35"/>
      <c r="M169" s="161"/>
      <c r="N169" s="162"/>
      <c r="O169" s="55"/>
      <c r="P169" s="55"/>
      <c r="Q169" s="55"/>
      <c r="R169" s="55"/>
      <c r="S169" s="55"/>
      <c r="T169" s="56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9" t="s">
        <v>160</v>
      </c>
      <c r="AU169" s="19" t="s">
        <v>82</v>
      </c>
    </row>
    <row r="170" spans="2:51" s="13" customFormat="1" ht="11.25">
      <c r="B170" s="163"/>
      <c r="D170" s="164" t="s">
        <v>162</v>
      </c>
      <c r="E170" s="165" t="s">
        <v>3</v>
      </c>
      <c r="F170" s="166" t="s">
        <v>247</v>
      </c>
      <c r="H170" s="165" t="s">
        <v>3</v>
      </c>
      <c r="I170" s="167"/>
      <c r="L170" s="163"/>
      <c r="M170" s="168"/>
      <c r="N170" s="169"/>
      <c r="O170" s="169"/>
      <c r="P170" s="169"/>
      <c r="Q170" s="169"/>
      <c r="R170" s="169"/>
      <c r="S170" s="169"/>
      <c r="T170" s="170"/>
      <c r="AT170" s="165" t="s">
        <v>162</v>
      </c>
      <c r="AU170" s="165" t="s">
        <v>82</v>
      </c>
      <c r="AV170" s="13" t="s">
        <v>80</v>
      </c>
      <c r="AW170" s="13" t="s">
        <v>34</v>
      </c>
      <c r="AX170" s="13" t="s">
        <v>73</v>
      </c>
      <c r="AY170" s="165" t="s">
        <v>151</v>
      </c>
    </row>
    <row r="171" spans="2:51" s="13" customFormat="1" ht="11.25">
      <c r="B171" s="163"/>
      <c r="D171" s="164" t="s">
        <v>162</v>
      </c>
      <c r="E171" s="165" t="s">
        <v>3</v>
      </c>
      <c r="F171" s="166" t="s">
        <v>248</v>
      </c>
      <c r="H171" s="165" t="s">
        <v>3</v>
      </c>
      <c r="I171" s="167"/>
      <c r="L171" s="163"/>
      <c r="M171" s="168"/>
      <c r="N171" s="169"/>
      <c r="O171" s="169"/>
      <c r="P171" s="169"/>
      <c r="Q171" s="169"/>
      <c r="R171" s="169"/>
      <c r="S171" s="169"/>
      <c r="T171" s="170"/>
      <c r="AT171" s="165" t="s">
        <v>162</v>
      </c>
      <c r="AU171" s="165" t="s">
        <v>82</v>
      </c>
      <c r="AV171" s="13" t="s">
        <v>80</v>
      </c>
      <c r="AW171" s="13" t="s">
        <v>34</v>
      </c>
      <c r="AX171" s="13" t="s">
        <v>73</v>
      </c>
      <c r="AY171" s="165" t="s">
        <v>151</v>
      </c>
    </row>
    <row r="172" spans="2:51" s="14" customFormat="1" ht="11.25">
      <c r="B172" s="171"/>
      <c r="D172" s="164" t="s">
        <v>162</v>
      </c>
      <c r="E172" s="172" t="s">
        <v>3</v>
      </c>
      <c r="F172" s="173" t="s">
        <v>249</v>
      </c>
      <c r="H172" s="174">
        <v>0.256</v>
      </c>
      <c r="I172" s="175"/>
      <c r="L172" s="171"/>
      <c r="M172" s="176"/>
      <c r="N172" s="177"/>
      <c r="O172" s="177"/>
      <c r="P172" s="177"/>
      <c r="Q172" s="177"/>
      <c r="R172" s="177"/>
      <c r="S172" s="177"/>
      <c r="T172" s="178"/>
      <c r="AT172" s="172" t="s">
        <v>162</v>
      </c>
      <c r="AU172" s="172" t="s">
        <v>82</v>
      </c>
      <c r="AV172" s="14" t="s">
        <v>82</v>
      </c>
      <c r="AW172" s="14" t="s">
        <v>34</v>
      </c>
      <c r="AX172" s="14" t="s">
        <v>80</v>
      </c>
      <c r="AY172" s="172" t="s">
        <v>151</v>
      </c>
    </row>
    <row r="173" spans="1:65" s="2" customFormat="1" ht="21.75" customHeight="1">
      <c r="A173" s="34"/>
      <c r="B173" s="144"/>
      <c r="C173" s="145" t="s">
        <v>250</v>
      </c>
      <c r="D173" s="145" t="s">
        <v>153</v>
      </c>
      <c r="E173" s="146" t="s">
        <v>251</v>
      </c>
      <c r="F173" s="147" t="s">
        <v>252</v>
      </c>
      <c r="G173" s="148" t="s">
        <v>156</v>
      </c>
      <c r="H173" s="149">
        <v>0.206</v>
      </c>
      <c r="I173" s="150"/>
      <c r="J173" s="151">
        <f>ROUND(I173*H173,2)</f>
        <v>0</v>
      </c>
      <c r="K173" s="147" t="s">
        <v>157</v>
      </c>
      <c r="L173" s="35"/>
      <c r="M173" s="152" t="s">
        <v>3</v>
      </c>
      <c r="N173" s="153" t="s">
        <v>44</v>
      </c>
      <c r="O173" s="55"/>
      <c r="P173" s="154">
        <f>O173*H173</f>
        <v>0</v>
      </c>
      <c r="Q173" s="154">
        <v>2.30102</v>
      </c>
      <c r="R173" s="154">
        <f>Q173*H173</f>
        <v>0.4740101199999999</v>
      </c>
      <c r="S173" s="154">
        <v>0</v>
      </c>
      <c r="T173" s="155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6" t="s">
        <v>158</v>
      </c>
      <c r="AT173" s="156" t="s">
        <v>153</v>
      </c>
      <c r="AU173" s="156" t="s">
        <v>82</v>
      </c>
      <c r="AY173" s="19" t="s">
        <v>151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9" t="s">
        <v>80</v>
      </c>
      <c r="BK173" s="157">
        <f>ROUND(I173*H173,2)</f>
        <v>0</v>
      </c>
      <c r="BL173" s="19" t="s">
        <v>158</v>
      </c>
      <c r="BM173" s="156" t="s">
        <v>253</v>
      </c>
    </row>
    <row r="174" spans="1:47" s="2" customFormat="1" ht="11.25">
      <c r="A174" s="34"/>
      <c r="B174" s="35"/>
      <c r="C174" s="34"/>
      <c r="D174" s="158" t="s">
        <v>160</v>
      </c>
      <c r="E174" s="34"/>
      <c r="F174" s="159" t="s">
        <v>254</v>
      </c>
      <c r="G174" s="34"/>
      <c r="H174" s="34"/>
      <c r="I174" s="160"/>
      <c r="J174" s="34"/>
      <c r="K174" s="34"/>
      <c r="L174" s="35"/>
      <c r="M174" s="161"/>
      <c r="N174" s="162"/>
      <c r="O174" s="55"/>
      <c r="P174" s="55"/>
      <c r="Q174" s="55"/>
      <c r="R174" s="55"/>
      <c r="S174" s="55"/>
      <c r="T174" s="56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9" t="s">
        <v>160</v>
      </c>
      <c r="AU174" s="19" t="s">
        <v>82</v>
      </c>
    </row>
    <row r="175" spans="2:51" s="13" customFormat="1" ht="11.25">
      <c r="B175" s="163"/>
      <c r="D175" s="164" t="s">
        <v>162</v>
      </c>
      <c r="E175" s="165" t="s">
        <v>3</v>
      </c>
      <c r="F175" s="166" t="s">
        <v>255</v>
      </c>
      <c r="H175" s="165" t="s">
        <v>3</v>
      </c>
      <c r="I175" s="167"/>
      <c r="L175" s="163"/>
      <c r="M175" s="168"/>
      <c r="N175" s="169"/>
      <c r="O175" s="169"/>
      <c r="P175" s="169"/>
      <c r="Q175" s="169"/>
      <c r="R175" s="169"/>
      <c r="S175" s="169"/>
      <c r="T175" s="170"/>
      <c r="AT175" s="165" t="s">
        <v>162</v>
      </c>
      <c r="AU175" s="165" t="s">
        <v>82</v>
      </c>
      <c r="AV175" s="13" t="s">
        <v>80</v>
      </c>
      <c r="AW175" s="13" t="s">
        <v>34</v>
      </c>
      <c r="AX175" s="13" t="s">
        <v>73</v>
      </c>
      <c r="AY175" s="165" t="s">
        <v>151</v>
      </c>
    </row>
    <row r="176" spans="2:51" s="14" customFormat="1" ht="11.25">
      <c r="B176" s="171"/>
      <c r="D176" s="164" t="s">
        <v>162</v>
      </c>
      <c r="E176" s="172" t="s">
        <v>3</v>
      </c>
      <c r="F176" s="173" t="s">
        <v>256</v>
      </c>
      <c r="H176" s="174">
        <v>0.156</v>
      </c>
      <c r="I176" s="175"/>
      <c r="L176" s="171"/>
      <c r="M176" s="176"/>
      <c r="N176" s="177"/>
      <c r="O176" s="177"/>
      <c r="P176" s="177"/>
      <c r="Q176" s="177"/>
      <c r="R176" s="177"/>
      <c r="S176" s="177"/>
      <c r="T176" s="178"/>
      <c r="AT176" s="172" t="s">
        <v>162</v>
      </c>
      <c r="AU176" s="172" t="s">
        <v>82</v>
      </c>
      <c r="AV176" s="14" t="s">
        <v>82</v>
      </c>
      <c r="AW176" s="14" t="s">
        <v>34</v>
      </c>
      <c r="AX176" s="14" t="s">
        <v>73</v>
      </c>
      <c r="AY176" s="172" t="s">
        <v>151</v>
      </c>
    </row>
    <row r="177" spans="2:51" s="14" customFormat="1" ht="11.25">
      <c r="B177" s="171"/>
      <c r="D177" s="164" t="s">
        <v>162</v>
      </c>
      <c r="E177" s="172" t="s">
        <v>3</v>
      </c>
      <c r="F177" s="173" t="s">
        <v>257</v>
      </c>
      <c r="H177" s="174">
        <v>0.05</v>
      </c>
      <c r="I177" s="175"/>
      <c r="L177" s="171"/>
      <c r="M177" s="176"/>
      <c r="N177" s="177"/>
      <c r="O177" s="177"/>
      <c r="P177" s="177"/>
      <c r="Q177" s="177"/>
      <c r="R177" s="177"/>
      <c r="S177" s="177"/>
      <c r="T177" s="178"/>
      <c r="AT177" s="172" t="s">
        <v>162</v>
      </c>
      <c r="AU177" s="172" t="s">
        <v>82</v>
      </c>
      <c r="AV177" s="14" t="s">
        <v>82</v>
      </c>
      <c r="AW177" s="14" t="s">
        <v>34</v>
      </c>
      <c r="AX177" s="14" t="s">
        <v>73</v>
      </c>
      <c r="AY177" s="172" t="s">
        <v>151</v>
      </c>
    </row>
    <row r="178" spans="2:51" s="15" customFormat="1" ht="11.25">
      <c r="B178" s="179"/>
      <c r="D178" s="164" t="s">
        <v>162</v>
      </c>
      <c r="E178" s="180" t="s">
        <v>3</v>
      </c>
      <c r="F178" s="181" t="s">
        <v>168</v>
      </c>
      <c r="H178" s="182">
        <v>0.20600000000000002</v>
      </c>
      <c r="I178" s="183"/>
      <c r="L178" s="179"/>
      <c r="M178" s="184"/>
      <c r="N178" s="185"/>
      <c r="O178" s="185"/>
      <c r="P178" s="185"/>
      <c r="Q178" s="185"/>
      <c r="R178" s="185"/>
      <c r="S178" s="185"/>
      <c r="T178" s="186"/>
      <c r="AT178" s="180" t="s">
        <v>162</v>
      </c>
      <c r="AU178" s="180" t="s">
        <v>82</v>
      </c>
      <c r="AV178" s="15" t="s">
        <v>158</v>
      </c>
      <c r="AW178" s="15" t="s">
        <v>34</v>
      </c>
      <c r="AX178" s="15" t="s">
        <v>80</v>
      </c>
      <c r="AY178" s="180" t="s">
        <v>151</v>
      </c>
    </row>
    <row r="179" spans="2:63" s="12" customFormat="1" ht="22.5" customHeight="1">
      <c r="B179" s="131"/>
      <c r="D179" s="132" t="s">
        <v>72</v>
      </c>
      <c r="E179" s="142" t="s">
        <v>175</v>
      </c>
      <c r="F179" s="142" t="s">
        <v>258</v>
      </c>
      <c r="I179" s="134"/>
      <c r="J179" s="143">
        <f>BK179</f>
        <v>0</v>
      </c>
      <c r="L179" s="131"/>
      <c r="M179" s="136"/>
      <c r="N179" s="137"/>
      <c r="O179" s="137"/>
      <c r="P179" s="138">
        <f>SUM(P180:P217)</f>
        <v>0</v>
      </c>
      <c r="Q179" s="137"/>
      <c r="R179" s="138">
        <f>SUM(R180:R217)</f>
        <v>1.0167589099999998</v>
      </c>
      <c r="S179" s="137"/>
      <c r="T179" s="139">
        <f>SUM(T180:T217)</f>
        <v>0</v>
      </c>
      <c r="AR179" s="132" t="s">
        <v>80</v>
      </c>
      <c r="AT179" s="140" t="s">
        <v>72</v>
      </c>
      <c r="AU179" s="140" t="s">
        <v>80</v>
      </c>
      <c r="AY179" s="132" t="s">
        <v>151</v>
      </c>
      <c r="BK179" s="141">
        <f>SUM(BK180:BK217)</f>
        <v>0</v>
      </c>
    </row>
    <row r="180" spans="1:65" s="2" customFormat="1" ht="21.75" customHeight="1">
      <c r="A180" s="34"/>
      <c r="B180" s="144"/>
      <c r="C180" s="145" t="s">
        <v>9</v>
      </c>
      <c r="D180" s="145" t="s">
        <v>153</v>
      </c>
      <c r="E180" s="146" t="s">
        <v>259</v>
      </c>
      <c r="F180" s="147" t="s">
        <v>260</v>
      </c>
      <c r="G180" s="148" t="s">
        <v>216</v>
      </c>
      <c r="H180" s="149">
        <v>2.84</v>
      </c>
      <c r="I180" s="150"/>
      <c r="J180" s="151">
        <f>ROUND(I180*H180,2)</f>
        <v>0</v>
      </c>
      <c r="K180" s="147" t="s">
        <v>157</v>
      </c>
      <c r="L180" s="35"/>
      <c r="M180" s="152" t="s">
        <v>3</v>
      </c>
      <c r="N180" s="153" t="s">
        <v>44</v>
      </c>
      <c r="O180" s="55"/>
      <c r="P180" s="154">
        <f>O180*H180</f>
        <v>0</v>
      </c>
      <c r="Q180" s="154">
        <v>0.26723</v>
      </c>
      <c r="R180" s="154">
        <f>Q180*H180</f>
        <v>0.7589332</v>
      </c>
      <c r="S180" s="154">
        <v>0</v>
      </c>
      <c r="T180" s="155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6" t="s">
        <v>158</v>
      </c>
      <c r="AT180" s="156" t="s">
        <v>153</v>
      </c>
      <c r="AU180" s="156" t="s">
        <v>82</v>
      </c>
      <c r="AY180" s="19" t="s">
        <v>151</v>
      </c>
      <c r="BE180" s="157">
        <f>IF(N180="základní",J180,0)</f>
        <v>0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9" t="s">
        <v>80</v>
      </c>
      <c r="BK180" s="157">
        <f>ROUND(I180*H180,2)</f>
        <v>0</v>
      </c>
      <c r="BL180" s="19" t="s">
        <v>158</v>
      </c>
      <c r="BM180" s="156" t="s">
        <v>261</v>
      </c>
    </row>
    <row r="181" spans="1:47" s="2" customFormat="1" ht="11.25">
      <c r="A181" s="34"/>
      <c r="B181" s="35"/>
      <c r="C181" s="34"/>
      <c r="D181" s="158" t="s">
        <v>160</v>
      </c>
      <c r="E181" s="34"/>
      <c r="F181" s="159" t="s">
        <v>262</v>
      </c>
      <c r="G181" s="34"/>
      <c r="H181" s="34"/>
      <c r="I181" s="160"/>
      <c r="J181" s="34"/>
      <c r="K181" s="34"/>
      <c r="L181" s="35"/>
      <c r="M181" s="161"/>
      <c r="N181" s="162"/>
      <c r="O181" s="55"/>
      <c r="P181" s="55"/>
      <c r="Q181" s="55"/>
      <c r="R181" s="55"/>
      <c r="S181" s="55"/>
      <c r="T181" s="56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9" t="s">
        <v>160</v>
      </c>
      <c r="AU181" s="19" t="s">
        <v>82</v>
      </c>
    </row>
    <row r="182" spans="2:51" s="13" customFormat="1" ht="11.25">
      <c r="B182" s="163"/>
      <c r="D182" s="164" t="s">
        <v>162</v>
      </c>
      <c r="E182" s="165" t="s">
        <v>3</v>
      </c>
      <c r="F182" s="166" t="s">
        <v>263</v>
      </c>
      <c r="H182" s="165" t="s">
        <v>3</v>
      </c>
      <c r="I182" s="167"/>
      <c r="L182" s="163"/>
      <c r="M182" s="168"/>
      <c r="N182" s="169"/>
      <c r="O182" s="169"/>
      <c r="P182" s="169"/>
      <c r="Q182" s="169"/>
      <c r="R182" s="169"/>
      <c r="S182" s="169"/>
      <c r="T182" s="170"/>
      <c r="AT182" s="165" t="s">
        <v>162</v>
      </c>
      <c r="AU182" s="165" t="s">
        <v>82</v>
      </c>
      <c r="AV182" s="13" t="s">
        <v>80</v>
      </c>
      <c r="AW182" s="13" t="s">
        <v>34</v>
      </c>
      <c r="AX182" s="13" t="s">
        <v>73</v>
      </c>
      <c r="AY182" s="165" t="s">
        <v>151</v>
      </c>
    </row>
    <row r="183" spans="2:51" s="13" customFormat="1" ht="11.25">
      <c r="B183" s="163"/>
      <c r="D183" s="164" t="s">
        <v>162</v>
      </c>
      <c r="E183" s="165" t="s">
        <v>3</v>
      </c>
      <c r="F183" s="166" t="s">
        <v>264</v>
      </c>
      <c r="H183" s="165" t="s">
        <v>3</v>
      </c>
      <c r="I183" s="167"/>
      <c r="L183" s="163"/>
      <c r="M183" s="168"/>
      <c r="N183" s="169"/>
      <c r="O183" s="169"/>
      <c r="P183" s="169"/>
      <c r="Q183" s="169"/>
      <c r="R183" s="169"/>
      <c r="S183" s="169"/>
      <c r="T183" s="170"/>
      <c r="AT183" s="165" t="s">
        <v>162</v>
      </c>
      <c r="AU183" s="165" t="s">
        <v>82</v>
      </c>
      <c r="AV183" s="13" t="s">
        <v>80</v>
      </c>
      <c r="AW183" s="13" t="s">
        <v>34</v>
      </c>
      <c r="AX183" s="13" t="s">
        <v>73</v>
      </c>
      <c r="AY183" s="165" t="s">
        <v>151</v>
      </c>
    </row>
    <row r="184" spans="2:51" s="14" customFormat="1" ht="11.25">
      <c r="B184" s="171"/>
      <c r="D184" s="164" t="s">
        <v>162</v>
      </c>
      <c r="E184" s="172" t="s">
        <v>3</v>
      </c>
      <c r="F184" s="173" t="s">
        <v>265</v>
      </c>
      <c r="H184" s="174">
        <v>2.2</v>
      </c>
      <c r="I184" s="175"/>
      <c r="L184" s="171"/>
      <c r="M184" s="176"/>
      <c r="N184" s="177"/>
      <c r="O184" s="177"/>
      <c r="P184" s="177"/>
      <c r="Q184" s="177"/>
      <c r="R184" s="177"/>
      <c r="S184" s="177"/>
      <c r="T184" s="178"/>
      <c r="AT184" s="172" t="s">
        <v>162</v>
      </c>
      <c r="AU184" s="172" t="s">
        <v>82</v>
      </c>
      <c r="AV184" s="14" t="s">
        <v>82</v>
      </c>
      <c r="AW184" s="14" t="s">
        <v>34</v>
      </c>
      <c r="AX184" s="14" t="s">
        <v>73</v>
      </c>
      <c r="AY184" s="172" t="s">
        <v>151</v>
      </c>
    </row>
    <row r="185" spans="2:51" s="14" customFormat="1" ht="11.25">
      <c r="B185" s="171"/>
      <c r="D185" s="164" t="s">
        <v>162</v>
      </c>
      <c r="E185" s="172" t="s">
        <v>3</v>
      </c>
      <c r="F185" s="173" t="s">
        <v>266</v>
      </c>
      <c r="H185" s="174">
        <v>0.64</v>
      </c>
      <c r="I185" s="175"/>
      <c r="L185" s="171"/>
      <c r="M185" s="176"/>
      <c r="N185" s="177"/>
      <c r="O185" s="177"/>
      <c r="P185" s="177"/>
      <c r="Q185" s="177"/>
      <c r="R185" s="177"/>
      <c r="S185" s="177"/>
      <c r="T185" s="178"/>
      <c r="AT185" s="172" t="s">
        <v>162</v>
      </c>
      <c r="AU185" s="172" t="s">
        <v>82</v>
      </c>
      <c r="AV185" s="14" t="s">
        <v>82</v>
      </c>
      <c r="AW185" s="14" t="s">
        <v>34</v>
      </c>
      <c r="AX185" s="14" t="s">
        <v>73</v>
      </c>
      <c r="AY185" s="172" t="s">
        <v>151</v>
      </c>
    </row>
    <row r="186" spans="2:51" s="15" customFormat="1" ht="11.25">
      <c r="B186" s="179"/>
      <c r="D186" s="164" t="s">
        <v>162</v>
      </c>
      <c r="E186" s="180" t="s">
        <v>3</v>
      </c>
      <c r="F186" s="181" t="s">
        <v>168</v>
      </c>
      <c r="H186" s="182">
        <v>2.8400000000000003</v>
      </c>
      <c r="I186" s="183"/>
      <c r="L186" s="179"/>
      <c r="M186" s="184"/>
      <c r="N186" s="185"/>
      <c r="O186" s="185"/>
      <c r="P186" s="185"/>
      <c r="Q186" s="185"/>
      <c r="R186" s="185"/>
      <c r="S186" s="185"/>
      <c r="T186" s="186"/>
      <c r="AT186" s="180" t="s">
        <v>162</v>
      </c>
      <c r="AU186" s="180" t="s">
        <v>82</v>
      </c>
      <c r="AV186" s="15" t="s">
        <v>158</v>
      </c>
      <c r="AW186" s="15" t="s">
        <v>34</v>
      </c>
      <c r="AX186" s="15" t="s">
        <v>80</v>
      </c>
      <c r="AY186" s="180" t="s">
        <v>151</v>
      </c>
    </row>
    <row r="187" spans="1:65" s="2" customFormat="1" ht="24" customHeight="1">
      <c r="A187" s="34"/>
      <c r="B187" s="144"/>
      <c r="C187" s="145" t="s">
        <v>267</v>
      </c>
      <c r="D187" s="145" t="s">
        <v>153</v>
      </c>
      <c r="E187" s="146" t="s">
        <v>268</v>
      </c>
      <c r="F187" s="147" t="s">
        <v>269</v>
      </c>
      <c r="G187" s="148" t="s">
        <v>195</v>
      </c>
      <c r="H187" s="149">
        <v>0.065</v>
      </c>
      <c r="I187" s="150"/>
      <c r="J187" s="151">
        <f>ROUND(I187*H187,2)</f>
        <v>0</v>
      </c>
      <c r="K187" s="147" t="s">
        <v>157</v>
      </c>
      <c r="L187" s="35"/>
      <c r="M187" s="152" t="s">
        <v>3</v>
      </c>
      <c r="N187" s="153" t="s">
        <v>44</v>
      </c>
      <c r="O187" s="55"/>
      <c r="P187" s="154">
        <f>O187*H187</f>
        <v>0</v>
      </c>
      <c r="Q187" s="154">
        <v>0.01709</v>
      </c>
      <c r="R187" s="154">
        <f>Q187*H187</f>
        <v>0.00111085</v>
      </c>
      <c r="S187" s="154">
        <v>0</v>
      </c>
      <c r="T187" s="155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56" t="s">
        <v>158</v>
      </c>
      <c r="AT187" s="156" t="s">
        <v>153</v>
      </c>
      <c r="AU187" s="156" t="s">
        <v>82</v>
      </c>
      <c r="AY187" s="19" t="s">
        <v>151</v>
      </c>
      <c r="BE187" s="157">
        <f>IF(N187="základní",J187,0)</f>
        <v>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9" t="s">
        <v>80</v>
      </c>
      <c r="BK187" s="157">
        <f>ROUND(I187*H187,2)</f>
        <v>0</v>
      </c>
      <c r="BL187" s="19" t="s">
        <v>158</v>
      </c>
      <c r="BM187" s="156" t="s">
        <v>270</v>
      </c>
    </row>
    <row r="188" spans="1:47" s="2" customFormat="1" ht="11.25">
      <c r="A188" s="34"/>
      <c r="B188" s="35"/>
      <c r="C188" s="34"/>
      <c r="D188" s="158" t="s">
        <v>160</v>
      </c>
      <c r="E188" s="34"/>
      <c r="F188" s="159" t="s">
        <v>271</v>
      </c>
      <c r="G188" s="34"/>
      <c r="H188" s="34"/>
      <c r="I188" s="160"/>
      <c r="J188" s="34"/>
      <c r="K188" s="34"/>
      <c r="L188" s="35"/>
      <c r="M188" s="161"/>
      <c r="N188" s="162"/>
      <c r="O188" s="55"/>
      <c r="P188" s="55"/>
      <c r="Q188" s="55"/>
      <c r="R188" s="55"/>
      <c r="S188" s="55"/>
      <c r="T188" s="56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9" t="s">
        <v>160</v>
      </c>
      <c r="AU188" s="19" t="s">
        <v>82</v>
      </c>
    </row>
    <row r="189" spans="2:51" s="13" customFormat="1" ht="11.25">
      <c r="B189" s="163"/>
      <c r="D189" s="164" t="s">
        <v>162</v>
      </c>
      <c r="E189" s="165" t="s">
        <v>3</v>
      </c>
      <c r="F189" s="166" t="s">
        <v>272</v>
      </c>
      <c r="H189" s="165" t="s">
        <v>3</v>
      </c>
      <c r="I189" s="167"/>
      <c r="L189" s="163"/>
      <c r="M189" s="168"/>
      <c r="N189" s="169"/>
      <c r="O189" s="169"/>
      <c r="P189" s="169"/>
      <c r="Q189" s="169"/>
      <c r="R189" s="169"/>
      <c r="S189" s="169"/>
      <c r="T189" s="170"/>
      <c r="AT189" s="165" t="s">
        <v>162</v>
      </c>
      <c r="AU189" s="165" t="s">
        <v>82</v>
      </c>
      <c r="AV189" s="13" t="s">
        <v>80</v>
      </c>
      <c r="AW189" s="13" t="s">
        <v>34</v>
      </c>
      <c r="AX189" s="13" t="s">
        <v>73</v>
      </c>
      <c r="AY189" s="165" t="s">
        <v>151</v>
      </c>
    </row>
    <row r="190" spans="2:51" s="13" customFormat="1" ht="11.25">
      <c r="B190" s="163"/>
      <c r="D190" s="164" t="s">
        <v>162</v>
      </c>
      <c r="E190" s="165" t="s">
        <v>3</v>
      </c>
      <c r="F190" s="166" t="s">
        <v>273</v>
      </c>
      <c r="H190" s="165" t="s">
        <v>3</v>
      </c>
      <c r="I190" s="167"/>
      <c r="L190" s="163"/>
      <c r="M190" s="168"/>
      <c r="N190" s="169"/>
      <c r="O190" s="169"/>
      <c r="P190" s="169"/>
      <c r="Q190" s="169"/>
      <c r="R190" s="169"/>
      <c r="S190" s="169"/>
      <c r="T190" s="170"/>
      <c r="AT190" s="165" t="s">
        <v>162</v>
      </c>
      <c r="AU190" s="165" t="s">
        <v>82</v>
      </c>
      <c r="AV190" s="13" t="s">
        <v>80</v>
      </c>
      <c r="AW190" s="13" t="s">
        <v>34</v>
      </c>
      <c r="AX190" s="13" t="s">
        <v>73</v>
      </c>
      <c r="AY190" s="165" t="s">
        <v>151</v>
      </c>
    </row>
    <row r="191" spans="2:51" s="13" customFormat="1" ht="11.25">
      <c r="B191" s="163"/>
      <c r="D191" s="164" t="s">
        <v>162</v>
      </c>
      <c r="E191" s="165" t="s">
        <v>3</v>
      </c>
      <c r="F191" s="166" t="s">
        <v>274</v>
      </c>
      <c r="H191" s="165" t="s">
        <v>3</v>
      </c>
      <c r="I191" s="167"/>
      <c r="L191" s="163"/>
      <c r="M191" s="168"/>
      <c r="N191" s="169"/>
      <c r="O191" s="169"/>
      <c r="P191" s="169"/>
      <c r="Q191" s="169"/>
      <c r="R191" s="169"/>
      <c r="S191" s="169"/>
      <c r="T191" s="170"/>
      <c r="AT191" s="165" t="s">
        <v>162</v>
      </c>
      <c r="AU191" s="165" t="s">
        <v>82</v>
      </c>
      <c r="AV191" s="13" t="s">
        <v>80</v>
      </c>
      <c r="AW191" s="13" t="s">
        <v>34</v>
      </c>
      <c r="AX191" s="13" t="s">
        <v>73</v>
      </c>
      <c r="AY191" s="165" t="s">
        <v>151</v>
      </c>
    </row>
    <row r="192" spans="2:51" s="14" customFormat="1" ht="11.25">
      <c r="B192" s="171"/>
      <c r="D192" s="164" t="s">
        <v>162</v>
      </c>
      <c r="E192" s="172" t="s">
        <v>3</v>
      </c>
      <c r="F192" s="173" t="s">
        <v>275</v>
      </c>
      <c r="H192" s="174">
        <v>0.065</v>
      </c>
      <c r="I192" s="175"/>
      <c r="L192" s="171"/>
      <c r="M192" s="176"/>
      <c r="N192" s="177"/>
      <c r="O192" s="177"/>
      <c r="P192" s="177"/>
      <c r="Q192" s="177"/>
      <c r="R192" s="177"/>
      <c r="S192" s="177"/>
      <c r="T192" s="178"/>
      <c r="AT192" s="172" t="s">
        <v>162</v>
      </c>
      <c r="AU192" s="172" t="s">
        <v>82</v>
      </c>
      <c r="AV192" s="14" t="s">
        <v>82</v>
      </c>
      <c r="AW192" s="14" t="s">
        <v>34</v>
      </c>
      <c r="AX192" s="14" t="s">
        <v>73</v>
      </c>
      <c r="AY192" s="172" t="s">
        <v>151</v>
      </c>
    </row>
    <row r="193" spans="2:51" s="15" customFormat="1" ht="11.25">
      <c r="B193" s="179"/>
      <c r="D193" s="164" t="s">
        <v>162</v>
      </c>
      <c r="E193" s="180" t="s">
        <v>3</v>
      </c>
      <c r="F193" s="181" t="s">
        <v>168</v>
      </c>
      <c r="H193" s="182">
        <v>0.065</v>
      </c>
      <c r="I193" s="183"/>
      <c r="L193" s="179"/>
      <c r="M193" s="184"/>
      <c r="N193" s="185"/>
      <c r="O193" s="185"/>
      <c r="P193" s="185"/>
      <c r="Q193" s="185"/>
      <c r="R193" s="185"/>
      <c r="S193" s="185"/>
      <c r="T193" s="186"/>
      <c r="AT193" s="180" t="s">
        <v>162</v>
      </c>
      <c r="AU193" s="180" t="s">
        <v>82</v>
      </c>
      <c r="AV193" s="15" t="s">
        <v>158</v>
      </c>
      <c r="AW193" s="15" t="s">
        <v>34</v>
      </c>
      <c r="AX193" s="15" t="s">
        <v>80</v>
      </c>
      <c r="AY193" s="180" t="s">
        <v>151</v>
      </c>
    </row>
    <row r="194" spans="1:65" s="2" customFormat="1" ht="16.5" customHeight="1">
      <c r="A194" s="34"/>
      <c r="B194" s="144"/>
      <c r="C194" s="187" t="s">
        <v>276</v>
      </c>
      <c r="D194" s="187" t="s">
        <v>208</v>
      </c>
      <c r="E194" s="188" t="s">
        <v>277</v>
      </c>
      <c r="F194" s="189" t="s">
        <v>278</v>
      </c>
      <c r="G194" s="190" t="s">
        <v>195</v>
      </c>
      <c r="H194" s="191">
        <v>0.07</v>
      </c>
      <c r="I194" s="192"/>
      <c r="J194" s="193">
        <f>ROUND(I194*H194,2)</f>
        <v>0</v>
      </c>
      <c r="K194" s="189" t="s">
        <v>157</v>
      </c>
      <c r="L194" s="194"/>
      <c r="M194" s="195" t="s">
        <v>3</v>
      </c>
      <c r="N194" s="196" t="s">
        <v>44</v>
      </c>
      <c r="O194" s="55"/>
      <c r="P194" s="154">
        <f>O194*H194</f>
        <v>0</v>
      </c>
      <c r="Q194" s="154">
        <v>1</v>
      </c>
      <c r="R194" s="154">
        <f>Q194*H194</f>
        <v>0.07</v>
      </c>
      <c r="S194" s="154">
        <v>0</v>
      </c>
      <c r="T194" s="155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6" t="s">
        <v>207</v>
      </c>
      <c r="AT194" s="156" t="s">
        <v>208</v>
      </c>
      <c r="AU194" s="156" t="s">
        <v>82</v>
      </c>
      <c r="AY194" s="19" t="s">
        <v>151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9" t="s">
        <v>80</v>
      </c>
      <c r="BK194" s="157">
        <f>ROUND(I194*H194,2)</f>
        <v>0</v>
      </c>
      <c r="BL194" s="19" t="s">
        <v>158</v>
      </c>
      <c r="BM194" s="156" t="s">
        <v>279</v>
      </c>
    </row>
    <row r="195" spans="2:51" s="14" customFormat="1" ht="11.25">
      <c r="B195" s="171"/>
      <c r="D195" s="164" t="s">
        <v>162</v>
      </c>
      <c r="E195" s="172" t="s">
        <v>3</v>
      </c>
      <c r="F195" s="173" t="s">
        <v>280</v>
      </c>
      <c r="H195" s="174">
        <v>0.07</v>
      </c>
      <c r="I195" s="175"/>
      <c r="L195" s="171"/>
      <c r="M195" s="176"/>
      <c r="N195" s="177"/>
      <c r="O195" s="177"/>
      <c r="P195" s="177"/>
      <c r="Q195" s="177"/>
      <c r="R195" s="177"/>
      <c r="S195" s="177"/>
      <c r="T195" s="178"/>
      <c r="AT195" s="172" t="s">
        <v>162</v>
      </c>
      <c r="AU195" s="172" t="s">
        <v>82</v>
      </c>
      <c r="AV195" s="14" t="s">
        <v>82</v>
      </c>
      <c r="AW195" s="14" t="s">
        <v>34</v>
      </c>
      <c r="AX195" s="14" t="s">
        <v>80</v>
      </c>
      <c r="AY195" s="172" t="s">
        <v>151</v>
      </c>
    </row>
    <row r="196" spans="1:65" s="2" customFormat="1" ht="24" customHeight="1">
      <c r="A196" s="34"/>
      <c r="B196" s="144"/>
      <c r="C196" s="145" t="s">
        <v>281</v>
      </c>
      <c r="D196" s="145" t="s">
        <v>153</v>
      </c>
      <c r="E196" s="146" t="s">
        <v>282</v>
      </c>
      <c r="F196" s="147" t="s">
        <v>283</v>
      </c>
      <c r="G196" s="148" t="s">
        <v>195</v>
      </c>
      <c r="H196" s="149">
        <v>0.007</v>
      </c>
      <c r="I196" s="150"/>
      <c r="J196" s="151">
        <f>ROUND(I196*H196,2)</f>
        <v>0</v>
      </c>
      <c r="K196" s="147" t="s">
        <v>157</v>
      </c>
      <c r="L196" s="35"/>
      <c r="M196" s="152" t="s">
        <v>3</v>
      </c>
      <c r="N196" s="153" t="s">
        <v>44</v>
      </c>
      <c r="O196" s="55"/>
      <c r="P196" s="154">
        <f>O196*H196</f>
        <v>0</v>
      </c>
      <c r="Q196" s="154">
        <v>0.01954</v>
      </c>
      <c r="R196" s="154">
        <f>Q196*H196</f>
        <v>0.00013678</v>
      </c>
      <c r="S196" s="154">
        <v>0</v>
      </c>
      <c r="T196" s="155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56" t="s">
        <v>158</v>
      </c>
      <c r="AT196" s="156" t="s">
        <v>153</v>
      </c>
      <c r="AU196" s="156" t="s">
        <v>82</v>
      </c>
      <c r="AY196" s="19" t="s">
        <v>151</v>
      </c>
      <c r="BE196" s="157">
        <f>IF(N196="základní",J196,0)</f>
        <v>0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9" t="s">
        <v>80</v>
      </c>
      <c r="BK196" s="157">
        <f>ROUND(I196*H196,2)</f>
        <v>0</v>
      </c>
      <c r="BL196" s="19" t="s">
        <v>158</v>
      </c>
      <c r="BM196" s="156" t="s">
        <v>284</v>
      </c>
    </row>
    <row r="197" spans="1:47" s="2" customFormat="1" ht="11.25">
      <c r="A197" s="34"/>
      <c r="B197" s="35"/>
      <c r="C197" s="34"/>
      <c r="D197" s="158" t="s">
        <v>160</v>
      </c>
      <c r="E197" s="34"/>
      <c r="F197" s="159" t="s">
        <v>285</v>
      </c>
      <c r="G197" s="34"/>
      <c r="H197" s="34"/>
      <c r="I197" s="160"/>
      <c r="J197" s="34"/>
      <c r="K197" s="34"/>
      <c r="L197" s="35"/>
      <c r="M197" s="161"/>
      <c r="N197" s="162"/>
      <c r="O197" s="55"/>
      <c r="P197" s="55"/>
      <c r="Q197" s="55"/>
      <c r="R197" s="55"/>
      <c r="S197" s="55"/>
      <c r="T197" s="56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9" t="s">
        <v>160</v>
      </c>
      <c r="AU197" s="19" t="s">
        <v>82</v>
      </c>
    </row>
    <row r="198" spans="2:51" s="13" customFormat="1" ht="11.25">
      <c r="B198" s="163"/>
      <c r="D198" s="164" t="s">
        <v>162</v>
      </c>
      <c r="E198" s="165" t="s">
        <v>3</v>
      </c>
      <c r="F198" s="166" t="s">
        <v>272</v>
      </c>
      <c r="H198" s="165" t="s">
        <v>3</v>
      </c>
      <c r="I198" s="167"/>
      <c r="L198" s="163"/>
      <c r="M198" s="168"/>
      <c r="N198" s="169"/>
      <c r="O198" s="169"/>
      <c r="P198" s="169"/>
      <c r="Q198" s="169"/>
      <c r="R198" s="169"/>
      <c r="S198" s="169"/>
      <c r="T198" s="170"/>
      <c r="AT198" s="165" t="s">
        <v>162</v>
      </c>
      <c r="AU198" s="165" t="s">
        <v>82</v>
      </c>
      <c r="AV198" s="13" t="s">
        <v>80</v>
      </c>
      <c r="AW198" s="13" t="s">
        <v>34</v>
      </c>
      <c r="AX198" s="13" t="s">
        <v>73</v>
      </c>
      <c r="AY198" s="165" t="s">
        <v>151</v>
      </c>
    </row>
    <row r="199" spans="2:51" s="13" customFormat="1" ht="11.25">
      <c r="B199" s="163"/>
      <c r="D199" s="164" t="s">
        <v>162</v>
      </c>
      <c r="E199" s="165" t="s">
        <v>3</v>
      </c>
      <c r="F199" s="166" t="s">
        <v>286</v>
      </c>
      <c r="H199" s="165" t="s">
        <v>3</v>
      </c>
      <c r="I199" s="167"/>
      <c r="L199" s="163"/>
      <c r="M199" s="168"/>
      <c r="N199" s="169"/>
      <c r="O199" s="169"/>
      <c r="P199" s="169"/>
      <c r="Q199" s="169"/>
      <c r="R199" s="169"/>
      <c r="S199" s="169"/>
      <c r="T199" s="170"/>
      <c r="AT199" s="165" t="s">
        <v>162</v>
      </c>
      <c r="AU199" s="165" t="s">
        <v>82</v>
      </c>
      <c r="AV199" s="13" t="s">
        <v>80</v>
      </c>
      <c r="AW199" s="13" t="s">
        <v>34</v>
      </c>
      <c r="AX199" s="13" t="s">
        <v>73</v>
      </c>
      <c r="AY199" s="165" t="s">
        <v>151</v>
      </c>
    </row>
    <row r="200" spans="2:51" s="13" customFormat="1" ht="11.25">
      <c r="B200" s="163"/>
      <c r="D200" s="164" t="s">
        <v>162</v>
      </c>
      <c r="E200" s="165" t="s">
        <v>3</v>
      </c>
      <c r="F200" s="166" t="s">
        <v>287</v>
      </c>
      <c r="H200" s="165" t="s">
        <v>3</v>
      </c>
      <c r="I200" s="167"/>
      <c r="L200" s="163"/>
      <c r="M200" s="168"/>
      <c r="N200" s="169"/>
      <c r="O200" s="169"/>
      <c r="P200" s="169"/>
      <c r="Q200" s="169"/>
      <c r="R200" s="169"/>
      <c r="S200" s="169"/>
      <c r="T200" s="170"/>
      <c r="AT200" s="165" t="s">
        <v>162</v>
      </c>
      <c r="AU200" s="165" t="s">
        <v>82</v>
      </c>
      <c r="AV200" s="13" t="s">
        <v>80</v>
      </c>
      <c r="AW200" s="13" t="s">
        <v>34</v>
      </c>
      <c r="AX200" s="13" t="s">
        <v>73</v>
      </c>
      <c r="AY200" s="165" t="s">
        <v>151</v>
      </c>
    </row>
    <row r="201" spans="2:51" s="14" customFormat="1" ht="11.25">
      <c r="B201" s="171"/>
      <c r="D201" s="164" t="s">
        <v>162</v>
      </c>
      <c r="E201" s="172" t="s">
        <v>3</v>
      </c>
      <c r="F201" s="173" t="s">
        <v>288</v>
      </c>
      <c r="H201" s="174">
        <v>0.007</v>
      </c>
      <c r="I201" s="175"/>
      <c r="L201" s="171"/>
      <c r="M201" s="176"/>
      <c r="N201" s="177"/>
      <c r="O201" s="177"/>
      <c r="P201" s="177"/>
      <c r="Q201" s="177"/>
      <c r="R201" s="177"/>
      <c r="S201" s="177"/>
      <c r="T201" s="178"/>
      <c r="AT201" s="172" t="s">
        <v>162</v>
      </c>
      <c r="AU201" s="172" t="s">
        <v>82</v>
      </c>
      <c r="AV201" s="14" t="s">
        <v>82</v>
      </c>
      <c r="AW201" s="14" t="s">
        <v>34</v>
      </c>
      <c r="AX201" s="14" t="s">
        <v>80</v>
      </c>
      <c r="AY201" s="172" t="s">
        <v>151</v>
      </c>
    </row>
    <row r="202" spans="1:65" s="2" customFormat="1" ht="16.5" customHeight="1">
      <c r="A202" s="34"/>
      <c r="B202" s="144"/>
      <c r="C202" s="187" t="s">
        <v>289</v>
      </c>
      <c r="D202" s="187" t="s">
        <v>208</v>
      </c>
      <c r="E202" s="188" t="s">
        <v>290</v>
      </c>
      <c r="F202" s="189" t="s">
        <v>291</v>
      </c>
      <c r="G202" s="190" t="s">
        <v>195</v>
      </c>
      <c r="H202" s="191">
        <v>0.008</v>
      </c>
      <c r="I202" s="192"/>
      <c r="J202" s="193">
        <f>ROUND(I202*H202,2)</f>
        <v>0</v>
      </c>
      <c r="K202" s="189" t="s">
        <v>157</v>
      </c>
      <c r="L202" s="194"/>
      <c r="M202" s="195" t="s">
        <v>3</v>
      </c>
      <c r="N202" s="196" t="s">
        <v>44</v>
      </c>
      <c r="O202" s="55"/>
      <c r="P202" s="154">
        <f>O202*H202</f>
        <v>0</v>
      </c>
      <c r="Q202" s="154">
        <v>1</v>
      </c>
      <c r="R202" s="154">
        <f>Q202*H202</f>
        <v>0.008</v>
      </c>
      <c r="S202" s="154">
        <v>0</v>
      </c>
      <c r="T202" s="155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56" t="s">
        <v>207</v>
      </c>
      <c r="AT202" s="156" t="s">
        <v>208</v>
      </c>
      <c r="AU202" s="156" t="s">
        <v>82</v>
      </c>
      <c r="AY202" s="19" t="s">
        <v>151</v>
      </c>
      <c r="BE202" s="157">
        <f>IF(N202="základní",J202,0)</f>
        <v>0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9" t="s">
        <v>80</v>
      </c>
      <c r="BK202" s="157">
        <f>ROUND(I202*H202,2)</f>
        <v>0</v>
      </c>
      <c r="BL202" s="19" t="s">
        <v>158</v>
      </c>
      <c r="BM202" s="156" t="s">
        <v>292</v>
      </c>
    </row>
    <row r="203" spans="2:51" s="14" customFormat="1" ht="11.25">
      <c r="B203" s="171"/>
      <c r="D203" s="164" t="s">
        <v>162</v>
      </c>
      <c r="E203" s="172" t="s">
        <v>3</v>
      </c>
      <c r="F203" s="173" t="s">
        <v>293</v>
      </c>
      <c r="H203" s="174">
        <v>0.008</v>
      </c>
      <c r="I203" s="175"/>
      <c r="L203" s="171"/>
      <c r="M203" s="176"/>
      <c r="N203" s="177"/>
      <c r="O203" s="177"/>
      <c r="P203" s="177"/>
      <c r="Q203" s="177"/>
      <c r="R203" s="177"/>
      <c r="S203" s="177"/>
      <c r="T203" s="178"/>
      <c r="AT203" s="172" t="s">
        <v>162</v>
      </c>
      <c r="AU203" s="172" t="s">
        <v>82</v>
      </c>
      <c r="AV203" s="14" t="s">
        <v>82</v>
      </c>
      <c r="AW203" s="14" t="s">
        <v>34</v>
      </c>
      <c r="AX203" s="14" t="s">
        <v>80</v>
      </c>
      <c r="AY203" s="172" t="s">
        <v>151</v>
      </c>
    </row>
    <row r="204" spans="1:65" s="2" customFormat="1" ht="24" customHeight="1">
      <c r="A204" s="34"/>
      <c r="B204" s="144"/>
      <c r="C204" s="145" t="s">
        <v>294</v>
      </c>
      <c r="D204" s="145" t="s">
        <v>153</v>
      </c>
      <c r="E204" s="146" t="s">
        <v>295</v>
      </c>
      <c r="F204" s="147" t="s">
        <v>296</v>
      </c>
      <c r="G204" s="148" t="s">
        <v>297</v>
      </c>
      <c r="H204" s="149">
        <v>2</v>
      </c>
      <c r="I204" s="150"/>
      <c r="J204" s="151">
        <f>ROUND(I204*H204,2)</f>
        <v>0</v>
      </c>
      <c r="K204" s="147" t="s">
        <v>157</v>
      </c>
      <c r="L204" s="35"/>
      <c r="M204" s="152" t="s">
        <v>3</v>
      </c>
      <c r="N204" s="153" t="s">
        <v>44</v>
      </c>
      <c r="O204" s="55"/>
      <c r="P204" s="154">
        <f>O204*H204</f>
        <v>0</v>
      </c>
      <c r="Q204" s="154">
        <v>8E-05</v>
      </c>
      <c r="R204" s="154">
        <f>Q204*H204</f>
        <v>0.00016</v>
      </c>
      <c r="S204" s="154">
        <v>0</v>
      </c>
      <c r="T204" s="155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56" t="s">
        <v>158</v>
      </c>
      <c r="AT204" s="156" t="s">
        <v>153</v>
      </c>
      <c r="AU204" s="156" t="s">
        <v>82</v>
      </c>
      <c r="AY204" s="19" t="s">
        <v>151</v>
      </c>
      <c r="BE204" s="157">
        <f>IF(N204="základní",J204,0)</f>
        <v>0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9" t="s">
        <v>80</v>
      </c>
      <c r="BK204" s="157">
        <f>ROUND(I204*H204,2)</f>
        <v>0</v>
      </c>
      <c r="BL204" s="19" t="s">
        <v>158</v>
      </c>
      <c r="BM204" s="156" t="s">
        <v>298</v>
      </c>
    </row>
    <row r="205" spans="1:47" s="2" customFormat="1" ht="11.25">
      <c r="A205" s="34"/>
      <c r="B205" s="35"/>
      <c r="C205" s="34"/>
      <c r="D205" s="158" t="s">
        <v>160</v>
      </c>
      <c r="E205" s="34"/>
      <c r="F205" s="159" t="s">
        <v>299</v>
      </c>
      <c r="G205" s="34"/>
      <c r="H205" s="34"/>
      <c r="I205" s="160"/>
      <c r="J205" s="34"/>
      <c r="K205" s="34"/>
      <c r="L205" s="35"/>
      <c r="M205" s="161"/>
      <c r="N205" s="162"/>
      <c r="O205" s="55"/>
      <c r="P205" s="55"/>
      <c r="Q205" s="55"/>
      <c r="R205" s="55"/>
      <c r="S205" s="55"/>
      <c r="T205" s="56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9" t="s">
        <v>160</v>
      </c>
      <c r="AU205" s="19" t="s">
        <v>82</v>
      </c>
    </row>
    <row r="206" spans="2:51" s="13" customFormat="1" ht="11.25">
      <c r="B206" s="163"/>
      <c r="D206" s="164" t="s">
        <v>162</v>
      </c>
      <c r="E206" s="165" t="s">
        <v>3</v>
      </c>
      <c r="F206" s="166" t="s">
        <v>300</v>
      </c>
      <c r="H206" s="165" t="s">
        <v>3</v>
      </c>
      <c r="I206" s="167"/>
      <c r="L206" s="163"/>
      <c r="M206" s="168"/>
      <c r="N206" s="169"/>
      <c r="O206" s="169"/>
      <c r="P206" s="169"/>
      <c r="Q206" s="169"/>
      <c r="R206" s="169"/>
      <c r="S206" s="169"/>
      <c r="T206" s="170"/>
      <c r="AT206" s="165" t="s">
        <v>162</v>
      </c>
      <c r="AU206" s="165" t="s">
        <v>82</v>
      </c>
      <c r="AV206" s="13" t="s">
        <v>80</v>
      </c>
      <c r="AW206" s="13" t="s">
        <v>34</v>
      </c>
      <c r="AX206" s="13" t="s">
        <v>73</v>
      </c>
      <c r="AY206" s="165" t="s">
        <v>151</v>
      </c>
    </row>
    <row r="207" spans="2:51" s="14" customFormat="1" ht="11.25">
      <c r="B207" s="171"/>
      <c r="D207" s="164" t="s">
        <v>162</v>
      </c>
      <c r="E207" s="172" t="s">
        <v>3</v>
      </c>
      <c r="F207" s="173" t="s">
        <v>82</v>
      </c>
      <c r="H207" s="174">
        <v>2</v>
      </c>
      <c r="I207" s="175"/>
      <c r="L207" s="171"/>
      <c r="M207" s="176"/>
      <c r="N207" s="177"/>
      <c r="O207" s="177"/>
      <c r="P207" s="177"/>
      <c r="Q207" s="177"/>
      <c r="R207" s="177"/>
      <c r="S207" s="177"/>
      <c r="T207" s="178"/>
      <c r="AT207" s="172" t="s">
        <v>162</v>
      </c>
      <c r="AU207" s="172" t="s">
        <v>82</v>
      </c>
      <c r="AV207" s="14" t="s">
        <v>82</v>
      </c>
      <c r="AW207" s="14" t="s">
        <v>34</v>
      </c>
      <c r="AX207" s="14" t="s">
        <v>80</v>
      </c>
      <c r="AY207" s="172" t="s">
        <v>151</v>
      </c>
    </row>
    <row r="208" spans="1:65" s="2" customFormat="1" ht="21.75" customHeight="1">
      <c r="A208" s="34"/>
      <c r="B208" s="144"/>
      <c r="C208" s="145" t="s">
        <v>8</v>
      </c>
      <c r="D208" s="145" t="s">
        <v>153</v>
      </c>
      <c r="E208" s="146" t="s">
        <v>301</v>
      </c>
      <c r="F208" s="147" t="s">
        <v>302</v>
      </c>
      <c r="G208" s="148" t="s">
        <v>297</v>
      </c>
      <c r="H208" s="149">
        <v>2</v>
      </c>
      <c r="I208" s="150"/>
      <c r="J208" s="151">
        <f>ROUND(I208*H208,2)</f>
        <v>0</v>
      </c>
      <c r="K208" s="147" t="s">
        <v>157</v>
      </c>
      <c r="L208" s="35"/>
      <c r="M208" s="152" t="s">
        <v>3</v>
      </c>
      <c r="N208" s="153" t="s">
        <v>44</v>
      </c>
      <c r="O208" s="55"/>
      <c r="P208" s="154">
        <f>O208*H208</f>
        <v>0</v>
      </c>
      <c r="Q208" s="154">
        <v>0.00056</v>
      </c>
      <c r="R208" s="154">
        <f>Q208*H208</f>
        <v>0.00112</v>
      </c>
      <c r="S208" s="154">
        <v>0</v>
      </c>
      <c r="T208" s="155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56" t="s">
        <v>158</v>
      </c>
      <c r="AT208" s="156" t="s">
        <v>153</v>
      </c>
      <c r="AU208" s="156" t="s">
        <v>82</v>
      </c>
      <c r="AY208" s="19" t="s">
        <v>151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9" t="s">
        <v>80</v>
      </c>
      <c r="BK208" s="157">
        <f>ROUND(I208*H208,2)</f>
        <v>0</v>
      </c>
      <c r="BL208" s="19" t="s">
        <v>158</v>
      </c>
      <c r="BM208" s="156" t="s">
        <v>303</v>
      </c>
    </row>
    <row r="209" spans="1:47" s="2" customFormat="1" ht="11.25">
      <c r="A209" s="34"/>
      <c r="B209" s="35"/>
      <c r="C209" s="34"/>
      <c r="D209" s="158" t="s">
        <v>160</v>
      </c>
      <c r="E209" s="34"/>
      <c r="F209" s="159" t="s">
        <v>304</v>
      </c>
      <c r="G209" s="34"/>
      <c r="H209" s="34"/>
      <c r="I209" s="160"/>
      <c r="J209" s="34"/>
      <c r="K209" s="34"/>
      <c r="L209" s="35"/>
      <c r="M209" s="161"/>
      <c r="N209" s="162"/>
      <c r="O209" s="55"/>
      <c r="P209" s="55"/>
      <c r="Q209" s="55"/>
      <c r="R209" s="55"/>
      <c r="S209" s="55"/>
      <c r="T209" s="56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9" t="s">
        <v>160</v>
      </c>
      <c r="AU209" s="19" t="s">
        <v>82</v>
      </c>
    </row>
    <row r="210" spans="1:65" s="2" customFormat="1" ht="21.75" customHeight="1">
      <c r="A210" s="34"/>
      <c r="B210" s="144"/>
      <c r="C210" s="145" t="s">
        <v>305</v>
      </c>
      <c r="D210" s="145" t="s">
        <v>153</v>
      </c>
      <c r="E210" s="146" t="s">
        <v>306</v>
      </c>
      <c r="F210" s="147" t="s">
        <v>307</v>
      </c>
      <c r="G210" s="148" t="s">
        <v>216</v>
      </c>
      <c r="H210" s="149">
        <v>0.428</v>
      </c>
      <c r="I210" s="150"/>
      <c r="J210" s="151">
        <f>ROUND(I210*H210,2)</f>
        <v>0</v>
      </c>
      <c r="K210" s="147" t="s">
        <v>157</v>
      </c>
      <c r="L210" s="35"/>
      <c r="M210" s="152" t="s">
        <v>3</v>
      </c>
      <c r="N210" s="153" t="s">
        <v>44</v>
      </c>
      <c r="O210" s="55"/>
      <c r="P210" s="154">
        <f>O210*H210</f>
        <v>0</v>
      </c>
      <c r="Q210" s="154">
        <v>0.17818</v>
      </c>
      <c r="R210" s="154">
        <f>Q210*H210</f>
        <v>0.07626104</v>
      </c>
      <c r="S210" s="154">
        <v>0</v>
      </c>
      <c r="T210" s="155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56" t="s">
        <v>158</v>
      </c>
      <c r="AT210" s="156" t="s">
        <v>153</v>
      </c>
      <c r="AU210" s="156" t="s">
        <v>82</v>
      </c>
      <c r="AY210" s="19" t="s">
        <v>151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9" t="s">
        <v>80</v>
      </c>
      <c r="BK210" s="157">
        <f>ROUND(I210*H210,2)</f>
        <v>0</v>
      </c>
      <c r="BL210" s="19" t="s">
        <v>158</v>
      </c>
      <c r="BM210" s="156" t="s">
        <v>308</v>
      </c>
    </row>
    <row r="211" spans="1:47" s="2" customFormat="1" ht="11.25">
      <c r="A211" s="34"/>
      <c r="B211" s="35"/>
      <c r="C211" s="34"/>
      <c r="D211" s="158" t="s">
        <v>160</v>
      </c>
      <c r="E211" s="34"/>
      <c r="F211" s="159" t="s">
        <v>309</v>
      </c>
      <c r="G211" s="34"/>
      <c r="H211" s="34"/>
      <c r="I211" s="160"/>
      <c r="J211" s="34"/>
      <c r="K211" s="34"/>
      <c r="L211" s="35"/>
      <c r="M211" s="161"/>
      <c r="N211" s="162"/>
      <c r="O211" s="55"/>
      <c r="P211" s="55"/>
      <c r="Q211" s="55"/>
      <c r="R211" s="55"/>
      <c r="S211" s="55"/>
      <c r="T211" s="56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9" t="s">
        <v>160</v>
      </c>
      <c r="AU211" s="19" t="s">
        <v>82</v>
      </c>
    </row>
    <row r="212" spans="2:51" s="14" customFormat="1" ht="11.25">
      <c r="B212" s="171"/>
      <c r="D212" s="164" t="s">
        <v>162</v>
      </c>
      <c r="E212" s="172" t="s">
        <v>3</v>
      </c>
      <c r="F212" s="173" t="s">
        <v>310</v>
      </c>
      <c r="H212" s="174">
        <v>0.345</v>
      </c>
      <c r="I212" s="175"/>
      <c r="L212" s="171"/>
      <c r="M212" s="176"/>
      <c r="N212" s="177"/>
      <c r="O212" s="177"/>
      <c r="P212" s="177"/>
      <c r="Q212" s="177"/>
      <c r="R212" s="177"/>
      <c r="S212" s="177"/>
      <c r="T212" s="178"/>
      <c r="AT212" s="172" t="s">
        <v>162</v>
      </c>
      <c r="AU212" s="172" t="s">
        <v>82</v>
      </c>
      <c r="AV212" s="14" t="s">
        <v>82</v>
      </c>
      <c r="AW212" s="14" t="s">
        <v>34</v>
      </c>
      <c r="AX212" s="14" t="s">
        <v>73</v>
      </c>
      <c r="AY212" s="172" t="s">
        <v>151</v>
      </c>
    </row>
    <row r="213" spans="2:51" s="14" customFormat="1" ht="11.25">
      <c r="B213" s="171"/>
      <c r="D213" s="164" t="s">
        <v>162</v>
      </c>
      <c r="E213" s="172" t="s">
        <v>3</v>
      </c>
      <c r="F213" s="173" t="s">
        <v>311</v>
      </c>
      <c r="H213" s="174">
        <v>0.083</v>
      </c>
      <c r="I213" s="175"/>
      <c r="L213" s="171"/>
      <c r="M213" s="176"/>
      <c r="N213" s="177"/>
      <c r="O213" s="177"/>
      <c r="P213" s="177"/>
      <c r="Q213" s="177"/>
      <c r="R213" s="177"/>
      <c r="S213" s="177"/>
      <c r="T213" s="178"/>
      <c r="AT213" s="172" t="s">
        <v>162</v>
      </c>
      <c r="AU213" s="172" t="s">
        <v>82</v>
      </c>
      <c r="AV213" s="14" t="s">
        <v>82</v>
      </c>
      <c r="AW213" s="14" t="s">
        <v>34</v>
      </c>
      <c r="AX213" s="14" t="s">
        <v>73</v>
      </c>
      <c r="AY213" s="172" t="s">
        <v>151</v>
      </c>
    </row>
    <row r="214" spans="2:51" s="15" customFormat="1" ht="11.25">
      <c r="B214" s="179"/>
      <c r="D214" s="164" t="s">
        <v>162</v>
      </c>
      <c r="E214" s="180" t="s">
        <v>3</v>
      </c>
      <c r="F214" s="181" t="s">
        <v>168</v>
      </c>
      <c r="H214" s="182">
        <v>0.428</v>
      </c>
      <c r="I214" s="183"/>
      <c r="L214" s="179"/>
      <c r="M214" s="184"/>
      <c r="N214" s="185"/>
      <c r="O214" s="185"/>
      <c r="P214" s="185"/>
      <c r="Q214" s="185"/>
      <c r="R214" s="185"/>
      <c r="S214" s="185"/>
      <c r="T214" s="186"/>
      <c r="AT214" s="180" t="s">
        <v>162</v>
      </c>
      <c r="AU214" s="180" t="s">
        <v>82</v>
      </c>
      <c r="AV214" s="15" t="s">
        <v>158</v>
      </c>
      <c r="AW214" s="15" t="s">
        <v>34</v>
      </c>
      <c r="AX214" s="15" t="s">
        <v>80</v>
      </c>
      <c r="AY214" s="180" t="s">
        <v>151</v>
      </c>
    </row>
    <row r="215" spans="1:65" s="2" customFormat="1" ht="16.5" customHeight="1">
      <c r="A215" s="34"/>
      <c r="B215" s="144"/>
      <c r="C215" s="145" t="s">
        <v>312</v>
      </c>
      <c r="D215" s="145" t="s">
        <v>153</v>
      </c>
      <c r="E215" s="146" t="s">
        <v>313</v>
      </c>
      <c r="F215" s="147" t="s">
        <v>314</v>
      </c>
      <c r="G215" s="148" t="s">
        <v>156</v>
      </c>
      <c r="H215" s="149">
        <v>0.052</v>
      </c>
      <c r="I215" s="150"/>
      <c r="J215" s="151">
        <f>ROUND(I215*H215,2)</f>
        <v>0</v>
      </c>
      <c r="K215" s="147" t="s">
        <v>157</v>
      </c>
      <c r="L215" s="35"/>
      <c r="M215" s="152" t="s">
        <v>3</v>
      </c>
      <c r="N215" s="153" t="s">
        <v>44</v>
      </c>
      <c r="O215" s="55"/>
      <c r="P215" s="154">
        <f>O215*H215</f>
        <v>0</v>
      </c>
      <c r="Q215" s="154">
        <v>1.94302</v>
      </c>
      <c r="R215" s="154">
        <f>Q215*H215</f>
        <v>0.10103704</v>
      </c>
      <c r="S215" s="154">
        <v>0</v>
      </c>
      <c r="T215" s="155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56" t="s">
        <v>158</v>
      </c>
      <c r="AT215" s="156" t="s">
        <v>153</v>
      </c>
      <c r="AU215" s="156" t="s">
        <v>82</v>
      </c>
      <c r="AY215" s="19" t="s">
        <v>151</v>
      </c>
      <c r="BE215" s="157">
        <f>IF(N215="základní",J215,0)</f>
        <v>0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19" t="s">
        <v>80</v>
      </c>
      <c r="BK215" s="157">
        <f>ROUND(I215*H215,2)</f>
        <v>0</v>
      </c>
      <c r="BL215" s="19" t="s">
        <v>158</v>
      </c>
      <c r="BM215" s="156" t="s">
        <v>315</v>
      </c>
    </row>
    <row r="216" spans="1:47" s="2" customFormat="1" ht="11.25">
      <c r="A216" s="34"/>
      <c r="B216" s="35"/>
      <c r="C216" s="34"/>
      <c r="D216" s="158" t="s">
        <v>160</v>
      </c>
      <c r="E216" s="34"/>
      <c r="F216" s="159" t="s">
        <v>316</v>
      </c>
      <c r="G216" s="34"/>
      <c r="H216" s="34"/>
      <c r="I216" s="160"/>
      <c r="J216" s="34"/>
      <c r="K216" s="34"/>
      <c r="L216" s="35"/>
      <c r="M216" s="161"/>
      <c r="N216" s="162"/>
      <c r="O216" s="55"/>
      <c r="P216" s="55"/>
      <c r="Q216" s="55"/>
      <c r="R216" s="55"/>
      <c r="S216" s="55"/>
      <c r="T216" s="56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9" t="s">
        <v>160</v>
      </c>
      <c r="AU216" s="19" t="s">
        <v>82</v>
      </c>
    </row>
    <row r="217" spans="2:51" s="14" customFormat="1" ht="11.25">
      <c r="B217" s="171"/>
      <c r="D217" s="164" t="s">
        <v>162</v>
      </c>
      <c r="E217" s="172" t="s">
        <v>3</v>
      </c>
      <c r="F217" s="173" t="s">
        <v>317</v>
      </c>
      <c r="H217" s="174">
        <v>0.052</v>
      </c>
      <c r="I217" s="175"/>
      <c r="L217" s="171"/>
      <c r="M217" s="176"/>
      <c r="N217" s="177"/>
      <c r="O217" s="177"/>
      <c r="P217" s="177"/>
      <c r="Q217" s="177"/>
      <c r="R217" s="177"/>
      <c r="S217" s="177"/>
      <c r="T217" s="178"/>
      <c r="AT217" s="172" t="s">
        <v>162</v>
      </c>
      <c r="AU217" s="172" t="s">
        <v>82</v>
      </c>
      <c r="AV217" s="14" t="s">
        <v>82</v>
      </c>
      <c r="AW217" s="14" t="s">
        <v>34</v>
      </c>
      <c r="AX217" s="14" t="s">
        <v>80</v>
      </c>
      <c r="AY217" s="172" t="s">
        <v>151</v>
      </c>
    </row>
    <row r="218" spans="2:63" s="12" customFormat="1" ht="22.5" customHeight="1">
      <c r="B218" s="131"/>
      <c r="D218" s="132" t="s">
        <v>72</v>
      </c>
      <c r="E218" s="142" t="s">
        <v>158</v>
      </c>
      <c r="F218" s="142" t="s">
        <v>318</v>
      </c>
      <c r="I218" s="134"/>
      <c r="J218" s="143">
        <f>BK218</f>
        <v>0</v>
      </c>
      <c r="L218" s="131"/>
      <c r="M218" s="136"/>
      <c r="N218" s="137"/>
      <c r="O218" s="137"/>
      <c r="P218" s="138">
        <f>SUM(P219:P227)</f>
        <v>0</v>
      </c>
      <c r="Q218" s="137"/>
      <c r="R218" s="138">
        <f>SUM(R219:R227)</f>
        <v>0.302931</v>
      </c>
      <c r="S218" s="137"/>
      <c r="T218" s="139">
        <f>SUM(T219:T227)</f>
        <v>0</v>
      </c>
      <c r="AR218" s="132" t="s">
        <v>80</v>
      </c>
      <c r="AT218" s="140" t="s">
        <v>72</v>
      </c>
      <c r="AU218" s="140" t="s">
        <v>80</v>
      </c>
      <c r="AY218" s="132" t="s">
        <v>151</v>
      </c>
      <c r="BK218" s="141">
        <f>SUM(BK219:BK227)</f>
        <v>0</v>
      </c>
    </row>
    <row r="219" spans="1:65" s="2" customFormat="1" ht="24" customHeight="1">
      <c r="A219" s="34"/>
      <c r="B219" s="144"/>
      <c r="C219" s="145" t="s">
        <v>319</v>
      </c>
      <c r="D219" s="145" t="s">
        <v>153</v>
      </c>
      <c r="E219" s="146" t="s">
        <v>320</v>
      </c>
      <c r="F219" s="147" t="s">
        <v>321</v>
      </c>
      <c r="G219" s="148" t="s">
        <v>297</v>
      </c>
      <c r="H219" s="149">
        <v>5</v>
      </c>
      <c r="I219" s="150"/>
      <c r="J219" s="151">
        <f>ROUND(I219*H219,2)</f>
        <v>0</v>
      </c>
      <c r="K219" s="147" t="s">
        <v>3</v>
      </c>
      <c r="L219" s="35"/>
      <c r="M219" s="152" t="s">
        <v>3</v>
      </c>
      <c r="N219" s="153" t="s">
        <v>44</v>
      </c>
      <c r="O219" s="55"/>
      <c r="P219" s="154">
        <f>O219*H219</f>
        <v>0</v>
      </c>
      <c r="Q219" s="154">
        <v>0.059</v>
      </c>
      <c r="R219" s="154">
        <f>Q219*H219</f>
        <v>0.295</v>
      </c>
      <c r="S219" s="154">
        <v>0</v>
      </c>
      <c r="T219" s="155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56" t="s">
        <v>158</v>
      </c>
      <c r="AT219" s="156" t="s">
        <v>153</v>
      </c>
      <c r="AU219" s="156" t="s">
        <v>82</v>
      </c>
      <c r="AY219" s="19" t="s">
        <v>151</v>
      </c>
      <c r="BE219" s="157">
        <f>IF(N219="základní",J219,0)</f>
        <v>0</v>
      </c>
      <c r="BF219" s="157">
        <f>IF(N219="snížená",J219,0)</f>
        <v>0</v>
      </c>
      <c r="BG219" s="157">
        <f>IF(N219="zákl. přenesená",J219,0)</f>
        <v>0</v>
      </c>
      <c r="BH219" s="157">
        <f>IF(N219="sníž. přenesená",J219,0)</f>
        <v>0</v>
      </c>
      <c r="BI219" s="157">
        <f>IF(N219="nulová",J219,0)</f>
        <v>0</v>
      </c>
      <c r="BJ219" s="19" t="s">
        <v>80</v>
      </c>
      <c r="BK219" s="157">
        <f>ROUND(I219*H219,2)</f>
        <v>0</v>
      </c>
      <c r="BL219" s="19" t="s">
        <v>158</v>
      </c>
      <c r="BM219" s="156" t="s">
        <v>322</v>
      </c>
    </row>
    <row r="220" spans="2:51" s="13" customFormat="1" ht="11.25">
      <c r="B220" s="163"/>
      <c r="D220" s="164" t="s">
        <v>162</v>
      </c>
      <c r="E220" s="165" t="s">
        <v>3</v>
      </c>
      <c r="F220" s="166" t="s">
        <v>323</v>
      </c>
      <c r="H220" s="165" t="s">
        <v>3</v>
      </c>
      <c r="I220" s="167"/>
      <c r="L220" s="163"/>
      <c r="M220" s="168"/>
      <c r="N220" s="169"/>
      <c r="O220" s="169"/>
      <c r="P220" s="169"/>
      <c r="Q220" s="169"/>
      <c r="R220" s="169"/>
      <c r="S220" s="169"/>
      <c r="T220" s="170"/>
      <c r="AT220" s="165" t="s">
        <v>162</v>
      </c>
      <c r="AU220" s="165" t="s">
        <v>82</v>
      </c>
      <c r="AV220" s="13" t="s">
        <v>80</v>
      </c>
      <c r="AW220" s="13" t="s">
        <v>34</v>
      </c>
      <c r="AX220" s="13" t="s">
        <v>73</v>
      </c>
      <c r="AY220" s="165" t="s">
        <v>151</v>
      </c>
    </row>
    <row r="221" spans="2:51" s="13" customFormat="1" ht="11.25">
      <c r="B221" s="163"/>
      <c r="D221" s="164" t="s">
        <v>162</v>
      </c>
      <c r="E221" s="165" t="s">
        <v>3</v>
      </c>
      <c r="F221" s="166" t="s">
        <v>324</v>
      </c>
      <c r="H221" s="165" t="s">
        <v>3</v>
      </c>
      <c r="I221" s="167"/>
      <c r="L221" s="163"/>
      <c r="M221" s="168"/>
      <c r="N221" s="169"/>
      <c r="O221" s="169"/>
      <c r="P221" s="169"/>
      <c r="Q221" s="169"/>
      <c r="R221" s="169"/>
      <c r="S221" s="169"/>
      <c r="T221" s="170"/>
      <c r="AT221" s="165" t="s">
        <v>162</v>
      </c>
      <c r="AU221" s="165" t="s">
        <v>82</v>
      </c>
      <c r="AV221" s="13" t="s">
        <v>80</v>
      </c>
      <c r="AW221" s="13" t="s">
        <v>34</v>
      </c>
      <c r="AX221" s="13" t="s">
        <v>73</v>
      </c>
      <c r="AY221" s="165" t="s">
        <v>151</v>
      </c>
    </row>
    <row r="222" spans="2:51" s="14" customFormat="1" ht="11.25">
      <c r="B222" s="171"/>
      <c r="D222" s="164" t="s">
        <v>162</v>
      </c>
      <c r="E222" s="172" t="s">
        <v>3</v>
      </c>
      <c r="F222" s="173" t="s">
        <v>186</v>
      </c>
      <c r="H222" s="174">
        <v>5</v>
      </c>
      <c r="I222" s="175"/>
      <c r="L222" s="171"/>
      <c r="M222" s="176"/>
      <c r="N222" s="177"/>
      <c r="O222" s="177"/>
      <c r="P222" s="177"/>
      <c r="Q222" s="177"/>
      <c r="R222" s="177"/>
      <c r="S222" s="177"/>
      <c r="T222" s="178"/>
      <c r="AT222" s="172" t="s">
        <v>162</v>
      </c>
      <c r="AU222" s="172" t="s">
        <v>82</v>
      </c>
      <c r="AV222" s="14" t="s">
        <v>82</v>
      </c>
      <c r="AW222" s="14" t="s">
        <v>34</v>
      </c>
      <c r="AX222" s="14" t="s">
        <v>80</v>
      </c>
      <c r="AY222" s="172" t="s">
        <v>151</v>
      </c>
    </row>
    <row r="223" spans="1:65" s="2" customFormat="1" ht="21.75" customHeight="1">
      <c r="A223" s="34"/>
      <c r="B223" s="144"/>
      <c r="C223" s="145" t="s">
        <v>325</v>
      </c>
      <c r="D223" s="145" t="s">
        <v>153</v>
      </c>
      <c r="E223" s="146" t="s">
        <v>326</v>
      </c>
      <c r="F223" s="147" t="s">
        <v>327</v>
      </c>
      <c r="G223" s="148" t="s">
        <v>216</v>
      </c>
      <c r="H223" s="149">
        <v>0.35</v>
      </c>
      <c r="I223" s="150"/>
      <c r="J223" s="151">
        <f>ROUND(I223*H223,2)</f>
        <v>0</v>
      </c>
      <c r="K223" s="147" t="s">
        <v>157</v>
      </c>
      <c r="L223" s="35"/>
      <c r="M223" s="152" t="s">
        <v>3</v>
      </c>
      <c r="N223" s="153" t="s">
        <v>44</v>
      </c>
      <c r="O223" s="55"/>
      <c r="P223" s="154">
        <f>O223*H223</f>
        <v>0</v>
      </c>
      <c r="Q223" s="154">
        <v>0.02266</v>
      </c>
      <c r="R223" s="154">
        <f>Q223*H223</f>
        <v>0.007930999999999999</v>
      </c>
      <c r="S223" s="154">
        <v>0</v>
      </c>
      <c r="T223" s="155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6" t="s">
        <v>158</v>
      </c>
      <c r="AT223" s="156" t="s">
        <v>153</v>
      </c>
      <c r="AU223" s="156" t="s">
        <v>82</v>
      </c>
      <c r="AY223" s="19" t="s">
        <v>151</v>
      </c>
      <c r="BE223" s="157">
        <f>IF(N223="základní",J223,0)</f>
        <v>0</v>
      </c>
      <c r="BF223" s="157">
        <f>IF(N223="snížená",J223,0)</f>
        <v>0</v>
      </c>
      <c r="BG223" s="157">
        <f>IF(N223="zákl. přenesená",J223,0)</f>
        <v>0</v>
      </c>
      <c r="BH223" s="157">
        <f>IF(N223="sníž. přenesená",J223,0)</f>
        <v>0</v>
      </c>
      <c r="BI223" s="157">
        <f>IF(N223="nulová",J223,0)</f>
        <v>0</v>
      </c>
      <c r="BJ223" s="19" t="s">
        <v>80</v>
      </c>
      <c r="BK223" s="157">
        <f>ROUND(I223*H223,2)</f>
        <v>0</v>
      </c>
      <c r="BL223" s="19" t="s">
        <v>158</v>
      </c>
      <c r="BM223" s="156" t="s">
        <v>328</v>
      </c>
    </row>
    <row r="224" spans="1:47" s="2" customFormat="1" ht="11.25">
      <c r="A224" s="34"/>
      <c r="B224" s="35"/>
      <c r="C224" s="34"/>
      <c r="D224" s="158" t="s">
        <v>160</v>
      </c>
      <c r="E224" s="34"/>
      <c r="F224" s="159" t="s">
        <v>329</v>
      </c>
      <c r="G224" s="34"/>
      <c r="H224" s="34"/>
      <c r="I224" s="160"/>
      <c r="J224" s="34"/>
      <c r="K224" s="34"/>
      <c r="L224" s="35"/>
      <c r="M224" s="161"/>
      <c r="N224" s="162"/>
      <c r="O224" s="55"/>
      <c r="P224" s="55"/>
      <c r="Q224" s="55"/>
      <c r="R224" s="55"/>
      <c r="S224" s="55"/>
      <c r="T224" s="56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9" t="s">
        <v>160</v>
      </c>
      <c r="AU224" s="19" t="s">
        <v>82</v>
      </c>
    </row>
    <row r="225" spans="2:51" s="13" customFormat="1" ht="11.25">
      <c r="B225" s="163"/>
      <c r="D225" s="164" t="s">
        <v>162</v>
      </c>
      <c r="E225" s="165" t="s">
        <v>3</v>
      </c>
      <c r="F225" s="166" t="s">
        <v>330</v>
      </c>
      <c r="H225" s="165" t="s">
        <v>3</v>
      </c>
      <c r="I225" s="167"/>
      <c r="L225" s="163"/>
      <c r="M225" s="168"/>
      <c r="N225" s="169"/>
      <c r="O225" s="169"/>
      <c r="P225" s="169"/>
      <c r="Q225" s="169"/>
      <c r="R225" s="169"/>
      <c r="S225" s="169"/>
      <c r="T225" s="170"/>
      <c r="AT225" s="165" t="s">
        <v>162</v>
      </c>
      <c r="AU225" s="165" t="s">
        <v>82</v>
      </c>
      <c r="AV225" s="13" t="s">
        <v>80</v>
      </c>
      <c r="AW225" s="13" t="s">
        <v>34</v>
      </c>
      <c r="AX225" s="13" t="s">
        <v>73</v>
      </c>
      <c r="AY225" s="165" t="s">
        <v>151</v>
      </c>
    </row>
    <row r="226" spans="2:51" s="13" customFormat="1" ht="11.25">
      <c r="B226" s="163"/>
      <c r="D226" s="164" t="s">
        <v>162</v>
      </c>
      <c r="E226" s="165" t="s">
        <v>3</v>
      </c>
      <c r="F226" s="166" t="s">
        <v>331</v>
      </c>
      <c r="H226" s="165" t="s">
        <v>3</v>
      </c>
      <c r="I226" s="167"/>
      <c r="L226" s="163"/>
      <c r="M226" s="168"/>
      <c r="N226" s="169"/>
      <c r="O226" s="169"/>
      <c r="P226" s="169"/>
      <c r="Q226" s="169"/>
      <c r="R226" s="169"/>
      <c r="S226" s="169"/>
      <c r="T226" s="170"/>
      <c r="AT226" s="165" t="s">
        <v>162</v>
      </c>
      <c r="AU226" s="165" t="s">
        <v>82</v>
      </c>
      <c r="AV226" s="13" t="s">
        <v>80</v>
      </c>
      <c r="AW226" s="13" t="s">
        <v>34</v>
      </c>
      <c r="AX226" s="13" t="s">
        <v>73</v>
      </c>
      <c r="AY226" s="165" t="s">
        <v>151</v>
      </c>
    </row>
    <row r="227" spans="2:51" s="14" customFormat="1" ht="11.25">
      <c r="B227" s="171"/>
      <c r="D227" s="164" t="s">
        <v>162</v>
      </c>
      <c r="E227" s="172" t="s">
        <v>3</v>
      </c>
      <c r="F227" s="173" t="s">
        <v>332</v>
      </c>
      <c r="H227" s="174">
        <v>0.35</v>
      </c>
      <c r="I227" s="175"/>
      <c r="L227" s="171"/>
      <c r="M227" s="176"/>
      <c r="N227" s="177"/>
      <c r="O227" s="177"/>
      <c r="P227" s="177"/>
      <c r="Q227" s="177"/>
      <c r="R227" s="177"/>
      <c r="S227" s="177"/>
      <c r="T227" s="178"/>
      <c r="AT227" s="172" t="s">
        <v>162</v>
      </c>
      <c r="AU227" s="172" t="s">
        <v>82</v>
      </c>
      <c r="AV227" s="14" t="s">
        <v>82</v>
      </c>
      <c r="AW227" s="14" t="s">
        <v>34</v>
      </c>
      <c r="AX227" s="14" t="s">
        <v>80</v>
      </c>
      <c r="AY227" s="172" t="s">
        <v>151</v>
      </c>
    </row>
    <row r="228" spans="2:63" s="12" customFormat="1" ht="22.5" customHeight="1">
      <c r="B228" s="131"/>
      <c r="D228" s="132" t="s">
        <v>72</v>
      </c>
      <c r="E228" s="142" t="s">
        <v>333</v>
      </c>
      <c r="F228" s="142" t="s">
        <v>334</v>
      </c>
      <c r="I228" s="134"/>
      <c r="J228" s="143">
        <f>BK228</f>
        <v>0</v>
      </c>
      <c r="L228" s="131"/>
      <c r="M228" s="136"/>
      <c r="N228" s="137"/>
      <c r="O228" s="137"/>
      <c r="P228" s="138">
        <f>SUM(P229:P281)</f>
        <v>0</v>
      </c>
      <c r="Q228" s="137"/>
      <c r="R228" s="138">
        <f>SUM(R229:R281)</f>
        <v>3.0945053500000004</v>
      </c>
      <c r="S228" s="137"/>
      <c r="T228" s="139">
        <f>SUM(T229:T281)</f>
        <v>0</v>
      </c>
      <c r="AR228" s="132" t="s">
        <v>80</v>
      </c>
      <c r="AT228" s="140" t="s">
        <v>72</v>
      </c>
      <c r="AU228" s="140" t="s">
        <v>80</v>
      </c>
      <c r="AY228" s="132" t="s">
        <v>151</v>
      </c>
      <c r="BK228" s="141">
        <f>SUM(BK229:BK281)</f>
        <v>0</v>
      </c>
    </row>
    <row r="229" spans="1:65" s="2" customFormat="1" ht="24" customHeight="1">
      <c r="A229" s="34"/>
      <c r="B229" s="144"/>
      <c r="C229" s="145" t="s">
        <v>335</v>
      </c>
      <c r="D229" s="145" t="s">
        <v>153</v>
      </c>
      <c r="E229" s="146" t="s">
        <v>336</v>
      </c>
      <c r="F229" s="147" t="s">
        <v>337</v>
      </c>
      <c r="G229" s="148" t="s">
        <v>216</v>
      </c>
      <c r="H229" s="149">
        <v>4.543</v>
      </c>
      <c r="I229" s="150"/>
      <c r="J229" s="151">
        <f>ROUND(I229*H229,2)</f>
        <v>0</v>
      </c>
      <c r="K229" s="147" t="s">
        <v>3</v>
      </c>
      <c r="L229" s="35"/>
      <c r="M229" s="152" t="s">
        <v>3</v>
      </c>
      <c r="N229" s="153" t="s">
        <v>44</v>
      </c>
      <c r="O229" s="55"/>
      <c r="P229" s="154">
        <f>O229*H229</f>
        <v>0</v>
      </c>
      <c r="Q229" s="154">
        <v>0.00085</v>
      </c>
      <c r="R229" s="154">
        <f>Q229*H229</f>
        <v>0.00386155</v>
      </c>
      <c r="S229" s="154">
        <v>0</v>
      </c>
      <c r="T229" s="155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56" t="s">
        <v>158</v>
      </c>
      <c r="AT229" s="156" t="s">
        <v>153</v>
      </c>
      <c r="AU229" s="156" t="s">
        <v>82</v>
      </c>
      <c r="AY229" s="19" t="s">
        <v>151</v>
      </c>
      <c r="BE229" s="157">
        <f>IF(N229="základní",J229,0)</f>
        <v>0</v>
      </c>
      <c r="BF229" s="157">
        <f>IF(N229="snížená",J229,0)</f>
        <v>0</v>
      </c>
      <c r="BG229" s="157">
        <f>IF(N229="zákl. přenesená",J229,0)</f>
        <v>0</v>
      </c>
      <c r="BH229" s="157">
        <f>IF(N229="sníž. přenesená",J229,0)</f>
        <v>0</v>
      </c>
      <c r="BI229" s="157">
        <f>IF(N229="nulová",J229,0)</f>
        <v>0</v>
      </c>
      <c r="BJ229" s="19" t="s">
        <v>80</v>
      </c>
      <c r="BK229" s="157">
        <f>ROUND(I229*H229,2)</f>
        <v>0</v>
      </c>
      <c r="BL229" s="19" t="s">
        <v>158</v>
      </c>
      <c r="BM229" s="156" t="s">
        <v>338</v>
      </c>
    </row>
    <row r="230" spans="2:51" s="13" customFormat="1" ht="11.25">
      <c r="B230" s="163"/>
      <c r="D230" s="164" t="s">
        <v>162</v>
      </c>
      <c r="E230" s="165" t="s">
        <v>3</v>
      </c>
      <c r="F230" s="166" t="s">
        <v>339</v>
      </c>
      <c r="H230" s="165" t="s">
        <v>3</v>
      </c>
      <c r="I230" s="167"/>
      <c r="L230" s="163"/>
      <c r="M230" s="168"/>
      <c r="N230" s="169"/>
      <c r="O230" s="169"/>
      <c r="P230" s="169"/>
      <c r="Q230" s="169"/>
      <c r="R230" s="169"/>
      <c r="S230" s="169"/>
      <c r="T230" s="170"/>
      <c r="AT230" s="165" t="s">
        <v>162</v>
      </c>
      <c r="AU230" s="165" t="s">
        <v>82</v>
      </c>
      <c r="AV230" s="13" t="s">
        <v>80</v>
      </c>
      <c r="AW230" s="13" t="s">
        <v>34</v>
      </c>
      <c r="AX230" s="13" t="s">
        <v>73</v>
      </c>
      <c r="AY230" s="165" t="s">
        <v>151</v>
      </c>
    </row>
    <row r="231" spans="2:51" s="13" customFormat="1" ht="11.25">
      <c r="B231" s="163"/>
      <c r="D231" s="164" t="s">
        <v>162</v>
      </c>
      <c r="E231" s="165" t="s">
        <v>3</v>
      </c>
      <c r="F231" s="166" t="s">
        <v>324</v>
      </c>
      <c r="H231" s="165" t="s">
        <v>3</v>
      </c>
      <c r="I231" s="167"/>
      <c r="L231" s="163"/>
      <c r="M231" s="168"/>
      <c r="N231" s="169"/>
      <c r="O231" s="169"/>
      <c r="P231" s="169"/>
      <c r="Q231" s="169"/>
      <c r="R231" s="169"/>
      <c r="S231" s="169"/>
      <c r="T231" s="170"/>
      <c r="AT231" s="165" t="s">
        <v>162</v>
      </c>
      <c r="AU231" s="165" t="s">
        <v>82</v>
      </c>
      <c r="AV231" s="13" t="s">
        <v>80</v>
      </c>
      <c r="AW231" s="13" t="s">
        <v>34</v>
      </c>
      <c r="AX231" s="13" t="s">
        <v>73</v>
      </c>
      <c r="AY231" s="165" t="s">
        <v>151</v>
      </c>
    </row>
    <row r="232" spans="2:51" s="14" customFormat="1" ht="11.25">
      <c r="B232" s="171"/>
      <c r="D232" s="164" t="s">
        <v>162</v>
      </c>
      <c r="E232" s="172" t="s">
        <v>3</v>
      </c>
      <c r="F232" s="173" t="s">
        <v>340</v>
      </c>
      <c r="H232" s="174">
        <v>0.978</v>
      </c>
      <c r="I232" s="175"/>
      <c r="L232" s="171"/>
      <c r="M232" s="176"/>
      <c r="N232" s="177"/>
      <c r="O232" s="177"/>
      <c r="P232" s="177"/>
      <c r="Q232" s="177"/>
      <c r="R232" s="177"/>
      <c r="S232" s="177"/>
      <c r="T232" s="178"/>
      <c r="AT232" s="172" t="s">
        <v>162</v>
      </c>
      <c r="AU232" s="172" t="s">
        <v>82</v>
      </c>
      <c r="AV232" s="14" t="s">
        <v>82</v>
      </c>
      <c r="AW232" s="14" t="s">
        <v>34</v>
      </c>
      <c r="AX232" s="14" t="s">
        <v>73</v>
      </c>
      <c r="AY232" s="172" t="s">
        <v>151</v>
      </c>
    </row>
    <row r="233" spans="2:51" s="14" customFormat="1" ht="11.25">
      <c r="B233" s="171"/>
      <c r="D233" s="164" t="s">
        <v>162</v>
      </c>
      <c r="E233" s="172" t="s">
        <v>3</v>
      </c>
      <c r="F233" s="173" t="s">
        <v>341</v>
      </c>
      <c r="H233" s="174">
        <v>0.165</v>
      </c>
      <c r="I233" s="175"/>
      <c r="L233" s="171"/>
      <c r="M233" s="176"/>
      <c r="N233" s="177"/>
      <c r="O233" s="177"/>
      <c r="P233" s="177"/>
      <c r="Q233" s="177"/>
      <c r="R233" s="177"/>
      <c r="S233" s="177"/>
      <c r="T233" s="178"/>
      <c r="AT233" s="172" t="s">
        <v>162</v>
      </c>
      <c r="AU233" s="172" t="s">
        <v>82</v>
      </c>
      <c r="AV233" s="14" t="s">
        <v>82</v>
      </c>
      <c r="AW233" s="14" t="s">
        <v>34</v>
      </c>
      <c r="AX233" s="14" t="s">
        <v>73</v>
      </c>
      <c r="AY233" s="172" t="s">
        <v>151</v>
      </c>
    </row>
    <row r="234" spans="2:51" s="14" customFormat="1" ht="11.25">
      <c r="B234" s="171"/>
      <c r="D234" s="164" t="s">
        <v>162</v>
      </c>
      <c r="E234" s="172" t="s">
        <v>3</v>
      </c>
      <c r="F234" s="173" t="s">
        <v>342</v>
      </c>
      <c r="H234" s="174">
        <v>3.4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162</v>
      </c>
      <c r="AU234" s="172" t="s">
        <v>82</v>
      </c>
      <c r="AV234" s="14" t="s">
        <v>82</v>
      </c>
      <c r="AW234" s="14" t="s">
        <v>34</v>
      </c>
      <c r="AX234" s="14" t="s">
        <v>73</v>
      </c>
      <c r="AY234" s="172" t="s">
        <v>151</v>
      </c>
    </row>
    <row r="235" spans="2:51" s="15" customFormat="1" ht="11.25">
      <c r="B235" s="179"/>
      <c r="D235" s="164" t="s">
        <v>162</v>
      </c>
      <c r="E235" s="180" t="s">
        <v>3</v>
      </c>
      <c r="F235" s="181" t="s">
        <v>168</v>
      </c>
      <c r="H235" s="182">
        <v>4.543</v>
      </c>
      <c r="I235" s="183"/>
      <c r="L235" s="179"/>
      <c r="M235" s="184"/>
      <c r="N235" s="185"/>
      <c r="O235" s="185"/>
      <c r="P235" s="185"/>
      <c r="Q235" s="185"/>
      <c r="R235" s="185"/>
      <c r="S235" s="185"/>
      <c r="T235" s="186"/>
      <c r="AT235" s="180" t="s">
        <v>162</v>
      </c>
      <c r="AU235" s="180" t="s">
        <v>82</v>
      </c>
      <c r="AV235" s="15" t="s">
        <v>158</v>
      </c>
      <c r="AW235" s="15" t="s">
        <v>34</v>
      </c>
      <c r="AX235" s="15" t="s">
        <v>80</v>
      </c>
      <c r="AY235" s="180" t="s">
        <v>151</v>
      </c>
    </row>
    <row r="236" spans="1:65" s="2" customFormat="1" ht="16.5" customHeight="1">
      <c r="A236" s="34"/>
      <c r="B236" s="144"/>
      <c r="C236" s="145" t="s">
        <v>343</v>
      </c>
      <c r="D236" s="145" t="s">
        <v>153</v>
      </c>
      <c r="E236" s="146" t="s">
        <v>344</v>
      </c>
      <c r="F236" s="147" t="s">
        <v>345</v>
      </c>
      <c r="G236" s="148" t="s">
        <v>216</v>
      </c>
      <c r="H236" s="149">
        <v>120</v>
      </c>
      <c r="I236" s="150"/>
      <c r="J236" s="151">
        <f>ROUND(I236*H236,2)</f>
        <v>0</v>
      </c>
      <c r="K236" s="147" t="s">
        <v>157</v>
      </c>
      <c r="L236" s="35"/>
      <c r="M236" s="152" t="s">
        <v>3</v>
      </c>
      <c r="N236" s="153" t="s">
        <v>44</v>
      </c>
      <c r="O236" s="55"/>
      <c r="P236" s="154">
        <f>O236*H236</f>
        <v>0</v>
      </c>
      <c r="Q236" s="154">
        <v>0</v>
      </c>
      <c r="R236" s="154">
        <f>Q236*H236</f>
        <v>0</v>
      </c>
      <c r="S236" s="154">
        <v>0</v>
      </c>
      <c r="T236" s="155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56" t="s">
        <v>158</v>
      </c>
      <c r="AT236" s="156" t="s">
        <v>153</v>
      </c>
      <c r="AU236" s="156" t="s">
        <v>82</v>
      </c>
      <c r="AY236" s="19" t="s">
        <v>151</v>
      </c>
      <c r="BE236" s="157">
        <f>IF(N236="základní",J236,0)</f>
        <v>0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9" t="s">
        <v>80</v>
      </c>
      <c r="BK236" s="157">
        <f>ROUND(I236*H236,2)</f>
        <v>0</v>
      </c>
      <c r="BL236" s="19" t="s">
        <v>158</v>
      </c>
      <c r="BM236" s="156" t="s">
        <v>346</v>
      </c>
    </row>
    <row r="237" spans="1:47" s="2" customFormat="1" ht="11.25">
      <c r="A237" s="34"/>
      <c r="B237" s="35"/>
      <c r="C237" s="34"/>
      <c r="D237" s="158" t="s">
        <v>160</v>
      </c>
      <c r="E237" s="34"/>
      <c r="F237" s="159" t="s">
        <v>347</v>
      </c>
      <c r="G237" s="34"/>
      <c r="H237" s="34"/>
      <c r="I237" s="160"/>
      <c r="J237" s="34"/>
      <c r="K237" s="34"/>
      <c r="L237" s="35"/>
      <c r="M237" s="161"/>
      <c r="N237" s="162"/>
      <c r="O237" s="55"/>
      <c r="P237" s="55"/>
      <c r="Q237" s="55"/>
      <c r="R237" s="55"/>
      <c r="S237" s="55"/>
      <c r="T237" s="56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9" t="s">
        <v>160</v>
      </c>
      <c r="AU237" s="19" t="s">
        <v>82</v>
      </c>
    </row>
    <row r="238" spans="2:51" s="13" customFormat="1" ht="11.25">
      <c r="B238" s="163"/>
      <c r="D238" s="164" t="s">
        <v>162</v>
      </c>
      <c r="E238" s="165" t="s">
        <v>3</v>
      </c>
      <c r="F238" s="166" t="s">
        <v>348</v>
      </c>
      <c r="H238" s="165" t="s">
        <v>3</v>
      </c>
      <c r="I238" s="167"/>
      <c r="L238" s="163"/>
      <c r="M238" s="168"/>
      <c r="N238" s="169"/>
      <c r="O238" s="169"/>
      <c r="P238" s="169"/>
      <c r="Q238" s="169"/>
      <c r="R238" s="169"/>
      <c r="S238" s="169"/>
      <c r="T238" s="170"/>
      <c r="AT238" s="165" t="s">
        <v>162</v>
      </c>
      <c r="AU238" s="165" t="s">
        <v>82</v>
      </c>
      <c r="AV238" s="13" t="s">
        <v>80</v>
      </c>
      <c r="AW238" s="13" t="s">
        <v>34</v>
      </c>
      <c r="AX238" s="13" t="s">
        <v>73</v>
      </c>
      <c r="AY238" s="165" t="s">
        <v>151</v>
      </c>
    </row>
    <row r="239" spans="2:51" s="13" customFormat="1" ht="11.25">
      <c r="B239" s="163"/>
      <c r="D239" s="164" t="s">
        <v>162</v>
      </c>
      <c r="E239" s="165" t="s">
        <v>3</v>
      </c>
      <c r="F239" s="166" t="s">
        <v>349</v>
      </c>
      <c r="H239" s="165" t="s">
        <v>3</v>
      </c>
      <c r="I239" s="167"/>
      <c r="L239" s="163"/>
      <c r="M239" s="168"/>
      <c r="N239" s="169"/>
      <c r="O239" s="169"/>
      <c r="P239" s="169"/>
      <c r="Q239" s="169"/>
      <c r="R239" s="169"/>
      <c r="S239" s="169"/>
      <c r="T239" s="170"/>
      <c r="AT239" s="165" t="s">
        <v>162</v>
      </c>
      <c r="AU239" s="165" t="s">
        <v>82</v>
      </c>
      <c r="AV239" s="13" t="s">
        <v>80</v>
      </c>
      <c r="AW239" s="13" t="s">
        <v>34</v>
      </c>
      <c r="AX239" s="13" t="s">
        <v>73</v>
      </c>
      <c r="AY239" s="165" t="s">
        <v>151</v>
      </c>
    </row>
    <row r="240" spans="2:51" s="13" customFormat="1" ht="11.25">
      <c r="B240" s="163"/>
      <c r="D240" s="164" t="s">
        <v>162</v>
      </c>
      <c r="E240" s="165" t="s">
        <v>3</v>
      </c>
      <c r="F240" s="166" t="s">
        <v>350</v>
      </c>
      <c r="H240" s="165" t="s">
        <v>3</v>
      </c>
      <c r="I240" s="167"/>
      <c r="L240" s="163"/>
      <c r="M240" s="168"/>
      <c r="N240" s="169"/>
      <c r="O240" s="169"/>
      <c r="P240" s="169"/>
      <c r="Q240" s="169"/>
      <c r="R240" s="169"/>
      <c r="S240" s="169"/>
      <c r="T240" s="170"/>
      <c r="AT240" s="165" t="s">
        <v>162</v>
      </c>
      <c r="AU240" s="165" t="s">
        <v>82</v>
      </c>
      <c r="AV240" s="13" t="s">
        <v>80</v>
      </c>
      <c r="AW240" s="13" t="s">
        <v>34</v>
      </c>
      <c r="AX240" s="13" t="s">
        <v>73</v>
      </c>
      <c r="AY240" s="165" t="s">
        <v>151</v>
      </c>
    </row>
    <row r="241" spans="2:51" s="14" customFormat="1" ht="11.25">
      <c r="B241" s="171"/>
      <c r="D241" s="164" t="s">
        <v>162</v>
      </c>
      <c r="E241" s="172" t="s">
        <v>3</v>
      </c>
      <c r="F241" s="173" t="s">
        <v>351</v>
      </c>
      <c r="H241" s="174">
        <v>120</v>
      </c>
      <c r="I241" s="175"/>
      <c r="L241" s="171"/>
      <c r="M241" s="176"/>
      <c r="N241" s="177"/>
      <c r="O241" s="177"/>
      <c r="P241" s="177"/>
      <c r="Q241" s="177"/>
      <c r="R241" s="177"/>
      <c r="S241" s="177"/>
      <c r="T241" s="178"/>
      <c r="AT241" s="172" t="s">
        <v>162</v>
      </c>
      <c r="AU241" s="172" t="s">
        <v>82</v>
      </c>
      <c r="AV241" s="14" t="s">
        <v>82</v>
      </c>
      <c r="AW241" s="14" t="s">
        <v>34</v>
      </c>
      <c r="AX241" s="14" t="s">
        <v>80</v>
      </c>
      <c r="AY241" s="172" t="s">
        <v>151</v>
      </c>
    </row>
    <row r="242" spans="1:65" s="2" customFormat="1" ht="21.75" customHeight="1">
      <c r="A242" s="34"/>
      <c r="B242" s="144"/>
      <c r="C242" s="145" t="s">
        <v>352</v>
      </c>
      <c r="D242" s="145" t="s">
        <v>153</v>
      </c>
      <c r="E242" s="146" t="s">
        <v>353</v>
      </c>
      <c r="F242" s="147" t="s">
        <v>354</v>
      </c>
      <c r="G242" s="148" t="s">
        <v>216</v>
      </c>
      <c r="H242" s="149">
        <v>60</v>
      </c>
      <c r="I242" s="150"/>
      <c r="J242" s="151">
        <f>ROUND(I242*H242,2)</f>
        <v>0</v>
      </c>
      <c r="K242" s="147" t="s">
        <v>157</v>
      </c>
      <c r="L242" s="35"/>
      <c r="M242" s="152" t="s">
        <v>3</v>
      </c>
      <c r="N242" s="153" t="s">
        <v>44</v>
      </c>
      <c r="O242" s="55"/>
      <c r="P242" s="154">
        <f>O242*H242</f>
        <v>0</v>
      </c>
      <c r="Q242" s="154">
        <v>0.0211</v>
      </c>
      <c r="R242" s="154">
        <f>Q242*H242</f>
        <v>1.266</v>
      </c>
      <c r="S242" s="154">
        <v>0</v>
      </c>
      <c r="T242" s="155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56" t="s">
        <v>158</v>
      </c>
      <c r="AT242" s="156" t="s">
        <v>153</v>
      </c>
      <c r="AU242" s="156" t="s">
        <v>82</v>
      </c>
      <c r="AY242" s="19" t="s">
        <v>151</v>
      </c>
      <c r="BE242" s="157">
        <f>IF(N242="základní",J242,0)</f>
        <v>0</v>
      </c>
      <c r="BF242" s="157">
        <f>IF(N242="snížená",J242,0)</f>
        <v>0</v>
      </c>
      <c r="BG242" s="157">
        <f>IF(N242="zákl. přenesená",J242,0)</f>
        <v>0</v>
      </c>
      <c r="BH242" s="157">
        <f>IF(N242="sníž. přenesená",J242,0)</f>
        <v>0</v>
      </c>
      <c r="BI242" s="157">
        <f>IF(N242="nulová",J242,0)</f>
        <v>0</v>
      </c>
      <c r="BJ242" s="19" t="s">
        <v>80</v>
      </c>
      <c r="BK242" s="157">
        <f>ROUND(I242*H242,2)</f>
        <v>0</v>
      </c>
      <c r="BL242" s="19" t="s">
        <v>158</v>
      </c>
      <c r="BM242" s="156" t="s">
        <v>355</v>
      </c>
    </row>
    <row r="243" spans="1:47" s="2" customFormat="1" ht="11.25">
      <c r="A243" s="34"/>
      <c r="B243" s="35"/>
      <c r="C243" s="34"/>
      <c r="D243" s="158" t="s">
        <v>160</v>
      </c>
      <c r="E243" s="34"/>
      <c r="F243" s="159" t="s">
        <v>356</v>
      </c>
      <c r="G243" s="34"/>
      <c r="H243" s="34"/>
      <c r="I243" s="160"/>
      <c r="J243" s="34"/>
      <c r="K243" s="34"/>
      <c r="L243" s="35"/>
      <c r="M243" s="161"/>
      <c r="N243" s="162"/>
      <c r="O243" s="55"/>
      <c r="P243" s="55"/>
      <c r="Q243" s="55"/>
      <c r="R243" s="55"/>
      <c r="S243" s="55"/>
      <c r="T243" s="56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9" t="s">
        <v>160</v>
      </c>
      <c r="AU243" s="19" t="s">
        <v>82</v>
      </c>
    </row>
    <row r="244" spans="2:51" s="13" customFormat="1" ht="11.25">
      <c r="B244" s="163"/>
      <c r="D244" s="164" t="s">
        <v>162</v>
      </c>
      <c r="E244" s="165" t="s">
        <v>3</v>
      </c>
      <c r="F244" s="166" t="s">
        <v>357</v>
      </c>
      <c r="H244" s="165" t="s">
        <v>3</v>
      </c>
      <c r="I244" s="167"/>
      <c r="L244" s="163"/>
      <c r="M244" s="168"/>
      <c r="N244" s="169"/>
      <c r="O244" s="169"/>
      <c r="P244" s="169"/>
      <c r="Q244" s="169"/>
      <c r="R244" s="169"/>
      <c r="S244" s="169"/>
      <c r="T244" s="170"/>
      <c r="AT244" s="165" t="s">
        <v>162</v>
      </c>
      <c r="AU244" s="165" t="s">
        <v>82</v>
      </c>
      <c r="AV244" s="13" t="s">
        <v>80</v>
      </c>
      <c r="AW244" s="13" t="s">
        <v>34</v>
      </c>
      <c r="AX244" s="13" t="s">
        <v>73</v>
      </c>
      <c r="AY244" s="165" t="s">
        <v>151</v>
      </c>
    </row>
    <row r="245" spans="2:51" s="13" customFormat="1" ht="11.25">
      <c r="B245" s="163"/>
      <c r="D245" s="164" t="s">
        <v>162</v>
      </c>
      <c r="E245" s="165" t="s">
        <v>3</v>
      </c>
      <c r="F245" s="166" t="s">
        <v>358</v>
      </c>
      <c r="H245" s="165" t="s">
        <v>3</v>
      </c>
      <c r="I245" s="167"/>
      <c r="L245" s="163"/>
      <c r="M245" s="168"/>
      <c r="N245" s="169"/>
      <c r="O245" s="169"/>
      <c r="P245" s="169"/>
      <c r="Q245" s="169"/>
      <c r="R245" s="169"/>
      <c r="S245" s="169"/>
      <c r="T245" s="170"/>
      <c r="AT245" s="165" t="s">
        <v>162</v>
      </c>
      <c r="AU245" s="165" t="s">
        <v>82</v>
      </c>
      <c r="AV245" s="13" t="s">
        <v>80</v>
      </c>
      <c r="AW245" s="13" t="s">
        <v>34</v>
      </c>
      <c r="AX245" s="13" t="s">
        <v>73</v>
      </c>
      <c r="AY245" s="165" t="s">
        <v>151</v>
      </c>
    </row>
    <row r="246" spans="2:51" s="13" customFormat="1" ht="11.25">
      <c r="B246" s="163"/>
      <c r="D246" s="164" t="s">
        <v>162</v>
      </c>
      <c r="E246" s="165" t="s">
        <v>3</v>
      </c>
      <c r="F246" s="166" t="s">
        <v>350</v>
      </c>
      <c r="H246" s="165" t="s">
        <v>3</v>
      </c>
      <c r="I246" s="167"/>
      <c r="L246" s="163"/>
      <c r="M246" s="168"/>
      <c r="N246" s="169"/>
      <c r="O246" s="169"/>
      <c r="P246" s="169"/>
      <c r="Q246" s="169"/>
      <c r="R246" s="169"/>
      <c r="S246" s="169"/>
      <c r="T246" s="170"/>
      <c r="AT246" s="165" t="s">
        <v>162</v>
      </c>
      <c r="AU246" s="165" t="s">
        <v>82</v>
      </c>
      <c r="AV246" s="13" t="s">
        <v>80</v>
      </c>
      <c r="AW246" s="13" t="s">
        <v>34</v>
      </c>
      <c r="AX246" s="13" t="s">
        <v>73</v>
      </c>
      <c r="AY246" s="165" t="s">
        <v>151</v>
      </c>
    </row>
    <row r="247" spans="2:51" s="14" customFormat="1" ht="11.25">
      <c r="B247" s="171"/>
      <c r="D247" s="164" t="s">
        <v>162</v>
      </c>
      <c r="E247" s="172" t="s">
        <v>3</v>
      </c>
      <c r="F247" s="173" t="s">
        <v>359</v>
      </c>
      <c r="H247" s="174">
        <v>60</v>
      </c>
      <c r="I247" s="175"/>
      <c r="L247" s="171"/>
      <c r="M247" s="176"/>
      <c r="N247" s="177"/>
      <c r="O247" s="177"/>
      <c r="P247" s="177"/>
      <c r="Q247" s="177"/>
      <c r="R247" s="177"/>
      <c r="S247" s="177"/>
      <c r="T247" s="178"/>
      <c r="AT247" s="172" t="s">
        <v>162</v>
      </c>
      <c r="AU247" s="172" t="s">
        <v>82</v>
      </c>
      <c r="AV247" s="14" t="s">
        <v>82</v>
      </c>
      <c r="AW247" s="14" t="s">
        <v>34</v>
      </c>
      <c r="AX247" s="14" t="s">
        <v>80</v>
      </c>
      <c r="AY247" s="172" t="s">
        <v>151</v>
      </c>
    </row>
    <row r="248" spans="1:65" s="2" customFormat="1" ht="16.5" customHeight="1">
      <c r="A248" s="34"/>
      <c r="B248" s="144"/>
      <c r="C248" s="145" t="s">
        <v>360</v>
      </c>
      <c r="D248" s="145" t="s">
        <v>153</v>
      </c>
      <c r="E248" s="146" t="s">
        <v>361</v>
      </c>
      <c r="F248" s="147" t="s">
        <v>362</v>
      </c>
      <c r="G248" s="148" t="s">
        <v>216</v>
      </c>
      <c r="H248" s="149">
        <v>193.977</v>
      </c>
      <c r="I248" s="150"/>
      <c r="J248" s="151">
        <f>ROUND(I248*H248,2)</f>
        <v>0</v>
      </c>
      <c r="K248" s="147" t="s">
        <v>157</v>
      </c>
      <c r="L248" s="35"/>
      <c r="M248" s="152" t="s">
        <v>3</v>
      </c>
      <c r="N248" s="153" t="s">
        <v>44</v>
      </c>
      <c r="O248" s="55"/>
      <c r="P248" s="154">
        <f>O248*H248</f>
        <v>0</v>
      </c>
      <c r="Q248" s="154">
        <v>0.004</v>
      </c>
      <c r="R248" s="154">
        <f>Q248*H248</f>
        <v>0.775908</v>
      </c>
      <c r="S248" s="154">
        <v>0</v>
      </c>
      <c r="T248" s="155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56" t="s">
        <v>158</v>
      </c>
      <c r="AT248" s="156" t="s">
        <v>153</v>
      </c>
      <c r="AU248" s="156" t="s">
        <v>82</v>
      </c>
      <c r="AY248" s="19" t="s">
        <v>151</v>
      </c>
      <c r="BE248" s="157">
        <f>IF(N248="základní",J248,0)</f>
        <v>0</v>
      </c>
      <c r="BF248" s="157">
        <f>IF(N248="snížená",J248,0)</f>
        <v>0</v>
      </c>
      <c r="BG248" s="157">
        <f>IF(N248="zákl. přenesená",J248,0)</f>
        <v>0</v>
      </c>
      <c r="BH248" s="157">
        <f>IF(N248="sníž. přenesená",J248,0)</f>
        <v>0</v>
      </c>
      <c r="BI248" s="157">
        <f>IF(N248="nulová",J248,0)</f>
        <v>0</v>
      </c>
      <c r="BJ248" s="19" t="s">
        <v>80</v>
      </c>
      <c r="BK248" s="157">
        <f>ROUND(I248*H248,2)</f>
        <v>0</v>
      </c>
      <c r="BL248" s="19" t="s">
        <v>158</v>
      </c>
      <c r="BM248" s="156" t="s">
        <v>363</v>
      </c>
    </row>
    <row r="249" spans="1:47" s="2" customFormat="1" ht="11.25">
      <c r="A249" s="34"/>
      <c r="B249" s="35"/>
      <c r="C249" s="34"/>
      <c r="D249" s="158" t="s">
        <v>160</v>
      </c>
      <c r="E249" s="34"/>
      <c r="F249" s="159" t="s">
        <v>364</v>
      </c>
      <c r="G249" s="34"/>
      <c r="H249" s="34"/>
      <c r="I249" s="160"/>
      <c r="J249" s="34"/>
      <c r="K249" s="34"/>
      <c r="L249" s="35"/>
      <c r="M249" s="161"/>
      <c r="N249" s="162"/>
      <c r="O249" s="55"/>
      <c r="P249" s="55"/>
      <c r="Q249" s="55"/>
      <c r="R249" s="55"/>
      <c r="S249" s="55"/>
      <c r="T249" s="56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9" t="s">
        <v>160</v>
      </c>
      <c r="AU249" s="19" t="s">
        <v>82</v>
      </c>
    </row>
    <row r="250" spans="2:51" s="13" customFormat="1" ht="11.25">
      <c r="B250" s="163"/>
      <c r="D250" s="164" t="s">
        <v>162</v>
      </c>
      <c r="E250" s="165" t="s">
        <v>3</v>
      </c>
      <c r="F250" s="166" t="s">
        <v>365</v>
      </c>
      <c r="H250" s="165" t="s">
        <v>3</v>
      </c>
      <c r="I250" s="167"/>
      <c r="L250" s="163"/>
      <c r="M250" s="168"/>
      <c r="N250" s="169"/>
      <c r="O250" s="169"/>
      <c r="P250" s="169"/>
      <c r="Q250" s="169"/>
      <c r="R250" s="169"/>
      <c r="S250" s="169"/>
      <c r="T250" s="170"/>
      <c r="AT250" s="165" t="s">
        <v>162</v>
      </c>
      <c r="AU250" s="165" t="s">
        <v>82</v>
      </c>
      <c r="AV250" s="13" t="s">
        <v>80</v>
      </c>
      <c r="AW250" s="13" t="s">
        <v>34</v>
      </c>
      <c r="AX250" s="13" t="s">
        <v>73</v>
      </c>
      <c r="AY250" s="165" t="s">
        <v>151</v>
      </c>
    </row>
    <row r="251" spans="2:51" s="13" customFormat="1" ht="11.25">
      <c r="B251" s="163"/>
      <c r="D251" s="164" t="s">
        <v>162</v>
      </c>
      <c r="E251" s="165" t="s">
        <v>3</v>
      </c>
      <c r="F251" s="166" t="s">
        <v>366</v>
      </c>
      <c r="H251" s="165" t="s">
        <v>3</v>
      </c>
      <c r="I251" s="167"/>
      <c r="L251" s="163"/>
      <c r="M251" s="168"/>
      <c r="N251" s="169"/>
      <c r="O251" s="169"/>
      <c r="P251" s="169"/>
      <c r="Q251" s="169"/>
      <c r="R251" s="169"/>
      <c r="S251" s="169"/>
      <c r="T251" s="170"/>
      <c r="AT251" s="165" t="s">
        <v>162</v>
      </c>
      <c r="AU251" s="165" t="s">
        <v>82</v>
      </c>
      <c r="AV251" s="13" t="s">
        <v>80</v>
      </c>
      <c r="AW251" s="13" t="s">
        <v>34</v>
      </c>
      <c r="AX251" s="13" t="s">
        <v>73</v>
      </c>
      <c r="AY251" s="165" t="s">
        <v>151</v>
      </c>
    </row>
    <row r="252" spans="2:51" s="13" customFormat="1" ht="11.25">
      <c r="B252" s="163"/>
      <c r="D252" s="164" t="s">
        <v>162</v>
      </c>
      <c r="E252" s="165" t="s">
        <v>3</v>
      </c>
      <c r="F252" s="166" t="s">
        <v>367</v>
      </c>
      <c r="H252" s="165" t="s">
        <v>3</v>
      </c>
      <c r="I252" s="167"/>
      <c r="L252" s="163"/>
      <c r="M252" s="168"/>
      <c r="N252" s="169"/>
      <c r="O252" s="169"/>
      <c r="P252" s="169"/>
      <c r="Q252" s="169"/>
      <c r="R252" s="169"/>
      <c r="S252" s="169"/>
      <c r="T252" s="170"/>
      <c r="AT252" s="165" t="s">
        <v>162</v>
      </c>
      <c r="AU252" s="165" t="s">
        <v>82</v>
      </c>
      <c r="AV252" s="13" t="s">
        <v>80</v>
      </c>
      <c r="AW252" s="13" t="s">
        <v>34</v>
      </c>
      <c r="AX252" s="13" t="s">
        <v>73</v>
      </c>
      <c r="AY252" s="165" t="s">
        <v>151</v>
      </c>
    </row>
    <row r="253" spans="2:51" s="13" customFormat="1" ht="11.25">
      <c r="B253" s="163"/>
      <c r="D253" s="164" t="s">
        <v>162</v>
      </c>
      <c r="E253" s="165" t="s">
        <v>3</v>
      </c>
      <c r="F253" s="166" t="s">
        <v>368</v>
      </c>
      <c r="H253" s="165" t="s">
        <v>3</v>
      </c>
      <c r="I253" s="167"/>
      <c r="L253" s="163"/>
      <c r="M253" s="168"/>
      <c r="N253" s="169"/>
      <c r="O253" s="169"/>
      <c r="P253" s="169"/>
      <c r="Q253" s="169"/>
      <c r="R253" s="169"/>
      <c r="S253" s="169"/>
      <c r="T253" s="170"/>
      <c r="AT253" s="165" t="s">
        <v>162</v>
      </c>
      <c r="AU253" s="165" t="s">
        <v>82</v>
      </c>
      <c r="AV253" s="13" t="s">
        <v>80</v>
      </c>
      <c r="AW253" s="13" t="s">
        <v>34</v>
      </c>
      <c r="AX253" s="13" t="s">
        <v>73</v>
      </c>
      <c r="AY253" s="165" t="s">
        <v>151</v>
      </c>
    </row>
    <row r="254" spans="2:51" s="14" customFormat="1" ht="11.25">
      <c r="B254" s="171"/>
      <c r="D254" s="164" t="s">
        <v>162</v>
      </c>
      <c r="E254" s="172" t="s">
        <v>3</v>
      </c>
      <c r="F254" s="173" t="s">
        <v>369</v>
      </c>
      <c r="H254" s="174">
        <v>186.55</v>
      </c>
      <c r="I254" s="175"/>
      <c r="L254" s="171"/>
      <c r="M254" s="176"/>
      <c r="N254" s="177"/>
      <c r="O254" s="177"/>
      <c r="P254" s="177"/>
      <c r="Q254" s="177"/>
      <c r="R254" s="177"/>
      <c r="S254" s="177"/>
      <c r="T254" s="178"/>
      <c r="AT254" s="172" t="s">
        <v>162</v>
      </c>
      <c r="AU254" s="172" t="s">
        <v>82</v>
      </c>
      <c r="AV254" s="14" t="s">
        <v>82</v>
      </c>
      <c r="AW254" s="14" t="s">
        <v>34</v>
      </c>
      <c r="AX254" s="14" t="s">
        <v>73</v>
      </c>
      <c r="AY254" s="172" t="s">
        <v>151</v>
      </c>
    </row>
    <row r="255" spans="2:51" s="14" customFormat="1" ht="11.25">
      <c r="B255" s="171"/>
      <c r="D255" s="164" t="s">
        <v>162</v>
      </c>
      <c r="E255" s="172" t="s">
        <v>3</v>
      </c>
      <c r="F255" s="173" t="s">
        <v>370</v>
      </c>
      <c r="H255" s="174">
        <v>15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162</v>
      </c>
      <c r="AU255" s="172" t="s">
        <v>82</v>
      </c>
      <c r="AV255" s="14" t="s">
        <v>82</v>
      </c>
      <c r="AW255" s="14" t="s">
        <v>34</v>
      </c>
      <c r="AX255" s="14" t="s">
        <v>73</v>
      </c>
      <c r="AY255" s="172" t="s">
        <v>151</v>
      </c>
    </row>
    <row r="256" spans="2:51" s="13" customFormat="1" ht="11.25">
      <c r="B256" s="163"/>
      <c r="D256" s="164" t="s">
        <v>162</v>
      </c>
      <c r="E256" s="165" t="s">
        <v>3</v>
      </c>
      <c r="F256" s="166" t="s">
        <v>371</v>
      </c>
      <c r="H256" s="165" t="s">
        <v>3</v>
      </c>
      <c r="I256" s="167"/>
      <c r="L256" s="163"/>
      <c r="M256" s="168"/>
      <c r="N256" s="169"/>
      <c r="O256" s="169"/>
      <c r="P256" s="169"/>
      <c r="Q256" s="169"/>
      <c r="R256" s="169"/>
      <c r="S256" s="169"/>
      <c r="T256" s="170"/>
      <c r="AT256" s="165" t="s">
        <v>162</v>
      </c>
      <c r="AU256" s="165" t="s">
        <v>82</v>
      </c>
      <c r="AV256" s="13" t="s">
        <v>80</v>
      </c>
      <c r="AW256" s="13" t="s">
        <v>34</v>
      </c>
      <c r="AX256" s="13" t="s">
        <v>73</v>
      </c>
      <c r="AY256" s="165" t="s">
        <v>151</v>
      </c>
    </row>
    <row r="257" spans="2:51" s="14" customFormat="1" ht="11.25">
      <c r="B257" s="171"/>
      <c r="D257" s="164" t="s">
        <v>162</v>
      </c>
      <c r="E257" s="172" t="s">
        <v>3</v>
      </c>
      <c r="F257" s="173" t="s">
        <v>372</v>
      </c>
      <c r="H257" s="174">
        <v>-5.748</v>
      </c>
      <c r="I257" s="175"/>
      <c r="L257" s="171"/>
      <c r="M257" s="176"/>
      <c r="N257" s="177"/>
      <c r="O257" s="177"/>
      <c r="P257" s="177"/>
      <c r="Q257" s="177"/>
      <c r="R257" s="177"/>
      <c r="S257" s="177"/>
      <c r="T257" s="178"/>
      <c r="AT257" s="172" t="s">
        <v>162</v>
      </c>
      <c r="AU257" s="172" t="s">
        <v>82</v>
      </c>
      <c r="AV257" s="14" t="s">
        <v>82</v>
      </c>
      <c r="AW257" s="14" t="s">
        <v>34</v>
      </c>
      <c r="AX257" s="14" t="s">
        <v>73</v>
      </c>
      <c r="AY257" s="172" t="s">
        <v>151</v>
      </c>
    </row>
    <row r="258" spans="2:51" s="14" customFormat="1" ht="11.25">
      <c r="B258" s="171"/>
      <c r="D258" s="164" t="s">
        <v>162</v>
      </c>
      <c r="E258" s="172" t="s">
        <v>3</v>
      </c>
      <c r="F258" s="173" t="s">
        <v>373</v>
      </c>
      <c r="H258" s="174">
        <v>-1.576</v>
      </c>
      <c r="I258" s="175"/>
      <c r="L258" s="171"/>
      <c r="M258" s="176"/>
      <c r="N258" s="177"/>
      <c r="O258" s="177"/>
      <c r="P258" s="177"/>
      <c r="Q258" s="177"/>
      <c r="R258" s="177"/>
      <c r="S258" s="177"/>
      <c r="T258" s="178"/>
      <c r="AT258" s="172" t="s">
        <v>162</v>
      </c>
      <c r="AU258" s="172" t="s">
        <v>82</v>
      </c>
      <c r="AV258" s="14" t="s">
        <v>82</v>
      </c>
      <c r="AW258" s="14" t="s">
        <v>34</v>
      </c>
      <c r="AX258" s="14" t="s">
        <v>73</v>
      </c>
      <c r="AY258" s="172" t="s">
        <v>151</v>
      </c>
    </row>
    <row r="259" spans="2:51" s="14" customFormat="1" ht="11.25">
      <c r="B259" s="171"/>
      <c r="D259" s="164" t="s">
        <v>162</v>
      </c>
      <c r="E259" s="172" t="s">
        <v>3</v>
      </c>
      <c r="F259" s="173" t="s">
        <v>374</v>
      </c>
      <c r="H259" s="174">
        <v>-2.167</v>
      </c>
      <c r="I259" s="175"/>
      <c r="L259" s="171"/>
      <c r="M259" s="176"/>
      <c r="N259" s="177"/>
      <c r="O259" s="177"/>
      <c r="P259" s="177"/>
      <c r="Q259" s="177"/>
      <c r="R259" s="177"/>
      <c r="S259" s="177"/>
      <c r="T259" s="178"/>
      <c r="AT259" s="172" t="s">
        <v>162</v>
      </c>
      <c r="AU259" s="172" t="s">
        <v>82</v>
      </c>
      <c r="AV259" s="14" t="s">
        <v>82</v>
      </c>
      <c r="AW259" s="14" t="s">
        <v>34</v>
      </c>
      <c r="AX259" s="14" t="s">
        <v>73</v>
      </c>
      <c r="AY259" s="172" t="s">
        <v>151</v>
      </c>
    </row>
    <row r="260" spans="2:51" s="13" customFormat="1" ht="11.25">
      <c r="B260" s="163"/>
      <c r="D260" s="164" t="s">
        <v>162</v>
      </c>
      <c r="E260" s="165" t="s">
        <v>3</v>
      </c>
      <c r="F260" s="166" t="s">
        <v>375</v>
      </c>
      <c r="H260" s="165" t="s">
        <v>3</v>
      </c>
      <c r="I260" s="167"/>
      <c r="L260" s="163"/>
      <c r="M260" s="168"/>
      <c r="N260" s="169"/>
      <c r="O260" s="169"/>
      <c r="P260" s="169"/>
      <c r="Q260" s="169"/>
      <c r="R260" s="169"/>
      <c r="S260" s="169"/>
      <c r="T260" s="170"/>
      <c r="AT260" s="165" t="s">
        <v>162</v>
      </c>
      <c r="AU260" s="165" t="s">
        <v>82</v>
      </c>
      <c r="AV260" s="13" t="s">
        <v>80</v>
      </c>
      <c r="AW260" s="13" t="s">
        <v>34</v>
      </c>
      <c r="AX260" s="13" t="s">
        <v>73</v>
      </c>
      <c r="AY260" s="165" t="s">
        <v>151</v>
      </c>
    </row>
    <row r="261" spans="2:51" s="14" customFormat="1" ht="11.25">
      <c r="B261" s="171"/>
      <c r="D261" s="164" t="s">
        <v>162</v>
      </c>
      <c r="E261" s="172" t="s">
        <v>3</v>
      </c>
      <c r="F261" s="173" t="s">
        <v>376</v>
      </c>
      <c r="H261" s="174">
        <v>1.918</v>
      </c>
      <c r="I261" s="175"/>
      <c r="L261" s="171"/>
      <c r="M261" s="176"/>
      <c r="N261" s="177"/>
      <c r="O261" s="177"/>
      <c r="P261" s="177"/>
      <c r="Q261" s="177"/>
      <c r="R261" s="177"/>
      <c r="S261" s="177"/>
      <c r="T261" s="178"/>
      <c r="AT261" s="172" t="s">
        <v>162</v>
      </c>
      <c r="AU261" s="172" t="s">
        <v>82</v>
      </c>
      <c r="AV261" s="14" t="s">
        <v>82</v>
      </c>
      <c r="AW261" s="14" t="s">
        <v>34</v>
      </c>
      <c r="AX261" s="14" t="s">
        <v>73</v>
      </c>
      <c r="AY261" s="172" t="s">
        <v>151</v>
      </c>
    </row>
    <row r="262" spans="2:51" s="15" customFormat="1" ht="11.25">
      <c r="B262" s="179"/>
      <c r="D262" s="164" t="s">
        <v>162</v>
      </c>
      <c r="E262" s="180" t="s">
        <v>3</v>
      </c>
      <c r="F262" s="181" t="s">
        <v>168</v>
      </c>
      <c r="H262" s="182">
        <v>193.97700000000003</v>
      </c>
      <c r="I262" s="183"/>
      <c r="L262" s="179"/>
      <c r="M262" s="184"/>
      <c r="N262" s="185"/>
      <c r="O262" s="185"/>
      <c r="P262" s="185"/>
      <c r="Q262" s="185"/>
      <c r="R262" s="185"/>
      <c r="S262" s="185"/>
      <c r="T262" s="186"/>
      <c r="AT262" s="180" t="s">
        <v>162</v>
      </c>
      <c r="AU262" s="180" t="s">
        <v>82</v>
      </c>
      <c r="AV262" s="15" t="s">
        <v>158</v>
      </c>
      <c r="AW262" s="15" t="s">
        <v>34</v>
      </c>
      <c r="AX262" s="15" t="s">
        <v>80</v>
      </c>
      <c r="AY262" s="180" t="s">
        <v>151</v>
      </c>
    </row>
    <row r="263" spans="1:65" s="2" customFormat="1" ht="24" customHeight="1">
      <c r="A263" s="34"/>
      <c r="B263" s="144"/>
      <c r="C263" s="145" t="s">
        <v>377</v>
      </c>
      <c r="D263" s="145" t="s">
        <v>153</v>
      </c>
      <c r="E263" s="146" t="s">
        <v>378</v>
      </c>
      <c r="F263" s="147" t="s">
        <v>379</v>
      </c>
      <c r="G263" s="148" t="s">
        <v>216</v>
      </c>
      <c r="H263" s="149">
        <v>3.92</v>
      </c>
      <c r="I263" s="150"/>
      <c r="J263" s="151">
        <f>ROUND(I263*H263,2)</f>
        <v>0</v>
      </c>
      <c r="K263" s="147" t="s">
        <v>157</v>
      </c>
      <c r="L263" s="35"/>
      <c r="M263" s="152" t="s">
        <v>3</v>
      </c>
      <c r="N263" s="153" t="s">
        <v>44</v>
      </c>
      <c r="O263" s="55"/>
      <c r="P263" s="154">
        <f>O263*H263</f>
        <v>0</v>
      </c>
      <c r="Q263" s="154">
        <v>0.004</v>
      </c>
      <c r="R263" s="154">
        <f>Q263*H263</f>
        <v>0.01568</v>
      </c>
      <c r="S263" s="154">
        <v>0</v>
      </c>
      <c r="T263" s="155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56" t="s">
        <v>158</v>
      </c>
      <c r="AT263" s="156" t="s">
        <v>153</v>
      </c>
      <c r="AU263" s="156" t="s">
        <v>82</v>
      </c>
      <c r="AY263" s="19" t="s">
        <v>151</v>
      </c>
      <c r="BE263" s="157">
        <f>IF(N263="základní",J263,0)</f>
        <v>0</v>
      </c>
      <c r="BF263" s="157">
        <f>IF(N263="snížená",J263,0)</f>
        <v>0</v>
      </c>
      <c r="BG263" s="157">
        <f>IF(N263="zákl. přenesená",J263,0)</f>
        <v>0</v>
      </c>
      <c r="BH263" s="157">
        <f>IF(N263="sníž. přenesená",J263,0)</f>
        <v>0</v>
      </c>
      <c r="BI263" s="157">
        <f>IF(N263="nulová",J263,0)</f>
        <v>0</v>
      </c>
      <c r="BJ263" s="19" t="s">
        <v>80</v>
      </c>
      <c r="BK263" s="157">
        <f>ROUND(I263*H263,2)</f>
        <v>0</v>
      </c>
      <c r="BL263" s="19" t="s">
        <v>158</v>
      </c>
      <c r="BM263" s="156" t="s">
        <v>380</v>
      </c>
    </row>
    <row r="264" spans="1:47" s="2" customFormat="1" ht="11.25">
      <c r="A264" s="34"/>
      <c r="B264" s="35"/>
      <c r="C264" s="34"/>
      <c r="D264" s="158" t="s">
        <v>160</v>
      </c>
      <c r="E264" s="34"/>
      <c r="F264" s="159" t="s">
        <v>381</v>
      </c>
      <c r="G264" s="34"/>
      <c r="H264" s="34"/>
      <c r="I264" s="160"/>
      <c r="J264" s="34"/>
      <c r="K264" s="34"/>
      <c r="L264" s="35"/>
      <c r="M264" s="161"/>
      <c r="N264" s="162"/>
      <c r="O264" s="55"/>
      <c r="P264" s="55"/>
      <c r="Q264" s="55"/>
      <c r="R264" s="55"/>
      <c r="S264" s="55"/>
      <c r="T264" s="56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9" t="s">
        <v>160</v>
      </c>
      <c r="AU264" s="19" t="s">
        <v>82</v>
      </c>
    </row>
    <row r="265" spans="2:51" s="13" customFormat="1" ht="11.25">
      <c r="B265" s="163"/>
      <c r="D265" s="164" t="s">
        <v>162</v>
      </c>
      <c r="E265" s="165" t="s">
        <v>3</v>
      </c>
      <c r="F265" s="166" t="s">
        <v>382</v>
      </c>
      <c r="H265" s="165" t="s">
        <v>3</v>
      </c>
      <c r="I265" s="167"/>
      <c r="L265" s="163"/>
      <c r="M265" s="168"/>
      <c r="N265" s="169"/>
      <c r="O265" s="169"/>
      <c r="P265" s="169"/>
      <c r="Q265" s="169"/>
      <c r="R265" s="169"/>
      <c r="S265" s="169"/>
      <c r="T265" s="170"/>
      <c r="AT265" s="165" t="s">
        <v>162</v>
      </c>
      <c r="AU265" s="165" t="s">
        <v>82</v>
      </c>
      <c r="AV265" s="13" t="s">
        <v>80</v>
      </c>
      <c r="AW265" s="13" t="s">
        <v>34</v>
      </c>
      <c r="AX265" s="13" t="s">
        <v>73</v>
      </c>
      <c r="AY265" s="165" t="s">
        <v>151</v>
      </c>
    </row>
    <row r="266" spans="2:51" s="13" customFormat="1" ht="11.25">
      <c r="B266" s="163"/>
      <c r="D266" s="164" t="s">
        <v>162</v>
      </c>
      <c r="E266" s="165" t="s">
        <v>3</v>
      </c>
      <c r="F266" s="166" t="s">
        <v>383</v>
      </c>
      <c r="H266" s="165" t="s">
        <v>3</v>
      </c>
      <c r="I266" s="167"/>
      <c r="L266" s="163"/>
      <c r="M266" s="168"/>
      <c r="N266" s="169"/>
      <c r="O266" s="169"/>
      <c r="P266" s="169"/>
      <c r="Q266" s="169"/>
      <c r="R266" s="169"/>
      <c r="S266" s="169"/>
      <c r="T266" s="170"/>
      <c r="AT266" s="165" t="s">
        <v>162</v>
      </c>
      <c r="AU266" s="165" t="s">
        <v>82</v>
      </c>
      <c r="AV266" s="13" t="s">
        <v>80</v>
      </c>
      <c r="AW266" s="13" t="s">
        <v>34</v>
      </c>
      <c r="AX266" s="13" t="s">
        <v>73</v>
      </c>
      <c r="AY266" s="165" t="s">
        <v>151</v>
      </c>
    </row>
    <row r="267" spans="2:51" s="14" customFormat="1" ht="11.25">
      <c r="B267" s="171"/>
      <c r="D267" s="164" t="s">
        <v>162</v>
      </c>
      <c r="E267" s="172" t="s">
        <v>3</v>
      </c>
      <c r="F267" s="173" t="s">
        <v>384</v>
      </c>
      <c r="H267" s="174">
        <v>3.92</v>
      </c>
      <c r="I267" s="175"/>
      <c r="L267" s="171"/>
      <c r="M267" s="176"/>
      <c r="N267" s="177"/>
      <c r="O267" s="177"/>
      <c r="P267" s="177"/>
      <c r="Q267" s="177"/>
      <c r="R267" s="177"/>
      <c r="S267" s="177"/>
      <c r="T267" s="178"/>
      <c r="AT267" s="172" t="s">
        <v>162</v>
      </c>
      <c r="AU267" s="172" t="s">
        <v>82</v>
      </c>
      <c r="AV267" s="14" t="s">
        <v>82</v>
      </c>
      <c r="AW267" s="14" t="s">
        <v>34</v>
      </c>
      <c r="AX267" s="14" t="s">
        <v>80</v>
      </c>
      <c r="AY267" s="172" t="s">
        <v>151</v>
      </c>
    </row>
    <row r="268" spans="1:65" s="2" customFormat="1" ht="21.75" customHeight="1">
      <c r="A268" s="34"/>
      <c r="B268" s="144"/>
      <c r="C268" s="145" t="s">
        <v>385</v>
      </c>
      <c r="D268" s="145" t="s">
        <v>153</v>
      </c>
      <c r="E268" s="146" t="s">
        <v>386</v>
      </c>
      <c r="F268" s="147" t="s">
        <v>387</v>
      </c>
      <c r="G268" s="148" t="s">
        <v>297</v>
      </c>
      <c r="H268" s="149">
        <v>18</v>
      </c>
      <c r="I268" s="150"/>
      <c r="J268" s="151">
        <f>ROUND(I268*H268,2)</f>
        <v>0</v>
      </c>
      <c r="K268" s="147" t="s">
        <v>157</v>
      </c>
      <c r="L268" s="35"/>
      <c r="M268" s="152" t="s">
        <v>3</v>
      </c>
      <c r="N268" s="153" t="s">
        <v>44</v>
      </c>
      <c r="O268" s="55"/>
      <c r="P268" s="154">
        <f>O268*H268</f>
        <v>0</v>
      </c>
      <c r="Q268" s="154">
        <v>0.0406</v>
      </c>
      <c r="R268" s="154">
        <f>Q268*H268</f>
        <v>0.7307999999999999</v>
      </c>
      <c r="S268" s="154">
        <v>0</v>
      </c>
      <c r="T268" s="155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56" t="s">
        <v>158</v>
      </c>
      <c r="AT268" s="156" t="s">
        <v>153</v>
      </c>
      <c r="AU268" s="156" t="s">
        <v>82</v>
      </c>
      <c r="AY268" s="19" t="s">
        <v>151</v>
      </c>
      <c r="BE268" s="157">
        <f>IF(N268="základní",J268,0)</f>
        <v>0</v>
      </c>
      <c r="BF268" s="157">
        <f>IF(N268="snížená",J268,0)</f>
        <v>0</v>
      </c>
      <c r="BG268" s="157">
        <f>IF(N268="zákl. přenesená",J268,0)</f>
        <v>0</v>
      </c>
      <c r="BH268" s="157">
        <f>IF(N268="sníž. přenesená",J268,0)</f>
        <v>0</v>
      </c>
      <c r="BI268" s="157">
        <f>IF(N268="nulová",J268,0)</f>
        <v>0</v>
      </c>
      <c r="BJ268" s="19" t="s">
        <v>80</v>
      </c>
      <c r="BK268" s="157">
        <f>ROUND(I268*H268,2)</f>
        <v>0</v>
      </c>
      <c r="BL268" s="19" t="s">
        <v>158</v>
      </c>
      <c r="BM268" s="156" t="s">
        <v>388</v>
      </c>
    </row>
    <row r="269" spans="1:47" s="2" customFormat="1" ht="11.25">
      <c r="A269" s="34"/>
      <c r="B269" s="35"/>
      <c r="C269" s="34"/>
      <c r="D269" s="158" t="s">
        <v>160</v>
      </c>
      <c r="E269" s="34"/>
      <c r="F269" s="159" t="s">
        <v>389</v>
      </c>
      <c r="G269" s="34"/>
      <c r="H269" s="34"/>
      <c r="I269" s="160"/>
      <c r="J269" s="34"/>
      <c r="K269" s="34"/>
      <c r="L269" s="35"/>
      <c r="M269" s="161"/>
      <c r="N269" s="162"/>
      <c r="O269" s="55"/>
      <c r="P269" s="55"/>
      <c r="Q269" s="55"/>
      <c r="R269" s="55"/>
      <c r="S269" s="55"/>
      <c r="T269" s="56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9" t="s">
        <v>160</v>
      </c>
      <c r="AU269" s="19" t="s">
        <v>82</v>
      </c>
    </row>
    <row r="270" spans="2:51" s="13" customFormat="1" ht="11.25">
      <c r="B270" s="163"/>
      <c r="D270" s="164" t="s">
        <v>162</v>
      </c>
      <c r="E270" s="165" t="s">
        <v>3</v>
      </c>
      <c r="F270" s="166" t="s">
        <v>390</v>
      </c>
      <c r="H270" s="165" t="s">
        <v>3</v>
      </c>
      <c r="I270" s="167"/>
      <c r="L270" s="163"/>
      <c r="M270" s="168"/>
      <c r="N270" s="169"/>
      <c r="O270" s="169"/>
      <c r="P270" s="169"/>
      <c r="Q270" s="169"/>
      <c r="R270" s="169"/>
      <c r="S270" s="169"/>
      <c r="T270" s="170"/>
      <c r="AT270" s="165" t="s">
        <v>162</v>
      </c>
      <c r="AU270" s="165" t="s">
        <v>82</v>
      </c>
      <c r="AV270" s="13" t="s">
        <v>80</v>
      </c>
      <c r="AW270" s="13" t="s">
        <v>34</v>
      </c>
      <c r="AX270" s="13" t="s">
        <v>73</v>
      </c>
      <c r="AY270" s="165" t="s">
        <v>151</v>
      </c>
    </row>
    <row r="271" spans="2:51" s="13" customFormat="1" ht="11.25">
      <c r="B271" s="163"/>
      <c r="D271" s="164" t="s">
        <v>162</v>
      </c>
      <c r="E271" s="165" t="s">
        <v>3</v>
      </c>
      <c r="F271" s="166" t="s">
        <v>391</v>
      </c>
      <c r="H271" s="165" t="s">
        <v>3</v>
      </c>
      <c r="I271" s="167"/>
      <c r="L271" s="163"/>
      <c r="M271" s="168"/>
      <c r="N271" s="169"/>
      <c r="O271" s="169"/>
      <c r="P271" s="169"/>
      <c r="Q271" s="169"/>
      <c r="R271" s="169"/>
      <c r="S271" s="169"/>
      <c r="T271" s="170"/>
      <c r="AT271" s="165" t="s">
        <v>162</v>
      </c>
      <c r="AU271" s="165" t="s">
        <v>82</v>
      </c>
      <c r="AV271" s="13" t="s">
        <v>80</v>
      </c>
      <c r="AW271" s="13" t="s">
        <v>34</v>
      </c>
      <c r="AX271" s="13" t="s">
        <v>73</v>
      </c>
      <c r="AY271" s="165" t="s">
        <v>151</v>
      </c>
    </row>
    <row r="272" spans="2:51" s="14" customFormat="1" ht="11.25">
      <c r="B272" s="171"/>
      <c r="D272" s="164" t="s">
        <v>162</v>
      </c>
      <c r="E272" s="172" t="s">
        <v>3</v>
      </c>
      <c r="F272" s="173" t="s">
        <v>392</v>
      </c>
      <c r="H272" s="174">
        <v>12</v>
      </c>
      <c r="I272" s="175"/>
      <c r="L272" s="171"/>
      <c r="M272" s="176"/>
      <c r="N272" s="177"/>
      <c r="O272" s="177"/>
      <c r="P272" s="177"/>
      <c r="Q272" s="177"/>
      <c r="R272" s="177"/>
      <c r="S272" s="177"/>
      <c r="T272" s="178"/>
      <c r="AT272" s="172" t="s">
        <v>162</v>
      </c>
      <c r="AU272" s="172" t="s">
        <v>82</v>
      </c>
      <c r="AV272" s="14" t="s">
        <v>82</v>
      </c>
      <c r="AW272" s="14" t="s">
        <v>34</v>
      </c>
      <c r="AX272" s="14" t="s">
        <v>73</v>
      </c>
      <c r="AY272" s="172" t="s">
        <v>151</v>
      </c>
    </row>
    <row r="273" spans="2:51" s="13" customFormat="1" ht="11.25">
      <c r="B273" s="163"/>
      <c r="D273" s="164" t="s">
        <v>162</v>
      </c>
      <c r="E273" s="165" t="s">
        <v>3</v>
      </c>
      <c r="F273" s="166" t="s">
        <v>393</v>
      </c>
      <c r="H273" s="165" t="s">
        <v>3</v>
      </c>
      <c r="I273" s="167"/>
      <c r="L273" s="163"/>
      <c r="M273" s="168"/>
      <c r="N273" s="169"/>
      <c r="O273" s="169"/>
      <c r="P273" s="169"/>
      <c r="Q273" s="169"/>
      <c r="R273" s="169"/>
      <c r="S273" s="169"/>
      <c r="T273" s="170"/>
      <c r="AT273" s="165" t="s">
        <v>162</v>
      </c>
      <c r="AU273" s="165" t="s">
        <v>82</v>
      </c>
      <c r="AV273" s="13" t="s">
        <v>80</v>
      </c>
      <c r="AW273" s="13" t="s">
        <v>34</v>
      </c>
      <c r="AX273" s="13" t="s">
        <v>73</v>
      </c>
      <c r="AY273" s="165" t="s">
        <v>151</v>
      </c>
    </row>
    <row r="274" spans="2:51" s="14" customFormat="1" ht="11.25">
      <c r="B274" s="171"/>
      <c r="D274" s="164" t="s">
        <v>162</v>
      </c>
      <c r="E274" s="172" t="s">
        <v>3</v>
      </c>
      <c r="F274" s="173" t="s">
        <v>394</v>
      </c>
      <c r="H274" s="174">
        <v>6</v>
      </c>
      <c r="I274" s="175"/>
      <c r="L274" s="171"/>
      <c r="M274" s="176"/>
      <c r="N274" s="177"/>
      <c r="O274" s="177"/>
      <c r="P274" s="177"/>
      <c r="Q274" s="177"/>
      <c r="R274" s="177"/>
      <c r="S274" s="177"/>
      <c r="T274" s="178"/>
      <c r="AT274" s="172" t="s">
        <v>162</v>
      </c>
      <c r="AU274" s="172" t="s">
        <v>82</v>
      </c>
      <c r="AV274" s="14" t="s">
        <v>82</v>
      </c>
      <c r="AW274" s="14" t="s">
        <v>34</v>
      </c>
      <c r="AX274" s="14" t="s">
        <v>73</v>
      </c>
      <c r="AY274" s="172" t="s">
        <v>151</v>
      </c>
    </row>
    <row r="275" spans="2:51" s="15" customFormat="1" ht="11.25">
      <c r="B275" s="179"/>
      <c r="D275" s="164" t="s">
        <v>162</v>
      </c>
      <c r="E275" s="180" t="s">
        <v>3</v>
      </c>
      <c r="F275" s="181" t="s">
        <v>168</v>
      </c>
      <c r="H275" s="182">
        <v>18</v>
      </c>
      <c r="I275" s="183"/>
      <c r="L275" s="179"/>
      <c r="M275" s="184"/>
      <c r="N275" s="185"/>
      <c r="O275" s="185"/>
      <c r="P275" s="185"/>
      <c r="Q275" s="185"/>
      <c r="R275" s="185"/>
      <c r="S275" s="185"/>
      <c r="T275" s="186"/>
      <c r="AT275" s="180" t="s">
        <v>162</v>
      </c>
      <c r="AU275" s="180" t="s">
        <v>82</v>
      </c>
      <c r="AV275" s="15" t="s">
        <v>158</v>
      </c>
      <c r="AW275" s="15" t="s">
        <v>34</v>
      </c>
      <c r="AX275" s="15" t="s">
        <v>80</v>
      </c>
      <c r="AY275" s="180" t="s">
        <v>151</v>
      </c>
    </row>
    <row r="276" spans="1:65" s="2" customFormat="1" ht="24" customHeight="1">
      <c r="A276" s="34"/>
      <c r="B276" s="144"/>
      <c r="C276" s="145" t="s">
        <v>395</v>
      </c>
      <c r="D276" s="145" t="s">
        <v>153</v>
      </c>
      <c r="E276" s="146" t="s">
        <v>396</v>
      </c>
      <c r="F276" s="147" t="s">
        <v>397</v>
      </c>
      <c r="G276" s="148" t="s">
        <v>216</v>
      </c>
      <c r="H276" s="149">
        <v>215.897</v>
      </c>
      <c r="I276" s="150"/>
      <c r="J276" s="151">
        <f>ROUND(I276*H276,2)</f>
        <v>0</v>
      </c>
      <c r="K276" s="147" t="s">
        <v>157</v>
      </c>
      <c r="L276" s="35"/>
      <c r="M276" s="152" t="s">
        <v>3</v>
      </c>
      <c r="N276" s="153" t="s">
        <v>44</v>
      </c>
      <c r="O276" s="55"/>
      <c r="P276" s="154">
        <f>O276*H276</f>
        <v>0</v>
      </c>
      <c r="Q276" s="154">
        <v>0.0014</v>
      </c>
      <c r="R276" s="154">
        <f>Q276*H276</f>
        <v>0.30225579999999996</v>
      </c>
      <c r="S276" s="154">
        <v>0</v>
      </c>
      <c r="T276" s="155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56" t="s">
        <v>158</v>
      </c>
      <c r="AT276" s="156" t="s">
        <v>153</v>
      </c>
      <c r="AU276" s="156" t="s">
        <v>82</v>
      </c>
      <c r="AY276" s="19" t="s">
        <v>151</v>
      </c>
      <c r="BE276" s="157">
        <f>IF(N276="základní",J276,0)</f>
        <v>0</v>
      </c>
      <c r="BF276" s="157">
        <f>IF(N276="snížená",J276,0)</f>
        <v>0</v>
      </c>
      <c r="BG276" s="157">
        <f>IF(N276="zákl. přenesená",J276,0)</f>
        <v>0</v>
      </c>
      <c r="BH276" s="157">
        <f>IF(N276="sníž. přenesená",J276,0)</f>
        <v>0</v>
      </c>
      <c r="BI276" s="157">
        <f>IF(N276="nulová",J276,0)</f>
        <v>0</v>
      </c>
      <c r="BJ276" s="19" t="s">
        <v>80</v>
      </c>
      <c r="BK276" s="157">
        <f>ROUND(I276*H276,2)</f>
        <v>0</v>
      </c>
      <c r="BL276" s="19" t="s">
        <v>158</v>
      </c>
      <c r="BM276" s="156" t="s">
        <v>398</v>
      </c>
    </row>
    <row r="277" spans="1:47" s="2" customFormat="1" ht="11.25">
      <c r="A277" s="34"/>
      <c r="B277" s="35"/>
      <c r="C277" s="34"/>
      <c r="D277" s="158" t="s">
        <v>160</v>
      </c>
      <c r="E277" s="34"/>
      <c r="F277" s="159" t="s">
        <v>399</v>
      </c>
      <c r="G277" s="34"/>
      <c r="H277" s="34"/>
      <c r="I277" s="160"/>
      <c r="J277" s="34"/>
      <c r="K277" s="34"/>
      <c r="L277" s="35"/>
      <c r="M277" s="161"/>
      <c r="N277" s="162"/>
      <c r="O277" s="55"/>
      <c r="P277" s="55"/>
      <c r="Q277" s="55"/>
      <c r="R277" s="55"/>
      <c r="S277" s="55"/>
      <c r="T277" s="56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9" t="s">
        <v>160</v>
      </c>
      <c r="AU277" s="19" t="s">
        <v>82</v>
      </c>
    </row>
    <row r="278" spans="2:51" s="14" customFormat="1" ht="11.25">
      <c r="B278" s="171"/>
      <c r="D278" s="164" t="s">
        <v>162</v>
      </c>
      <c r="E278" s="172" t="s">
        <v>3</v>
      </c>
      <c r="F278" s="173" t="s">
        <v>400</v>
      </c>
      <c r="H278" s="174">
        <v>193.977</v>
      </c>
      <c r="I278" s="175"/>
      <c r="L278" s="171"/>
      <c r="M278" s="176"/>
      <c r="N278" s="177"/>
      <c r="O278" s="177"/>
      <c r="P278" s="177"/>
      <c r="Q278" s="177"/>
      <c r="R278" s="177"/>
      <c r="S278" s="177"/>
      <c r="T278" s="178"/>
      <c r="AT278" s="172" t="s">
        <v>162</v>
      </c>
      <c r="AU278" s="172" t="s">
        <v>82</v>
      </c>
      <c r="AV278" s="14" t="s">
        <v>82</v>
      </c>
      <c r="AW278" s="14" t="s">
        <v>34</v>
      </c>
      <c r="AX278" s="14" t="s">
        <v>73</v>
      </c>
      <c r="AY278" s="172" t="s">
        <v>151</v>
      </c>
    </row>
    <row r="279" spans="2:51" s="14" customFormat="1" ht="11.25">
      <c r="B279" s="171"/>
      <c r="D279" s="164" t="s">
        <v>162</v>
      </c>
      <c r="E279" s="172" t="s">
        <v>3</v>
      </c>
      <c r="F279" s="173" t="s">
        <v>401</v>
      </c>
      <c r="H279" s="174">
        <v>3.92</v>
      </c>
      <c r="I279" s="175"/>
      <c r="L279" s="171"/>
      <c r="M279" s="176"/>
      <c r="N279" s="177"/>
      <c r="O279" s="177"/>
      <c r="P279" s="177"/>
      <c r="Q279" s="177"/>
      <c r="R279" s="177"/>
      <c r="S279" s="177"/>
      <c r="T279" s="178"/>
      <c r="AT279" s="172" t="s">
        <v>162</v>
      </c>
      <c r="AU279" s="172" t="s">
        <v>82</v>
      </c>
      <c r="AV279" s="14" t="s">
        <v>82</v>
      </c>
      <c r="AW279" s="14" t="s">
        <v>34</v>
      </c>
      <c r="AX279" s="14" t="s">
        <v>73</v>
      </c>
      <c r="AY279" s="172" t="s">
        <v>151</v>
      </c>
    </row>
    <row r="280" spans="2:51" s="14" customFormat="1" ht="11.25">
      <c r="B280" s="171"/>
      <c r="D280" s="164" t="s">
        <v>162</v>
      </c>
      <c r="E280" s="172" t="s">
        <v>3</v>
      </c>
      <c r="F280" s="173" t="s">
        <v>402</v>
      </c>
      <c r="H280" s="174">
        <v>18</v>
      </c>
      <c r="I280" s="175"/>
      <c r="L280" s="171"/>
      <c r="M280" s="176"/>
      <c r="N280" s="177"/>
      <c r="O280" s="177"/>
      <c r="P280" s="177"/>
      <c r="Q280" s="177"/>
      <c r="R280" s="177"/>
      <c r="S280" s="177"/>
      <c r="T280" s="178"/>
      <c r="AT280" s="172" t="s">
        <v>162</v>
      </c>
      <c r="AU280" s="172" t="s">
        <v>82</v>
      </c>
      <c r="AV280" s="14" t="s">
        <v>82</v>
      </c>
      <c r="AW280" s="14" t="s">
        <v>34</v>
      </c>
      <c r="AX280" s="14" t="s">
        <v>73</v>
      </c>
      <c r="AY280" s="172" t="s">
        <v>151</v>
      </c>
    </row>
    <row r="281" spans="2:51" s="15" customFormat="1" ht="11.25">
      <c r="B281" s="179"/>
      <c r="D281" s="164" t="s">
        <v>162</v>
      </c>
      <c r="E281" s="180" t="s">
        <v>3</v>
      </c>
      <c r="F281" s="181" t="s">
        <v>168</v>
      </c>
      <c r="H281" s="182">
        <v>215.897</v>
      </c>
      <c r="I281" s="183"/>
      <c r="L281" s="179"/>
      <c r="M281" s="184"/>
      <c r="N281" s="185"/>
      <c r="O281" s="185"/>
      <c r="P281" s="185"/>
      <c r="Q281" s="185"/>
      <c r="R281" s="185"/>
      <c r="S281" s="185"/>
      <c r="T281" s="186"/>
      <c r="AT281" s="180" t="s">
        <v>162</v>
      </c>
      <c r="AU281" s="180" t="s">
        <v>82</v>
      </c>
      <c r="AV281" s="15" t="s">
        <v>158</v>
      </c>
      <c r="AW281" s="15" t="s">
        <v>34</v>
      </c>
      <c r="AX281" s="15" t="s">
        <v>80</v>
      </c>
      <c r="AY281" s="180" t="s">
        <v>151</v>
      </c>
    </row>
    <row r="282" spans="2:63" s="12" customFormat="1" ht="22.5" customHeight="1">
      <c r="B282" s="131"/>
      <c r="D282" s="132" t="s">
        <v>72</v>
      </c>
      <c r="E282" s="142" t="s">
        <v>403</v>
      </c>
      <c r="F282" s="142" t="s">
        <v>404</v>
      </c>
      <c r="I282" s="134"/>
      <c r="J282" s="143">
        <f>BK282</f>
        <v>0</v>
      </c>
      <c r="L282" s="131"/>
      <c r="M282" s="136"/>
      <c r="N282" s="137"/>
      <c r="O282" s="137"/>
      <c r="P282" s="138">
        <f>SUM(P283:P327)</f>
        <v>0</v>
      </c>
      <c r="Q282" s="137"/>
      <c r="R282" s="138">
        <f>SUM(R283:R327)</f>
        <v>28.114336620000003</v>
      </c>
      <c r="S282" s="137"/>
      <c r="T282" s="139">
        <f>SUM(T283:T327)</f>
        <v>0</v>
      </c>
      <c r="AR282" s="132" t="s">
        <v>80</v>
      </c>
      <c r="AT282" s="140" t="s">
        <v>72</v>
      </c>
      <c r="AU282" s="140" t="s">
        <v>80</v>
      </c>
      <c r="AY282" s="132" t="s">
        <v>151</v>
      </c>
      <c r="BK282" s="141">
        <f>SUM(BK283:BK327)</f>
        <v>0</v>
      </c>
    </row>
    <row r="283" spans="1:65" s="2" customFormat="1" ht="24" customHeight="1">
      <c r="A283" s="34"/>
      <c r="B283" s="144"/>
      <c r="C283" s="145" t="s">
        <v>405</v>
      </c>
      <c r="D283" s="145" t="s">
        <v>153</v>
      </c>
      <c r="E283" s="146" t="s">
        <v>406</v>
      </c>
      <c r="F283" s="147" t="s">
        <v>407</v>
      </c>
      <c r="G283" s="148" t="s">
        <v>156</v>
      </c>
      <c r="H283" s="149">
        <v>7.502</v>
      </c>
      <c r="I283" s="150"/>
      <c r="J283" s="151">
        <f>ROUND(I283*H283,2)</f>
        <v>0</v>
      </c>
      <c r="K283" s="147" t="s">
        <v>157</v>
      </c>
      <c r="L283" s="35"/>
      <c r="M283" s="152" t="s">
        <v>3</v>
      </c>
      <c r="N283" s="153" t="s">
        <v>44</v>
      </c>
      <c r="O283" s="55"/>
      <c r="P283" s="154">
        <f>O283*H283</f>
        <v>0</v>
      </c>
      <c r="Q283" s="154">
        <v>2.30102</v>
      </c>
      <c r="R283" s="154">
        <f>Q283*H283</f>
        <v>17.26225204</v>
      </c>
      <c r="S283" s="154">
        <v>0</v>
      </c>
      <c r="T283" s="155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56" t="s">
        <v>158</v>
      </c>
      <c r="AT283" s="156" t="s">
        <v>153</v>
      </c>
      <c r="AU283" s="156" t="s">
        <v>82</v>
      </c>
      <c r="AY283" s="19" t="s">
        <v>151</v>
      </c>
      <c r="BE283" s="157">
        <f>IF(N283="základní",J283,0)</f>
        <v>0</v>
      </c>
      <c r="BF283" s="157">
        <f>IF(N283="snížená",J283,0)</f>
        <v>0</v>
      </c>
      <c r="BG283" s="157">
        <f>IF(N283="zákl. přenesená",J283,0)</f>
        <v>0</v>
      </c>
      <c r="BH283" s="157">
        <f>IF(N283="sníž. přenesená",J283,0)</f>
        <v>0</v>
      </c>
      <c r="BI283" s="157">
        <f>IF(N283="nulová",J283,0)</f>
        <v>0</v>
      </c>
      <c r="BJ283" s="19" t="s">
        <v>80</v>
      </c>
      <c r="BK283" s="157">
        <f>ROUND(I283*H283,2)</f>
        <v>0</v>
      </c>
      <c r="BL283" s="19" t="s">
        <v>158</v>
      </c>
      <c r="BM283" s="156" t="s">
        <v>408</v>
      </c>
    </row>
    <row r="284" spans="1:47" s="2" customFormat="1" ht="11.25">
      <c r="A284" s="34"/>
      <c r="B284" s="35"/>
      <c r="C284" s="34"/>
      <c r="D284" s="158" t="s">
        <v>160</v>
      </c>
      <c r="E284" s="34"/>
      <c r="F284" s="159" t="s">
        <v>409</v>
      </c>
      <c r="G284" s="34"/>
      <c r="H284" s="34"/>
      <c r="I284" s="160"/>
      <c r="J284" s="34"/>
      <c r="K284" s="34"/>
      <c r="L284" s="35"/>
      <c r="M284" s="161"/>
      <c r="N284" s="162"/>
      <c r="O284" s="55"/>
      <c r="P284" s="55"/>
      <c r="Q284" s="55"/>
      <c r="R284" s="55"/>
      <c r="S284" s="55"/>
      <c r="T284" s="56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9" t="s">
        <v>160</v>
      </c>
      <c r="AU284" s="19" t="s">
        <v>82</v>
      </c>
    </row>
    <row r="285" spans="2:51" s="13" customFormat="1" ht="11.25">
      <c r="B285" s="163"/>
      <c r="D285" s="164" t="s">
        <v>162</v>
      </c>
      <c r="E285" s="165" t="s">
        <v>3</v>
      </c>
      <c r="F285" s="166" t="s">
        <v>410</v>
      </c>
      <c r="H285" s="165" t="s">
        <v>3</v>
      </c>
      <c r="I285" s="167"/>
      <c r="L285" s="163"/>
      <c r="M285" s="168"/>
      <c r="N285" s="169"/>
      <c r="O285" s="169"/>
      <c r="P285" s="169"/>
      <c r="Q285" s="169"/>
      <c r="R285" s="169"/>
      <c r="S285" s="169"/>
      <c r="T285" s="170"/>
      <c r="AT285" s="165" t="s">
        <v>162</v>
      </c>
      <c r="AU285" s="165" t="s">
        <v>82</v>
      </c>
      <c r="AV285" s="13" t="s">
        <v>80</v>
      </c>
      <c r="AW285" s="13" t="s">
        <v>34</v>
      </c>
      <c r="AX285" s="13" t="s">
        <v>73</v>
      </c>
      <c r="AY285" s="165" t="s">
        <v>151</v>
      </c>
    </row>
    <row r="286" spans="2:51" s="13" customFormat="1" ht="11.25">
      <c r="B286" s="163"/>
      <c r="D286" s="164" t="s">
        <v>162</v>
      </c>
      <c r="E286" s="165" t="s">
        <v>3</v>
      </c>
      <c r="F286" s="166" t="s">
        <v>165</v>
      </c>
      <c r="H286" s="165" t="s">
        <v>3</v>
      </c>
      <c r="I286" s="167"/>
      <c r="L286" s="163"/>
      <c r="M286" s="168"/>
      <c r="N286" s="169"/>
      <c r="O286" s="169"/>
      <c r="P286" s="169"/>
      <c r="Q286" s="169"/>
      <c r="R286" s="169"/>
      <c r="S286" s="169"/>
      <c r="T286" s="170"/>
      <c r="AT286" s="165" t="s">
        <v>162</v>
      </c>
      <c r="AU286" s="165" t="s">
        <v>82</v>
      </c>
      <c r="AV286" s="13" t="s">
        <v>80</v>
      </c>
      <c r="AW286" s="13" t="s">
        <v>34</v>
      </c>
      <c r="AX286" s="13" t="s">
        <v>73</v>
      </c>
      <c r="AY286" s="165" t="s">
        <v>151</v>
      </c>
    </row>
    <row r="287" spans="2:51" s="14" customFormat="1" ht="11.25">
      <c r="B287" s="171"/>
      <c r="D287" s="164" t="s">
        <v>162</v>
      </c>
      <c r="E287" s="172" t="s">
        <v>3</v>
      </c>
      <c r="F287" s="173" t="s">
        <v>411</v>
      </c>
      <c r="H287" s="174">
        <v>0.16</v>
      </c>
      <c r="I287" s="175"/>
      <c r="L287" s="171"/>
      <c r="M287" s="176"/>
      <c r="N287" s="177"/>
      <c r="O287" s="177"/>
      <c r="P287" s="177"/>
      <c r="Q287" s="177"/>
      <c r="R287" s="177"/>
      <c r="S287" s="177"/>
      <c r="T287" s="178"/>
      <c r="AT287" s="172" t="s">
        <v>162</v>
      </c>
      <c r="AU287" s="172" t="s">
        <v>82</v>
      </c>
      <c r="AV287" s="14" t="s">
        <v>82</v>
      </c>
      <c r="AW287" s="14" t="s">
        <v>34</v>
      </c>
      <c r="AX287" s="14" t="s">
        <v>73</v>
      </c>
      <c r="AY287" s="172" t="s">
        <v>151</v>
      </c>
    </row>
    <row r="288" spans="2:51" s="14" customFormat="1" ht="11.25">
      <c r="B288" s="171"/>
      <c r="D288" s="164" t="s">
        <v>162</v>
      </c>
      <c r="E288" s="172" t="s">
        <v>3</v>
      </c>
      <c r="F288" s="173" t="s">
        <v>412</v>
      </c>
      <c r="H288" s="174">
        <v>0.02</v>
      </c>
      <c r="I288" s="175"/>
      <c r="L288" s="171"/>
      <c r="M288" s="176"/>
      <c r="N288" s="177"/>
      <c r="O288" s="177"/>
      <c r="P288" s="177"/>
      <c r="Q288" s="177"/>
      <c r="R288" s="177"/>
      <c r="S288" s="177"/>
      <c r="T288" s="178"/>
      <c r="AT288" s="172" t="s">
        <v>162</v>
      </c>
      <c r="AU288" s="172" t="s">
        <v>82</v>
      </c>
      <c r="AV288" s="14" t="s">
        <v>82</v>
      </c>
      <c r="AW288" s="14" t="s">
        <v>34</v>
      </c>
      <c r="AX288" s="14" t="s">
        <v>73</v>
      </c>
      <c r="AY288" s="172" t="s">
        <v>151</v>
      </c>
    </row>
    <row r="289" spans="2:51" s="16" customFormat="1" ht="11.25">
      <c r="B289" s="197"/>
      <c r="D289" s="164" t="s">
        <v>162</v>
      </c>
      <c r="E289" s="198" t="s">
        <v>3</v>
      </c>
      <c r="F289" s="199" t="s">
        <v>413</v>
      </c>
      <c r="H289" s="200">
        <v>0.18</v>
      </c>
      <c r="I289" s="201"/>
      <c r="L289" s="197"/>
      <c r="M289" s="202"/>
      <c r="N289" s="203"/>
      <c r="O289" s="203"/>
      <c r="P289" s="203"/>
      <c r="Q289" s="203"/>
      <c r="R289" s="203"/>
      <c r="S289" s="203"/>
      <c r="T289" s="204"/>
      <c r="AT289" s="198" t="s">
        <v>162</v>
      </c>
      <c r="AU289" s="198" t="s">
        <v>82</v>
      </c>
      <c r="AV289" s="16" t="s">
        <v>175</v>
      </c>
      <c r="AW289" s="16" t="s">
        <v>34</v>
      </c>
      <c r="AX289" s="16" t="s">
        <v>73</v>
      </c>
      <c r="AY289" s="198" t="s">
        <v>151</v>
      </c>
    </row>
    <row r="290" spans="2:51" s="13" customFormat="1" ht="11.25">
      <c r="B290" s="163"/>
      <c r="D290" s="164" t="s">
        <v>162</v>
      </c>
      <c r="E290" s="165" t="s">
        <v>3</v>
      </c>
      <c r="F290" s="166" t="s">
        <v>414</v>
      </c>
      <c r="H290" s="165" t="s">
        <v>3</v>
      </c>
      <c r="I290" s="167"/>
      <c r="L290" s="163"/>
      <c r="M290" s="168"/>
      <c r="N290" s="169"/>
      <c r="O290" s="169"/>
      <c r="P290" s="169"/>
      <c r="Q290" s="169"/>
      <c r="R290" s="169"/>
      <c r="S290" s="169"/>
      <c r="T290" s="170"/>
      <c r="AT290" s="165" t="s">
        <v>162</v>
      </c>
      <c r="AU290" s="165" t="s">
        <v>82</v>
      </c>
      <c r="AV290" s="13" t="s">
        <v>80</v>
      </c>
      <c r="AW290" s="13" t="s">
        <v>34</v>
      </c>
      <c r="AX290" s="13" t="s">
        <v>73</v>
      </c>
      <c r="AY290" s="165" t="s">
        <v>151</v>
      </c>
    </row>
    <row r="291" spans="2:51" s="13" customFormat="1" ht="11.25">
      <c r="B291" s="163"/>
      <c r="D291" s="164" t="s">
        <v>162</v>
      </c>
      <c r="E291" s="165" t="s">
        <v>3</v>
      </c>
      <c r="F291" s="166" t="s">
        <v>415</v>
      </c>
      <c r="H291" s="165" t="s">
        <v>3</v>
      </c>
      <c r="I291" s="167"/>
      <c r="L291" s="163"/>
      <c r="M291" s="168"/>
      <c r="N291" s="169"/>
      <c r="O291" s="169"/>
      <c r="P291" s="169"/>
      <c r="Q291" s="169"/>
      <c r="R291" s="169"/>
      <c r="S291" s="169"/>
      <c r="T291" s="170"/>
      <c r="AT291" s="165" t="s">
        <v>162</v>
      </c>
      <c r="AU291" s="165" t="s">
        <v>82</v>
      </c>
      <c r="AV291" s="13" t="s">
        <v>80</v>
      </c>
      <c r="AW291" s="13" t="s">
        <v>34</v>
      </c>
      <c r="AX291" s="13" t="s">
        <v>73</v>
      </c>
      <c r="AY291" s="165" t="s">
        <v>151</v>
      </c>
    </row>
    <row r="292" spans="2:51" s="13" customFormat="1" ht="11.25">
      <c r="B292" s="163"/>
      <c r="D292" s="164" t="s">
        <v>162</v>
      </c>
      <c r="E292" s="165" t="s">
        <v>3</v>
      </c>
      <c r="F292" s="166" t="s">
        <v>416</v>
      </c>
      <c r="H292" s="165" t="s">
        <v>3</v>
      </c>
      <c r="I292" s="167"/>
      <c r="L292" s="163"/>
      <c r="M292" s="168"/>
      <c r="N292" s="169"/>
      <c r="O292" s="169"/>
      <c r="P292" s="169"/>
      <c r="Q292" s="169"/>
      <c r="R292" s="169"/>
      <c r="S292" s="169"/>
      <c r="T292" s="170"/>
      <c r="AT292" s="165" t="s">
        <v>162</v>
      </c>
      <c r="AU292" s="165" t="s">
        <v>82</v>
      </c>
      <c r="AV292" s="13" t="s">
        <v>80</v>
      </c>
      <c r="AW292" s="13" t="s">
        <v>34</v>
      </c>
      <c r="AX292" s="13" t="s">
        <v>73</v>
      </c>
      <c r="AY292" s="165" t="s">
        <v>151</v>
      </c>
    </row>
    <row r="293" spans="2:51" s="14" customFormat="1" ht="11.25">
      <c r="B293" s="171"/>
      <c r="D293" s="164" t="s">
        <v>162</v>
      </c>
      <c r="E293" s="172" t="s">
        <v>3</v>
      </c>
      <c r="F293" s="173" t="s">
        <v>417</v>
      </c>
      <c r="H293" s="174">
        <v>6.415</v>
      </c>
      <c r="I293" s="175"/>
      <c r="L293" s="171"/>
      <c r="M293" s="176"/>
      <c r="N293" s="177"/>
      <c r="O293" s="177"/>
      <c r="P293" s="177"/>
      <c r="Q293" s="177"/>
      <c r="R293" s="177"/>
      <c r="S293" s="177"/>
      <c r="T293" s="178"/>
      <c r="AT293" s="172" t="s">
        <v>162</v>
      </c>
      <c r="AU293" s="172" t="s">
        <v>82</v>
      </c>
      <c r="AV293" s="14" t="s">
        <v>82</v>
      </c>
      <c r="AW293" s="14" t="s">
        <v>34</v>
      </c>
      <c r="AX293" s="14" t="s">
        <v>73</v>
      </c>
      <c r="AY293" s="172" t="s">
        <v>151</v>
      </c>
    </row>
    <row r="294" spans="2:51" s="14" customFormat="1" ht="11.25">
      <c r="B294" s="171"/>
      <c r="D294" s="164" t="s">
        <v>162</v>
      </c>
      <c r="E294" s="172" t="s">
        <v>3</v>
      </c>
      <c r="F294" s="173" t="s">
        <v>418</v>
      </c>
      <c r="H294" s="174">
        <v>0.907</v>
      </c>
      <c r="I294" s="175"/>
      <c r="L294" s="171"/>
      <c r="M294" s="176"/>
      <c r="N294" s="177"/>
      <c r="O294" s="177"/>
      <c r="P294" s="177"/>
      <c r="Q294" s="177"/>
      <c r="R294" s="177"/>
      <c r="S294" s="177"/>
      <c r="T294" s="178"/>
      <c r="AT294" s="172" t="s">
        <v>162</v>
      </c>
      <c r="AU294" s="172" t="s">
        <v>82</v>
      </c>
      <c r="AV294" s="14" t="s">
        <v>82</v>
      </c>
      <c r="AW294" s="14" t="s">
        <v>34</v>
      </c>
      <c r="AX294" s="14" t="s">
        <v>73</v>
      </c>
      <c r="AY294" s="172" t="s">
        <v>151</v>
      </c>
    </row>
    <row r="295" spans="2:51" s="16" customFormat="1" ht="11.25">
      <c r="B295" s="197"/>
      <c r="D295" s="164" t="s">
        <v>162</v>
      </c>
      <c r="E295" s="198" t="s">
        <v>3</v>
      </c>
      <c r="F295" s="199" t="s">
        <v>413</v>
      </c>
      <c r="H295" s="200">
        <v>7.322</v>
      </c>
      <c r="I295" s="201"/>
      <c r="L295" s="197"/>
      <c r="M295" s="202"/>
      <c r="N295" s="203"/>
      <c r="O295" s="203"/>
      <c r="P295" s="203"/>
      <c r="Q295" s="203"/>
      <c r="R295" s="203"/>
      <c r="S295" s="203"/>
      <c r="T295" s="204"/>
      <c r="AT295" s="198" t="s">
        <v>162</v>
      </c>
      <c r="AU295" s="198" t="s">
        <v>82</v>
      </c>
      <c r="AV295" s="16" t="s">
        <v>175</v>
      </c>
      <c r="AW295" s="16" t="s">
        <v>34</v>
      </c>
      <c r="AX295" s="16" t="s">
        <v>73</v>
      </c>
      <c r="AY295" s="198" t="s">
        <v>151</v>
      </c>
    </row>
    <row r="296" spans="2:51" s="15" customFormat="1" ht="11.25">
      <c r="B296" s="179"/>
      <c r="D296" s="164" t="s">
        <v>162</v>
      </c>
      <c r="E296" s="180" t="s">
        <v>3</v>
      </c>
      <c r="F296" s="181" t="s">
        <v>168</v>
      </c>
      <c r="H296" s="182">
        <v>7.502</v>
      </c>
      <c r="I296" s="183"/>
      <c r="L296" s="179"/>
      <c r="M296" s="184"/>
      <c r="N296" s="185"/>
      <c r="O296" s="185"/>
      <c r="P296" s="185"/>
      <c r="Q296" s="185"/>
      <c r="R296" s="185"/>
      <c r="S296" s="185"/>
      <c r="T296" s="186"/>
      <c r="AT296" s="180" t="s">
        <v>162</v>
      </c>
      <c r="AU296" s="180" t="s">
        <v>82</v>
      </c>
      <c r="AV296" s="15" t="s">
        <v>158</v>
      </c>
      <c r="AW296" s="15" t="s">
        <v>34</v>
      </c>
      <c r="AX296" s="15" t="s">
        <v>80</v>
      </c>
      <c r="AY296" s="180" t="s">
        <v>151</v>
      </c>
    </row>
    <row r="297" spans="1:65" s="2" customFormat="1" ht="16.5" customHeight="1">
      <c r="A297" s="34"/>
      <c r="B297" s="144"/>
      <c r="C297" s="145" t="s">
        <v>419</v>
      </c>
      <c r="D297" s="145" t="s">
        <v>153</v>
      </c>
      <c r="E297" s="146" t="s">
        <v>420</v>
      </c>
      <c r="F297" s="147" t="s">
        <v>421</v>
      </c>
      <c r="G297" s="148" t="s">
        <v>216</v>
      </c>
      <c r="H297" s="149">
        <v>75.245</v>
      </c>
      <c r="I297" s="150"/>
      <c r="J297" s="151">
        <f>ROUND(I297*H297,2)</f>
        <v>0</v>
      </c>
      <c r="K297" s="147" t="s">
        <v>157</v>
      </c>
      <c r="L297" s="35"/>
      <c r="M297" s="152" t="s">
        <v>3</v>
      </c>
      <c r="N297" s="153" t="s">
        <v>44</v>
      </c>
      <c r="O297" s="55"/>
      <c r="P297" s="154">
        <f>O297*H297</f>
        <v>0</v>
      </c>
      <c r="Q297" s="154">
        <v>0</v>
      </c>
      <c r="R297" s="154">
        <f>Q297*H297</f>
        <v>0</v>
      </c>
      <c r="S297" s="154">
        <v>0</v>
      </c>
      <c r="T297" s="155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56" t="s">
        <v>158</v>
      </c>
      <c r="AT297" s="156" t="s">
        <v>153</v>
      </c>
      <c r="AU297" s="156" t="s">
        <v>82</v>
      </c>
      <c r="AY297" s="19" t="s">
        <v>151</v>
      </c>
      <c r="BE297" s="157">
        <f>IF(N297="základní",J297,0)</f>
        <v>0</v>
      </c>
      <c r="BF297" s="157">
        <f>IF(N297="snížená",J297,0)</f>
        <v>0</v>
      </c>
      <c r="BG297" s="157">
        <f>IF(N297="zákl. přenesená",J297,0)</f>
        <v>0</v>
      </c>
      <c r="BH297" s="157">
        <f>IF(N297="sníž. přenesená",J297,0)</f>
        <v>0</v>
      </c>
      <c r="BI297" s="157">
        <f>IF(N297="nulová",J297,0)</f>
        <v>0</v>
      </c>
      <c r="BJ297" s="19" t="s">
        <v>80</v>
      </c>
      <c r="BK297" s="157">
        <f>ROUND(I297*H297,2)</f>
        <v>0</v>
      </c>
      <c r="BL297" s="19" t="s">
        <v>158</v>
      </c>
      <c r="BM297" s="156" t="s">
        <v>422</v>
      </c>
    </row>
    <row r="298" spans="1:47" s="2" customFormat="1" ht="11.25">
      <c r="A298" s="34"/>
      <c r="B298" s="35"/>
      <c r="C298" s="34"/>
      <c r="D298" s="158" t="s">
        <v>160</v>
      </c>
      <c r="E298" s="34"/>
      <c r="F298" s="159" t="s">
        <v>423</v>
      </c>
      <c r="G298" s="34"/>
      <c r="H298" s="34"/>
      <c r="I298" s="160"/>
      <c r="J298" s="34"/>
      <c r="K298" s="34"/>
      <c r="L298" s="35"/>
      <c r="M298" s="161"/>
      <c r="N298" s="162"/>
      <c r="O298" s="55"/>
      <c r="P298" s="55"/>
      <c r="Q298" s="55"/>
      <c r="R298" s="55"/>
      <c r="S298" s="55"/>
      <c r="T298" s="56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9" t="s">
        <v>160</v>
      </c>
      <c r="AU298" s="19" t="s">
        <v>82</v>
      </c>
    </row>
    <row r="299" spans="2:51" s="13" customFormat="1" ht="11.25">
      <c r="B299" s="163"/>
      <c r="D299" s="164" t="s">
        <v>162</v>
      </c>
      <c r="E299" s="165" t="s">
        <v>3</v>
      </c>
      <c r="F299" s="166" t="s">
        <v>424</v>
      </c>
      <c r="H299" s="165" t="s">
        <v>3</v>
      </c>
      <c r="I299" s="167"/>
      <c r="L299" s="163"/>
      <c r="M299" s="168"/>
      <c r="N299" s="169"/>
      <c r="O299" s="169"/>
      <c r="P299" s="169"/>
      <c r="Q299" s="169"/>
      <c r="R299" s="169"/>
      <c r="S299" s="169"/>
      <c r="T299" s="170"/>
      <c r="AT299" s="165" t="s">
        <v>162</v>
      </c>
      <c r="AU299" s="165" t="s">
        <v>82</v>
      </c>
      <c r="AV299" s="13" t="s">
        <v>80</v>
      </c>
      <c r="AW299" s="13" t="s">
        <v>34</v>
      </c>
      <c r="AX299" s="13" t="s">
        <v>73</v>
      </c>
      <c r="AY299" s="165" t="s">
        <v>151</v>
      </c>
    </row>
    <row r="300" spans="2:51" s="13" customFormat="1" ht="11.25">
      <c r="B300" s="163"/>
      <c r="D300" s="164" t="s">
        <v>162</v>
      </c>
      <c r="E300" s="165" t="s">
        <v>3</v>
      </c>
      <c r="F300" s="166" t="s">
        <v>425</v>
      </c>
      <c r="H300" s="165" t="s">
        <v>3</v>
      </c>
      <c r="I300" s="167"/>
      <c r="L300" s="163"/>
      <c r="M300" s="168"/>
      <c r="N300" s="169"/>
      <c r="O300" s="169"/>
      <c r="P300" s="169"/>
      <c r="Q300" s="169"/>
      <c r="R300" s="169"/>
      <c r="S300" s="169"/>
      <c r="T300" s="170"/>
      <c r="AT300" s="165" t="s">
        <v>162</v>
      </c>
      <c r="AU300" s="165" t="s">
        <v>82</v>
      </c>
      <c r="AV300" s="13" t="s">
        <v>80</v>
      </c>
      <c r="AW300" s="13" t="s">
        <v>34</v>
      </c>
      <c r="AX300" s="13" t="s">
        <v>73</v>
      </c>
      <c r="AY300" s="165" t="s">
        <v>151</v>
      </c>
    </row>
    <row r="301" spans="2:51" s="13" customFormat="1" ht="11.25">
      <c r="B301" s="163"/>
      <c r="D301" s="164" t="s">
        <v>162</v>
      </c>
      <c r="E301" s="165" t="s">
        <v>3</v>
      </c>
      <c r="F301" s="166" t="s">
        <v>426</v>
      </c>
      <c r="H301" s="165" t="s">
        <v>3</v>
      </c>
      <c r="I301" s="167"/>
      <c r="L301" s="163"/>
      <c r="M301" s="168"/>
      <c r="N301" s="169"/>
      <c r="O301" s="169"/>
      <c r="P301" s="169"/>
      <c r="Q301" s="169"/>
      <c r="R301" s="169"/>
      <c r="S301" s="169"/>
      <c r="T301" s="170"/>
      <c r="AT301" s="165" t="s">
        <v>162</v>
      </c>
      <c r="AU301" s="165" t="s">
        <v>82</v>
      </c>
      <c r="AV301" s="13" t="s">
        <v>80</v>
      </c>
      <c r="AW301" s="13" t="s">
        <v>34</v>
      </c>
      <c r="AX301" s="13" t="s">
        <v>73</v>
      </c>
      <c r="AY301" s="165" t="s">
        <v>151</v>
      </c>
    </row>
    <row r="302" spans="2:51" s="14" customFormat="1" ht="11.25">
      <c r="B302" s="171"/>
      <c r="D302" s="164" t="s">
        <v>162</v>
      </c>
      <c r="E302" s="172" t="s">
        <v>3</v>
      </c>
      <c r="F302" s="173" t="s">
        <v>427</v>
      </c>
      <c r="H302" s="174">
        <v>74.51</v>
      </c>
      <c r="I302" s="175"/>
      <c r="L302" s="171"/>
      <c r="M302" s="176"/>
      <c r="N302" s="177"/>
      <c r="O302" s="177"/>
      <c r="P302" s="177"/>
      <c r="Q302" s="177"/>
      <c r="R302" s="177"/>
      <c r="S302" s="177"/>
      <c r="T302" s="178"/>
      <c r="AT302" s="172" t="s">
        <v>162</v>
      </c>
      <c r="AU302" s="172" t="s">
        <v>82</v>
      </c>
      <c r="AV302" s="14" t="s">
        <v>82</v>
      </c>
      <c r="AW302" s="14" t="s">
        <v>34</v>
      </c>
      <c r="AX302" s="14" t="s">
        <v>73</v>
      </c>
      <c r="AY302" s="172" t="s">
        <v>151</v>
      </c>
    </row>
    <row r="303" spans="2:51" s="13" customFormat="1" ht="11.25">
      <c r="B303" s="163"/>
      <c r="D303" s="164" t="s">
        <v>162</v>
      </c>
      <c r="E303" s="165" t="s">
        <v>3</v>
      </c>
      <c r="F303" s="166" t="s">
        <v>428</v>
      </c>
      <c r="H303" s="165" t="s">
        <v>3</v>
      </c>
      <c r="I303" s="167"/>
      <c r="L303" s="163"/>
      <c r="M303" s="168"/>
      <c r="N303" s="169"/>
      <c r="O303" s="169"/>
      <c r="P303" s="169"/>
      <c r="Q303" s="169"/>
      <c r="R303" s="169"/>
      <c r="S303" s="169"/>
      <c r="T303" s="170"/>
      <c r="AT303" s="165" t="s">
        <v>162</v>
      </c>
      <c r="AU303" s="165" t="s">
        <v>82</v>
      </c>
      <c r="AV303" s="13" t="s">
        <v>80</v>
      </c>
      <c r="AW303" s="13" t="s">
        <v>34</v>
      </c>
      <c r="AX303" s="13" t="s">
        <v>73</v>
      </c>
      <c r="AY303" s="165" t="s">
        <v>151</v>
      </c>
    </row>
    <row r="304" spans="2:51" s="14" customFormat="1" ht="11.25">
      <c r="B304" s="171"/>
      <c r="D304" s="164" t="s">
        <v>162</v>
      </c>
      <c r="E304" s="172" t="s">
        <v>3</v>
      </c>
      <c r="F304" s="173" t="s">
        <v>429</v>
      </c>
      <c r="H304" s="174">
        <v>0.735</v>
      </c>
      <c r="I304" s="175"/>
      <c r="L304" s="171"/>
      <c r="M304" s="176"/>
      <c r="N304" s="177"/>
      <c r="O304" s="177"/>
      <c r="P304" s="177"/>
      <c r="Q304" s="177"/>
      <c r="R304" s="177"/>
      <c r="S304" s="177"/>
      <c r="T304" s="178"/>
      <c r="AT304" s="172" t="s">
        <v>162</v>
      </c>
      <c r="AU304" s="172" t="s">
        <v>82</v>
      </c>
      <c r="AV304" s="14" t="s">
        <v>82</v>
      </c>
      <c r="AW304" s="14" t="s">
        <v>34</v>
      </c>
      <c r="AX304" s="14" t="s">
        <v>73</v>
      </c>
      <c r="AY304" s="172" t="s">
        <v>151</v>
      </c>
    </row>
    <row r="305" spans="2:51" s="15" customFormat="1" ht="11.25">
      <c r="B305" s="179"/>
      <c r="D305" s="164" t="s">
        <v>162</v>
      </c>
      <c r="E305" s="180" t="s">
        <v>3</v>
      </c>
      <c r="F305" s="181" t="s">
        <v>168</v>
      </c>
      <c r="H305" s="182">
        <v>75.245</v>
      </c>
      <c r="I305" s="183"/>
      <c r="L305" s="179"/>
      <c r="M305" s="184"/>
      <c r="N305" s="185"/>
      <c r="O305" s="185"/>
      <c r="P305" s="185"/>
      <c r="Q305" s="185"/>
      <c r="R305" s="185"/>
      <c r="S305" s="185"/>
      <c r="T305" s="186"/>
      <c r="AT305" s="180" t="s">
        <v>162</v>
      </c>
      <c r="AU305" s="180" t="s">
        <v>82</v>
      </c>
      <c r="AV305" s="15" t="s">
        <v>158</v>
      </c>
      <c r="AW305" s="15" t="s">
        <v>34</v>
      </c>
      <c r="AX305" s="15" t="s">
        <v>80</v>
      </c>
      <c r="AY305" s="180" t="s">
        <v>151</v>
      </c>
    </row>
    <row r="306" spans="1:65" s="2" customFormat="1" ht="16.5" customHeight="1">
      <c r="A306" s="34"/>
      <c r="B306" s="144"/>
      <c r="C306" s="145" t="s">
        <v>430</v>
      </c>
      <c r="D306" s="145" t="s">
        <v>153</v>
      </c>
      <c r="E306" s="146" t="s">
        <v>431</v>
      </c>
      <c r="F306" s="147" t="s">
        <v>432</v>
      </c>
      <c r="G306" s="148" t="s">
        <v>216</v>
      </c>
      <c r="H306" s="149">
        <v>376.225</v>
      </c>
      <c r="I306" s="150"/>
      <c r="J306" s="151">
        <f>ROUND(I306*H306,2)</f>
        <v>0</v>
      </c>
      <c r="K306" s="147" t="s">
        <v>157</v>
      </c>
      <c r="L306" s="35"/>
      <c r="M306" s="152" t="s">
        <v>3</v>
      </c>
      <c r="N306" s="153" t="s">
        <v>44</v>
      </c>
      <c r="O306" s="55"/>
      <c r="P306" s="154">
        <f>O306*H306</f>
        <v>0</v>
      </c>
      <c r="Q306" s="154">
        <v>0</v>
      </c>
      <c r="R306" s="154">
        <f>Q306*H306</f>
        <v>0</v>
      </c>
      <c r="S306" s="154">
        <v>0</v>
      </c>
      <c r="T306" s="155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56" t="s">
        <v>158</v>
      </c>
      <c r="AT306" s="156" t="s">
        <v>153</v>
      </c>
      <c r="AU306" s="156" t="s">
        <v>82</v>
      </c>
      <c r="AY306" s="19" t="s">
        <v>151</v>
      </c>
      <c r="BE306" s="157">
        <f>IF(N306="základní",J306,0)</f>
        <v>0</v>
      </c>
      <c r="BF306" s="157">
        <f>IF(N306="snížená",J306,0)</f>
        <v>0</v>
      </c>
      <c r="BG306" s="157">
        <f>IF(N306="zákl. přenesená",J306,0)</f>
        <v>0</v>
      </c>
      <c r="BH306" s="157">
        <f>IF(N306="sníž. přenesená",J306,0)</f>
        <v>0</v>
      </c>
      <c r="BI306" s="157">
        <f>IF(N306="nulová",J306,0)</f>
        <v>0</v>
      </c>
      <c r="BJ306" s="19" t="s">
        <v>80</v>
      </c>
      <c r="BK306" s="157">
        <f>ROUND(I306*H306,2)</f>
        <v>0</v>
      </c>
      <c r="BL306" s="19" t="s">
        <v>158</v>
      </c>
      <c r="BM306" s="156" t="s">
        <v>433</v>
      </c>
    </row>
    <row r="307" spans="1:47" s="2" customFormat="1" ht="11.25">
      <c r="A307" s="34"/>
      <c r="B307" s="35"/>
      <c r="C307" s="34"/>
      <c r="D307" s="158" t="s">
        <v>160</v>
      </c>
      <c r="E307" s="34"/>
      <c r="F307" s="159" t="s">
        <v>434</v>
      </c>
      <c r="G307" s="34"/>
      <c r="H307" s="34"/>
      <c r="I307" s="160"/>
      <c r="J307" s="34"/>
      <c r="K307" s="34"/>
      <c r="L307" s="35"/>
      <c r="M307" s="161"/>
      <c r="N307" s="162"/>
      <c r="O307" s="55"/>
      <c r="P307" s="55"/>
      <c r="Q307" s="55"/>
      <c r="R307" s="55"/>
      <c r="S307" s="55"/>
      <c r="T307" s="56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9" t="s">
        <v>160</v>
      </c>
      <c r="AU307" s="19" t="s">
        <v>82</v>
      </c>
    </row>
    <row r="308" spans="2:51" s="14" customFormat="1" ht="11.25">
      <c r="B308" s="171"/>
      <c r="D308" s="164" t="s">
        <v>162</v>
      </c>
      <c r="E308" s="172" t="s">
        <v>3</v>
      </c>
      <c r="F308" s="173" t="s">
        <v>435</v>
      </c>
      <c r="H308" s="174">
        <v>376.225</v>
      </c>
      <c r="I308" s="175"/>
      <c r="L308" s="171"/>
      <c r="M308" s="176"/>
      <c r="N308" s="177"/>
      <c r="O308" s="177"/>
      <c r="P308" s="177"/>
      <c r="Q308" s="177"/>
      <c r="R308" s="177"/>
      <c r="S308" s="177"/>
      <c r="T308" s="178"/>
      <c r="AT308" s="172" t="s">
        <v>162</v>
      </c>
      <c r="AU308" s="172" t="s">
        <v>82</v>
      </c>
      <c r="AV308" s="14" t="s">
        <v>82</v>
      </c>
      <c r="AW308" s="14" t="s">
        <v>34</v>
      </c>
      <c r="AX308" s="14" t="s">
        <v>80</v>
      </c>
      <c r="AY308" s="172" t="s">
        <v>151</v>
      </c>
    </row>
    <row r="309" spans="1:65" s="2" customFormat="1" ht="21.75" customHeight="1">
      <c r="A309" s="34"/>
      <c r="B309" s="144"/>
      <c r="C309" s="145" t="s">
        <v>436</v>
      </c>
      <c r="D309" s="145" t="s">
        <v>153</v>
      </c>
      <c r="E309" s="146" t="s">
        <v>437</v>
      </c>
      <c r="F309" s="147" t="s">
        <v>438</v>
      </c>
      <c r="G309" s="148" t="s">
        <v>216</v>
      </c>
      <c r="H309" s="149">
        <v>75.245</v>
      </c>
      <c r="I309" s="150"/>
      <c r="J309" s="151">
        <f>ROUND(I309*H309,2)</f>
        <v>0</v>
      </c>
      <c r="K309" s="147" t="s">
        <v>157</v>
      </c>
      <c r="L309" s="35"/>
      <c r="M309" s="152" t="s">
        <v>3</v>
      </c>
      <c r="N309" s="153" t="s">
        <v>44</v>
      </c>
      <c r="O309" s="55"/>
      <c r="P309" s="154">
        <f>O309*H309</f>
        <v>0</v>
      </c>
      <c r="Q309" s="154">
        <v>4E-05</v>
      </c>
      <c r="R309" s="154">
        <f>Q309*H309</f>
        <v>0.0030098000000000004</v>
      </c>
      <c r="S309" s="154">
        <v>0</v>
      </c>
      <c r="T309" s="155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56" t="s">
        <v>158</v>
      </c>
      <c r="AT309" s="156" t="s">
        <v>153</v>
      </c>
      <c r="AU309" s="156" t="s">
        <v>82</v>
      </c>
      <c r="AY309" s="19" t="s">
        <v>151</v>
      </c>
      <c r="BE309" s="157">
        <f>IF(N309="základní",J309,0)</f>
        <v>0</v>
      </c>
      <c r="BF309" s="157">
        <f>IF(N309="snížená",J309,0)</f>
        <v>0</v>
      </c>
      <c r="BG309" s="157">
        <f>IF(N309="zákl. přenesená",J309,0)</f>
        <v>0</v>
      </c>
      <c r="BH309" s="157">
        <f>IF(N309="sníž. přenesená",J309,0)</f>
        <v>0</v>
      </c>
      <c r="BI309" s="157">
        <f>IF(N309="nulová",J309,0)</f>
        <v>0</v>
      </c>
      <c r="BJ309" s="19" t="s">
        <v>80</v>
      </c>
      <c r="BK309" s="157">
        <f>ROUND(I309*H309,2)</f>
        <v>0</v>
      </c>
      <c r="BL309" s="19" t="s">
        <v>158</v>
      </c>
      <c r="BM309" s="156" t="s">
        <v>439</v>
      </c>
    </row>
    <row r="310" spans="1:47" s="2" customFormat="1" ht="11.25">
      <c r="A310" s="34"/>
      <c r="B310" s="35"/>
      <c r="C310" s="34"/>
      <c r="D310" s="158" t="s">
        <v>160</v>
      </c>
      <c r="E310" s="34"/>
      <c r="F310" s="159" t="s">
        <v>440</v>
      </c>
      <c r="G310" s="34"/>
      <c r="H310" s="34"/>
      <c r="I310" s="160"/>
      <c r="J310" s="34"/>
      <c r="K310" s="34"/>
      <c r="L310" s="35"/>
      <c r="M310" s="161"/>
      <c r="N310" s="162"/>
      <c r="O310" s="55"/>
      <c r="P310" s="55"/>
      <c r="Q310" s="55"/>
      <c r="R310" s="55"/>
      <c r="S310" s="55"/>
      <c r="T310" s="56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9" t="s">
        <v>160</v>
      </c>
      <c r="AU310" s="19" t="s">
        <v>82</v>
      </c>
    </row>
    <row r="311" spans="2:51" s="14" customFormat="1" ht="11.25">
      <c r="B311" s="171"/>
      <c r="D311" s="164" t="s">
        <v>162</v>
      </c>
      <c r="E311" s="172" t="s">
        <v>3</v>
      </c>
      <c r="F311" s="173" t="s">
        <v>441</v>
      </c>
      <c r="H311" s="174">
        <v>75.245</v>
      </c>
      <c r="I311" s="175"/>
      <c r="L311" s="171"/>
      <c r="M311" s="176"/>
      <c r="N311" s="177"/>
      <c r="O311" s="177"/>
      <c r="P311" s="177"/>
      <c r="Q311" s="177"/>
      <c r="R311" s="177"/>
      <c r="S311" s="177"/>
      <c r="T311" s="178"/>
      <c r="AT311" s="172" t="s">
        <v>162</v>
      </c>
      <c r="AU311" s="172" t="s">
        <v>82</v>
      </c>
      <c r="AV311" s="14" t="s">
        <v>82</v>
      </c>
      <c r="AW311" s="14" t="s">
        <v>34</v>
      </c>
      <c r="AX311" s="14" t="s">
        <v>80</v>
      </c>
      <c r="AY311" s="172" t="s">
        <v>151</v>
      </c>
    </row>
    <row r="312" spans="1:65" s="2" customFormat="1" ht="21.75" customHeight="1">
      <c r="A312" s="34"/>
      <c r="B312" s="144"/>
      <c r="C312" s="145" t="s">
        <v>442</v>
      </c>
      <c r="D312" s="145" t="s">
        <v>153</v>
      </c>
      <c r="E312" s="146" t="s">
        <v>443</v>
      </c>
      <c r="F312" s="147" t="s">
        <v>444</v>
      </c>
      <c r="G312" s="148" t="s">
        <v>156</v>
      </c>
      <c r="H312" s="149">
        <v>4.214</v>
      </c>
      <c r="I312" s="150"/>
      <c r="J312" s="151">
        <f>ROUND(I312*H312,2)</f>
        <v>0</v>
      </c>
      <c r="K312" s="147" t="s">
        <v>157</v>
      </c>
      <c r="L312" s="35"/>
      <c r="M312" s="152" t="s">
        <v>3</v>
      </c>
      <c r="N312" s="153" t="s">
        <v>44</v>
      </c>
      <c r="O312" s="55"/>
      <c r="P312" s="154">
        <f>O312*H312</f>
        <v>0</v>
      </c>
      <c r="Q312" s="154">
        <v>2.50187</v>
      </c>
      <c r="R312" s="154">
        <f>Q312*H312</f>
        <v>10.542880180000001</v>
      </c>
      <c r="S312" s="154">
        <v>0</v>
      </c>
      <c r="T312" s="155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56" t="s">
        <v>158</v>
      </c>
      <c r="AT312" s="156" t="s">
        <v>153</v>
      </c>
      <c r="AU312" s="156" t="s">
        <v>82</v>
      </c>
      <c r="AY312" s="19" t="s">
        <v>151</v>
      </c>
      <c r="BE312" s="157">
        <f>IF(N312="základní",J312,0)</f>
        <v>0</v>
      </c>
      <c r="BF312" s="157">
        <f>IF(N312="snížená",J312,0)</f>
        <v>0</v>
      </c>
      <c r="BG312" s="157">
        <f>IF(N312="zákl. přenesená",J312,0)</f>
        <v>0</v>
      </c>
      <c r="BH312" s="157">
        <f>IF(N312="sníž. přenesená",J312,0)</f>
        <v>0</v>
      </c>
      <c r="BI312" s="157">
        <f>IF(N312="nulová",J312,0)</f>
        <v>0</v>
      </c>
      <c r="BJ312" s="19" t="s">
        <v>80</v>
      </c>
      <c r="BK312" s="157">
        <f>ROUND(I312*H312,2)</f>
        <v>0</v>
      </c>
      <c r="BL312" s="19" t="s">
        <v>158</v>
      </c>
      <c r="BM312" s="156" t="s">
        <v>445</v>
      </c>
    </row>
    <row r="313" spans="1:47" s="2" customFormat="1" ht="11.25">
      <c r="A313" s="34"/>
      <c r="B313" s="35"/>
      <c r="C313" s="34"/>
      <c r="D313" s="158" t="s">
        <v>160</v>
      </c>
      <c r="E313" s="34"/>
      <c r="F313" s="159" t="s">
        <v>446</v>
      </c>
      <c r="G313" s="34"/>
      <c r="H313" s="34"/>
      <c r="I313" s="160"/>
      <c r="J313" s="34"/>
      <c r="K313" s="34"/>
      <c r="L313" s="35"/>
      <c r="M313" s="161"/>
      <c r="N313" s="162"/>
      <c r="O313" s="55"/>
      <c r="P313" s="55"/>
      <c r="Q313" s="55"/>
      <c r="R313" s="55"/>
      <c r="S313" s="55"/>
      <c r="T313" s="56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9" t="s">
        <v>160</v>
      </c>
      <c r="AU313" s="19" t="s">
        <v>82</v>
      </c>
    </row>
    <row r="314" spans="2:51" s="13" customFormat="1" ht="11.25">
      <c r="B314" s="163"/>
      <c r="D314" s="164" t="s">
        <v>162</v>
      </c>
      <c r="E314" s="165" t="s">
        <v>3</v>
      </c>
      <c r="F314" s="166" t="s">
        <v>447</v>
      </c>
      <c r="H314" s="165" t="s">
        <v>3</v>
      </c>
      <c r="I314" s="167"/>
      <c r="L314" s="163"/>
      <c r="M314" s="168"/>
      <c r="N314" s="169"/>
      <c r="O314" s="169"/>
      <c r="P314" s="169"/>
      <c r="Q314" s="169"/>
      <c r="R314" s="169"/>
      <c r="S314" s="169"/>
      <c r="T314" s="170"/>
      <c r="AT314" s="165" t="s">
        <v>162</v>
      </c>
      <c r="AU314" s="165" t="s">
        <v>82</v>
      </c>
      <c r="AV314" s="13" t="s">
        <v>80</v>
      </c>
      <c r="AW314" s="13" t="s">
        <v>34</v>
      </c>
      <c r="AX314" s="13" t="s">
        <v>73</v>
      </c>
      <c r="AY314" s="165" t="s">
        <v>151</v>
      </c>
    </row>
    <row r="315" spans="2:51" s="13" customFormat="1" ht="11.25">
      <c r="B315" s="163"/>
      <c r="D315" s="164" t="s">
        <v>162</v>
      </c>
      <c r="E315" s="165" t="s">
        <v>3</v>
      </c>
      <c r="F315" s="166" t="s">
        <v>448</v>
      </c>
      <c r="H315" s="165" t="s">
        <v>3</v>
      </c>
      <c r="I315" s="167"/>
      <c r="L315" s="163"/>
      <c r="M315" s="168"/>
      <c r="N315" s="169"/>
      <c r="O315" s="169"/>
      <c r="P315" s="169"/>
      <c r="Q315" s="169"/>
      <c r="R315" s="169"/>
      <c r="S315" s="169"/>
      <c r="T315" s="170"/>
      <c r="AT315" s="165" t="s">
        <v>162</v>
      </c>
      <c r="AU315" s="165" t="s">
        <v>82</v>
      </c>
      <c r="AV315" s="13" t="s">
        <v>80</v>
      </c>
      <c r="AW315" s="13" t="s">
        <v>34</v>
      </c>
      <c r="AX315" s="13" t="s">
        <v>73</v>
      </c>
      <c r="AY315" s="165" t="s">
        <v>151</v>
      </c>
    </row>
    <row r="316" spans="2:51" s="13" customFormat="1" ht="11.25">
      <c r="B316" s="163"/>
      <c r="D316" s="164" t="s">
        <v>162</v>
      </c>
      <c r="E316" s="165" t="s">
        <v>3</v>
      </c>
      <c r="F316" s="166" t="s">
        <v>426</v>
      </c>
      <c r="H316" s="165" t="s">
        <v>3</v>
      </c>
      <c r="I316" s="167"/>
      <c r="L316" s="163"/>
      <c r="M316" s="168"/>
      <c r="N316" s="169"/>
      <c r="O316" s="169"/>
      <c r="P316" s="169"/>
      <c r="Q316" s="169"/>
      <c r="R316" s="169"/>
      <c r="S316" s="169"/>
      <c r="T316" s="170"/>
      <c r="AT316" s="165" t="s">
        <v>162</v>
      </c>
      <c r="AU316" s="165" t="s">
        <v>82</v>
      </c>
      <c r="AV316" s="13" t="s">
        <v>80</v>
      </c>
      <c r="AW316" s="13" t="s">
        <v>34</v>
      </c>
      <c r="AX316" s="13" t="s">
        <v>73</v>
      </c>
      <c r="AY316" s="165" t="s">
        <v>151</v>
      </c>
    </row>
    <row r="317" spans="2:51" s="14" customFormat="1" ht="11.25">
      <c r="B317" s="171"/>
      <c r="D317" s="164" t="s">
        <v>162</v>
      </c>
      <c r="E317" s="172" t="s">
        <v>3</v>
      </c>
      <c r="F317" s="173" t="s">
        <v>449</v>
      </c>
      <c r="H317" s="174">
        <v>4.214</v>
      </c>
      <c r="I317" s="175"/>
      <c r="L317" s="171"/>
      <c r="M317" s="176"/>
      <c r="N317" s="177"/>
      <c r="O317" s="177"/>
      <c r="P317" s="177"/>
      <c r="Q317" s="177"/>
      <c r="R317" s="177"/>
      <c r="S317" s="177"/>
      <c r="T317" s="178"/>
      <c r="AT317" s="172" t="s">
        <v>162</v>
      </c>
      <c r="AU317" s="172" t="s">
        <v>82</v>
      </c>
      <c r="AV317" s="14" t="s">
        <v>82</v>
      </c>
      <c r="AW317" s="14" t="s">
        <v>34</v>
      </c>
      <c r="AX317" s="14" t="s">
        <v>80</v>
      </c>
      <c r="AY317" s="172" t="s">
        <v>151</v>
      </c>
    </row>
    <row r="318" spans="1:65" s="2" customFormat="1" ht="24" customHeight="1">
      <c r="A318" s="34"/>
      <c r="B318" s="144"/>
      <c r="C318" s="145" t="s">
        <v>450</v>
      </c>
      <c r="D318" s="145" t="s">
        <v>153</v>
      </c>
      <c r="E318" s="146" t="s">
        <v>451</v>
      </c>
      <c r="F318" s="147" t="s">
        <v>452</v>
      </c>
      <c r="G318" s="148" t="s">
        <v>453</v>
      </c>
      <c r="H318" s="149">
        <v>35.18</v>
      </c>
      <c r="I318" s="150"/>
      <c r="J318" s="151">
        <f>ROUND(I318*H318,2)</f>
        <v>0</v>
      </c>
      <c r="K318" s="147" t="s">
        <v>157</v>
      </c>
      <c r="L318" s="35"/>
      <c r="M318" s="152" t="s">
        <v>3</v>
      </c>
      <c r="N318" s="153" t="s">
        <v>44</v>
      </c>
      <c r="O318" s="55"/>
      <c r="P318" s="154">
        <f>O318*H318</f>
        <v>0</v>
      </c>
      <c r="Q318" s="154">
        <v>2E-05</v>
      </c>
      <c r="R318" s="154">
        <f>Q318*H318</f>
        <v>0.0007036000000000001</v>
      </c>
      <c r="S318" s="154">
        <v>0</v>
      </c>
      <c r="T318" s="155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56" t="s">
        <v>158</v>
      </c>
      <c r="AT318" s="156" t="s">
        <v>153</v>
      </c>
      <c r="AU318" s="156" t="s">
        <v>82</v>
      </c>
      <c r="AY318" s="19" t="s">
        <v>151</v>
      </c>
      <c r="BE318" s="157">
        <f>IF(N318="základní",J318,0)</f>
        <v>0</v>
      </c>
      <c r="BF318" s="157">
        <f>IF(N318="snížená",J318,0)</f>
        <v>0</v>
      </c>
      <c r="BG318" s="157">
        <f>IF(N318="zákl. přenesená",J318,0)</f>
        <v>0</v>
      </c>
      <c r="BH318" s="157">
        <f>IF(N318="sníž. přenesená",J318,0)</f>
        <v>0</v>
      </c>
      <c r="BI318" s="157">
        <f>IF(N318="nulová",J318,0)</f>
        <v>0</v>
      </c>
      <c r="BJ318" s="19" t="s">
        <v>80</v>
      </c>
      <c r="BK318" s="157">
        <f>ROUND(I318*H318,2)</f>
        <v>0</v>
      </c>
      <c r="BL318" s="19" t="s">
        <v>158</v>
      </c>
      <c r="BM318" s="156" t="s">
        <v>454</v>
      </c>
    </row>
    <row r="319" spans="1:47" s="2" customFormat="1" ht="11.25">
      <c r="A319" s="34"/>
      <c r="B319" s="35"/>
      <c r="C319" s="34"/>
      <c r="D319" s="158" t="s">
        <v>160</v>
      </c>
      <c r="E319" s="34"/>
      <c r="F319" s="159" t="s">
        <v>455</v>
      </c>
      <c r="G319" s="34"/>
      <c r="H319" s="34"/>
      <c r="I319" s="160"/>
      <c r="J319" s="34"/>
      <c r="K319" s="34"/>
      <c r="L319" s="35"/>
      <c r="M319" s="161"/>
      <c r="N319" s="162"/>
      <c r="O319" s="55"/>
      <c r="P319" s="55"/>
      <c r="Q319" s="55"/>
      <c r="R319" s="55"/>
      <c r="S319" s="55"/>
      <c r="T319" s="56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9" t="s">
        <v>160</v>
      </c>
      <c r="AU319" s="19" t="s">
        <v>82</v>
      </c>
    </row>
    <row r="320" spans="2:51" s="14" customFormat="1" ht="11.25">
      <c r="B320" s="171"/>
      <c r="D320" s="164" t="s">
        <v>162</v>
      </c>
      <c r="E320" s="172" t="s">
        <v>3</v>
      </c>
      <c r="F320" s="173" t="s">
        <v>456</v>
      </c>
      <c r="H320" s="174">
        <v>35.18</v>
      </c>
      <c r="I320" s="175"/>
      <c r="L320" s="171"/>
      <c r="M320" s="176"/>
      <c r="N320" s="177"/>
      <c r="O320" s="177"/>
      <c r="P320" s="177"/>
      <c r="Q320" s="177"/>
      <c r="R320" s="177"/>
      <c r="S320" s="177"/>
      <c r="T320" s="178"/>
      <c r="AT320" s="172" t="s">
        <v>162</v>
      </c>
      <c r="AU320" s="172" t="s">
        <v>82</v>
      </c>
      <c r="AV320" s="14" t="s">
        <v>82</v>
      </c>
      <c r="AW320" s="14" t="s">
        <v>34</v>
      </c>
      <c r="AX320" s="14" t="s">
        <v>80</v>
      </c>
      <c r="AY320" s="172" t="s">
        <v>151</v>
      </c>
    </row>
    <row r="321" spans="1:65" s="2" customFormat="1" ht="16.5" customHeight="1">
      <c r="A321" s="34"/>
      <c r="B321" s="144"/>
      <c r="C321" s="145" t="s">
        <v>457</v>
      </c>
      <c r="D321" s="145" t="s">
        <v>153</v>
      </c>
      <c r="E321" s="146" t="s">
        <v>458</v>
      </c>
      <c r="F321" s="147" t="s">
        <v>459</v>
      </c>
      <c r="G321" s="148" t="s">
        <v>216</v>
      </c>
      <c r="H321" s="149">
        <v>74.51</v>
      </c>
      <c r="I321" s="150"/>
      <c r="J321" s="151">
        <f>ROUND(I321*H321,2)</f>
        <v>0</v>
      </c>
      <c r="K321" s="147" t="s">
        <v>3</v>
      </c>
      <c r="L321" s="35"/>
      <c r="M321" s="152" t="s">
        <v>3</v>
      </c>
      <c r="N321" s="153" t="s">
        <v>44</v>
      </c>
      <c r="O321" s="55"/>
      <c r="P321" s="154">
        <f>O321*H321</f>
        <v>0</v>
      </c>
      <c r="Q321" s="154">
        <v>0</v>
      </c>
      <c r="R321" s="154">
        <f>Q321*H321</f>
        <v>0</v>
      </c>
      <c r="S321" s="154">
        <v>0</v>
      </c>
      <c r="T321" s="155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56" t="s">
        <v>158</v>
      </c>
      <c r="AT321" s="156" t="s">
        <v>153</v>
      </c>
      <c r="AU321" s="156" t="s">
        <v>82</v>
      </c>
      <c r="AY321" s="19" t="s">
        <v>151</v>
      </c>
      <c r="BE321" s="157">
        <f>IF(N321="základní",J321,0)</f>
        <v>0</v>
      </c>
      <c r="BF321" s="157">
        <f>IF(N321="snížená",J321,0)</f>
        <v>0</v>
      </c>
      <c r="BG321" s="157">
        <f>IF(N321="zákl. přenesená",J321,0)</f>
        <v>0</v>
      </c>
      <c r="BH321" s="157">
        <f>IF(N321="sníž. přenesená",J321,0)</f>
        <v>0</v>
      </c>
      <c r="BI321" s="157">
        <f>IF(N321="nulová",J321,0)</f>
        <v>0</v>
      </c>
      <c r="BJ321" s="19" t="s">
        <v>80</v>
      </c>
      <c r="BK321" s="157">
        <f>ROUND(I321*H321,2)</f>
        <v>0</v>
      </c>
      <c r="BL321" s="19" t="s">
        <v>158</v>
      </c>
      <c r="BM321" s="156" t="s">
        <v>460</v>
      </c>
    </row>
    <row r="322" spans="2:51" s="13" customFormat="1" ht="11.25">
      <c r="B322" s="163"/>
      <c r="D322" s="164" t="s">
        <v>162</v>
      </c>
      <c r="E322" s="165" t="s">
        <v>3</v>
      </c>
      <c r="F322" s="166" t="s">
        <v>424</v>
      </c>
      <c r="H322" s="165" t="s">
        <v>3</v>
      </c>
      <c r="I322" s="167"/>
      <c r="L322" s="163"/>
      <c r="M322" s="168"/>
      <c r="N322" s="169"/>
      <c r="O322" s="169"/>
      <c r="P322" s="169"/>
      <c r="Q322" s="169"/>
      <c r="R322" s="169"/>
      <c r="S322" s="169"/>
      <c r="T322" s="170"/>
      <c r="AT322" s="165" t="s">
        <v>162</v>
      </c>
      <c r="AU322" s="165" t="s">
        <v>82</v>
      </c>
      <c r="AV322" s="13" t="s">
        <v>80</v>
      </c>
      <c r="AW322" s="13" t="s">
        <v>34</v>
      </c>
      <c r="AX322" s="13" t="s">
        <v>73</v>
      </c>
      <c r="AY322" s="165" t="s">
        <v>151</v>
      </c>
    </row>
    <row r="323" spans="2:51" s="13" customFormat="1" ht="11.25">
      <c r="B323" s="163"/>
      <c r="D323" s="164" t="s">
        <v>162</v>
      </c>
      <c r="E323" s="165" t="s">
        <v>3</v>
      </c>
      <c r="F323" s="166" t="s">
        <v>461</v>
      </c>
      <c r="H323" s="165" t="s">
        <v>3</v>
      </c>
      <c r="I323" s="167"/>
      <c r="L323" s="163"/>
      <c r="M323" s="168"/>
      <c r="N323" s="169"/>
      <c r="O323" s="169"/>
      <c r="P323" s="169"/>
      <c r="Q323" s="169"/>
      <c r="R323" s="169"/>
      <c r="S323" s="169"/>
      <c r="T323" s="170"/>
      <c r="AT323" s="165" t="s">
        <v>162</v>
      </c>
      <c r="AU323" s="165" t="s">
        <v>82</v>
      </c>
      <c r="AV323" s="13" t="s">
        <v>80</v>
      </c>
      <c r="AW323" s="13" t="s">
        <v>34</v>
      </c>
      <c r="AX323" s="13" t="s">
        <v>73</v>
      </c>
      <c r="AY323" s="165" t="s">
        <v>151</v>
      </c>
    </row>
    <row r="324" spans="2:51" s="13" customFormat="1" ht="11.25">
      <c r="B324" s="163"/>
      <c r="D324" s="164" t="s">
        <v>162</v>
      </c>
      <c r="E324" s="165" t="s">
        <v>3</v>
      </c>
      <c r="F324" s="166" t="s">
        <v>426</v>
      </c>
      <c r="H324" s="165" t="s">
        <v>3</v>
      </c>
      <c r="I324" s="167"/>
      <c r="L324" s="163"/>
      <c r="M324" s="168"/>
      <c r="N324" s="169"/>
      <c r="O324" s="169"/>
      <c r="P324" s="169"/>
      <c r="Q324" s="169"/>
      <c r="R324" s="169"/>
      <c r="S324" s="169"/>
      <c r="T324" s="170"/>
      <c r="AT324" s="165" t="s">
        <v>162</v>
      </c>
      <c r="AU324" s="165" t="s">
        <v>82</v>
      </c>
      <c r="AV324" s="13" t="s">
        <v>80</v>
      </c>
      <c r="AW324" s="13" t="s">
        <v>34</v>
      </c>
      <c r="AX324" s="13" t="s">
        <v>73</v>
      </c>
      <c r="AY324" s="165" t="s">
        <v>151</v>
      </c>
    </row>
    <row r="325" spans="2:51" s="14" customFormat="1" ht="11.25">
      <c r="B325" s="171"/>
      <c r="D325" s="164" t="s">
        <v>162</v>
      </c>
      <c r="E325" s="172" t="s">
        <v>3</v>
      </c>
      <c r="F325" s="173" t="s">
        <v>427</v>
      </c>
      <c r="H325" s="174">
        <v>74.51</v>
      </c>
      <c r="I325" s="175"/>
      <c r="L325" s="171"/>
      <c r="M325" s="176"/>
      <c r="N325" s="177"/>
      <c r="O325" s="177"/>
      <c r="P325" s="177"/>
      <c r="Q325" s="177"/>
      <c r="R325" s="177"/>
      <c r="S325" s="177"/>
      <c r="T325" s="178"/>
      <c r="AT325" s="172" t="s">
        <v>162</v>
      </c>
      <c r="AU325" s="172" t="s">
        <v>82</v>
      </c>
      <c r="AV325" s="14" t="s">
        <v>82</v>
      </c>
      <c r="AW325" s="14" t="s">
        <v>34</v>
      </c>
      <c r="AX325" s="14" t="s">
        <v>80</v>
      </c>
      <c r="AY325" s="172" t="s">
        <v>151</v>
      </c>
    </row>
    <row r="326" spans="1:65" s="2" customFormat="1" ht="21.75" customHeight="1">
      <c r="A326" s="34"/>
      <c r="B326" s="144"/>
      <c r="C326" s="145" t="s">
        <v>462</v>
      </c>
      <c r="D326" s="145" t="s">
        <v>153</v>
      </c>
      <c r="E326" s="146" t="s">
        <v>463</v>
      </c>
      <c r="F326" s="147" t="s">
        <v>464</v>
      </c>
      <c r="G326" s="148" t="s">
        <v>216</v>
      </c>
      <c r="H326" s="149">
        <v>74.51</v>
      </c>
      <c r="I326" s="150"/>
      <c r="J326" s="151">
        <f>ROUND(I326*H326,2)</f>
        <v>0</v>
      </c>
      <c r="K326" s="147" t="s">
        <v>157</v>
      </c>
      <c r="L326" s="35"/>
      <c r="M326" s="152" t="s">
        <v>3</v>
      </c>
      <c r="N326" s="153" t="s">
        <v>44</v>
      </c>
      <c r="O326" s="55"/>
      <c r="P326" s="154">
        <f>O326*H326</f>
        <v>0</v>
      </c>
      <c r="Q326" s="154">
        <v>0.0041</v>
      </c>
      <c r="R326" s="154">
        <f>Q326*H326</f>
        <v>0.30549100000000007</v>
      </c>
      <c r="S326" s="154">
        <v>0</v>
      </c>
      <c r="T326" s="155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56" t="s">
        <v>158</v>
      </c>
      <c r="AT326" s="156" t="s">
        <v>153</v>
      </c>
      <c r="AU326" s="156" t="s">
        <v>82</v>
      </c>
      <c r="AY326" s="19" t="s">
        <v>151</v>
      </c>
      <c r="BE326" s="157">
        <f>IF(N326="základní",J326,0)</f>
        <v>0</v>
      </c>
      <c r="BF326" s="157">
        <f>IF(N326="snížená",J326,0)</f>
        <v>0</v>
      </c>
      <c r="BG326" s="157">
        <f>IF(N326="zákl. přenesená",J326,0)</f>
        <v>0</v>
      </c>
      <c r="BH326" s="157">
        <f>IF(N326="sníž. přenesená",J326,0)</f>
        <v>0</v>
      </c>
      <c r="BI326" s="157">
        <f>IF(N326="nulová",J326,0)</f>
        <v>0</v>
      </c>
      <c r="BJ326" s="19" t="s">
        <v>80</v>
      </c>
      <c r="BK326" s="157">
        <f>ROUND(I326*H326,2)</f>
        <v>0</v>
      </c>
      <c r="BL326" s="19" t="s">
        <v>158</v>
      </c>
      <c r="BM326" s="156" t="s">
        <v>465</v>
      </c>
    </row>
    <row r="327" spans="1:47" s="2" customFormat="1" ht="11.25">
      <c r="A327" s="34"/>
      <c r="B327" s="35"/>
      <c r="C327" s="34"/>
      <c r="D327" s="158" t="s">
        <v>160</v>
      </c>
      <c r="E327" s="34"/>
      <c r="F327" s="159" t="s">
        <v>466</v>
      </c>
      <c r="G327" s="34"/>
      <c r="H327" s="34"/>
      <c r="I327" s="160"/>
      <c r="J327" s="34"/>
      <c r="K327" s="34"/>
      <c r="L327" s="35"/>
      <c r="M327" s="161"/>
      <c r="N327" s="162"/>
      <c r="O327" s="55"/>
      <c r="P327" s="55"/>
      <c r="Q327" s="55"/>
      <c r="R327" s="55"/>
      <c r="S327" s="55"/>
      <c r="T327" s="56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9" t="s">
        <v>160</v>
      </c>
      <c r="AU327" s="19" t="s">
        <v>82</v>
      </c>
    </row>
    <row r="328" spans="2:63" s="12" customFormat="1" ht="22.5" customHeight="1">
      <c r="B328" s="131"/>
      <c r="D328" s="132" t="s">
        <v>72</v>
      </c>
      <c r="E328" s="142" t="s">
        <v>467</v>
      </c>
      <c r="F328" s="142" t="s">
        <v>468</v>
      </c>
      <c r="I328" s="134"/>
      <c r="J328" s="143">
        <f>BK328</f>
        <v>0</v>
      </c>
      <c r="L328" s="131"/>
      <c r="M328" s="136"/>
      <c r="N328" s="137"/>
      <c r="O328" s="137"/>
      <c r="P328" s="138">
        <f>SUM(P329:P348)</f>
        <v>0</v>
      </c>
      <c r="Q328" s="137"/>
      <c r="R328" s="138">
        <f>SUM(R329:R348)</f>
        <v>1.0754000000000001</v>
      </c>
      <c r="S328" s="137"/>
      <c r="T328" s="139">
        <f>SUM(T329:T348)</f>
        <v>0</v>
      </c>
      <c r="AR328" s="132" t="s">
        <v>80</v>
      </c>
      <c r="AT328" s="140" t="s">
        <v>72</v>
      </c>
      <c r="AU328" s="140" t="s">
        <v>80</v>
      </c>
      <c r="AY328" s="132" t="s">
        <v>151</v>
      </c>
      <c r="BK328" s="141">
        <f>SUM(BK329:BK348)</f>
        <v>0</v>
      </c>
    </row>
    <row r="329" spans="1:65" s="2" customFormat="1" ht="24" customHeight="1">
      <c r="A329" s="34"/>
      <c r="B329" s="144"/>
      <c r="C329" s="145" t="s">
        <v>469</v>
      </c>
      <c r="D329" s="145" t="s">
        <v>153</v>
      </c>
      <c r="E329" s="146" t="s">
        <v>470</v>
      </c>
      <c r="F329" s="147" t="s">
        <v>471</v>
      </c>
      <c r="G329" s="148" t="s">
        <v>297</v>
      </c>
      <c r="H329" s="149">
        <v>2</v>
      </c>
      <c r="I329" s="150"/>
      <c r="J329" s="151">
        <f>ROUND(I329*H329,2)</f>
        <v>0</v>
      </c>
      <c r="K329" s="147" t="s">
        <v>157</v>
      </c>
      <c r="L329" s="35"/>
      <c r="M329" s="152" t="s">
        <v>3</v>
      </c>
      <c r="N329" s="153" t="s">
        <v>44</v>
      </c>
      <c r="O329" s="55"/>
      <c r="P329" s="154">
        <f>O329*H329</f>
        <v>0</v>
      </c>
      <c r="Q329" s="154">
        <v>0.4417</v>
      </c>
      <c r="R329" s="154">
        <f>Q329*H329</f>
        <v>0.8834</v>
      </c>
      <c r="S329" s="154">
        <v>0</v>
      </c>
      <c r="T329" s="155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56" t="s">
        <v>158</v>
      </c>
      <c r="AT329" s="156" t="s">
        <v>153</v>
      </c>
      <c r="AU329" s="156" t="s">
        <v>82</v>
      </c>
      <c r="AY329" s="19" t="s">
        <v>151</v>
      </c>
      <c r="BE329" s="157">
        <f>IF(N329="základní",J329,0)</f>
        <v>0</v>
      </c>
      <c r="BF329" s="157">
        <f>IF(N329="snížená",J329,0)</f>
        <v>0</v>
      </c>
      <c r="BG329" s="157">
        <f>IF(N329="zákl. přenesená",J329,0)</f>
        <v>0</v>
      </c>
      <c r="BH329" s="157">
        <f>IF(N329="sníž. přenesená",J329,0)</f>
        <v>0</v>
      </c>
      <c r="BI329" s="157">
        <f>IF(N329="nulová",J329,0)</f>
        <v>0</v>
      </c>
      <c r="BJ329" s="19" t="s">
        <v>80</v>
      </c>
      <c r="BK329" s="157">
        <f>ROUND(I329*H329,2)</f>
        <v>0</v>
      </c>
      <c r="BL329" s="19" t="s">
        <v>158</v>
      </c>
      <c r="BM329" s="156" t="s">
        <v>472</v>
      </c>
    </row>
    <row r="330" spans="1:47" s="2" customFormat="1" ht="11.25">
      <c r="A330" s="34"/>
      <c r="B330" s="35"/>
      <c r="C330" s="34"/>
      <c r="D330" s="158" t="s">
        <v>160</v>
      </c>
      <c r="E330" s="34"/>
      <c r="F330" s="159" t="s">
        <v>473</v>
      </c>
      <c r="G330" s="34"/>
      <c r="H330" s="34"/>
      <c r="I330" s="160"/>
      <c r="J330" s="34"/>
      <c r="K330" s="34"/>
      <c r="L330" s="35"/>
      <c r="M330" s="161"/>
      <c r="N330" s="162"/>
      <c r="O330" s="55"/>
      <c r="P330" s="55"/>
      <c r="Q330" s="55"/>
      <c r="R330" s="55"/>
      <c r="S330" s="55"/>
      <c r="T330" s="56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9" t="s">
        <v>160</v>
      </c>
      <c r="AU330" s="19" t="s">
        <v>82</v>
      </c>
    </row>
    <row r="331" spans="2:51" s="13" customFormat="1" ht="11.25">
      <c r="B331" s="163"/>
      <c r="D331" s="164" t="s">
        <v>162</v>
      </c>
      <c r="E331" s="165" t="s">
        <v>3</v>
      </c>
      <c r="F331" s="166" t="s">
        <v>474</v>
      </c>
      <c r="H331" s="165" t="s">
        <v>3</v>
      </c>
      <c r="I331" s="167"/>
      <c r="L331" s="163"/>
      <c r="M331" s="168"/>
      <c r="N331" s="169"/>
      <c r="O331" s="169"/>
      <c r="P331" s="169"/>
      <c r="Q331" s="169"/>
      <c r="R331" s="169"/>
      <c r="S331" s="169"/>
      <c r="T331" s="170"/>
      <c r="AT331" s="165" t="s">
        <v>162</v>
      </c>
      <c r="AU331" s="165" t="s">
        <v>82</v>
      </c>
      <c r="AV331" s="13" t="s">
        <v>80</v>
      </c>
      <c r="AW331" s="13" t="s">
        <v>34</v>
      </c>
      <c r="AX331" s="13" t="s">
        <v>73</v>
      </c>
      <c r="AY331" s="165" t="s">
        <v>151</v>
      </c>
    </row>
    <row r="332" spans="2:51" s="13" customFormat="1" ht="11.25">
      <c r="B332" s="163"/>
      <c r="D332" s="164" t="s">
        <v>162</v>
      </c>
      <c r="E332" s="165" t="s">
        <v>3</v>
      </c>
      <c r="F332" s="166" t="s">
        <v>475</v>
      </c>
      <c r="H332" s="165" t="s">
        <v>3</v>
      </c>
      <c r="I332" s="167"/>
      <c r="L332" s="163"/>
      <c r="M332" s="168"/>
      <c r="N332" s="169"/>
      <c r="O332" s="169"/>
      <c r="P332" s="169"/>
      <c r="Q332" s="169"/>
      <c r="R332" s="169"/>
      <c r="S332" s="169"/>
      <c r="T332" s="170"/>
      <c r="AT332" s="165" t="s">
        <v>162</v>
      </c>
      <c r="AU332" s="165" t="s">
        <v>82</v>
      </c>
      <c r="AV332" s="13" t="s">
        <v>80</v>
      </c>
      <c r="AW332" s="13" t="s">
        <v>34</v>
      </c>
      <c r="AX332" s="13" t="s">
        <v>73</v>
      </c>
      <c r="AY332" s="165" t="s">
        <v>151</v>
      </c>
    </row>
    <row r="333" spans="2:51" s="13" customFormat="1" ht="11.25">
      <c r="B333" s="163"/>
      <c r="D333" s="164" t="s">
        <v>162</v>
      </c>
      <c r="E333" s="165" t="s">
        <v>3</v>
      </c>
      <c r="F333" s="166" t="s">
        <v>476</v>
      </c>
      <c r="H333" s="165" t="s">
        <v>3</v>
      </c>
      <c r="I333" s="167"/>
      <c r="L333" s="163"/>
      <c r="M333" s="168"/>
      <c r="N333" s="169"/>
      <c r="O333" s="169"/>
      <c r="P333" s="169"/>
      <c r="Q333" s="169"/>
      <c r="R333" s="169"/>
      <c r="S333" s="169"/>
      <c r="T333" s="170"/>
      <c r="AT333" s="165" t="s">
        <v>162</v>
      </c>
      <c r="AU333" s="165" t="s">
        <v>82</v>
      </c>
      <c r="AV333" s="13" t="s">
        <v>80</v>
      </c>
      <c r="AW333" s="13" t="s">
        <v>34</v>
      </c>
      <c r="AX333" s="13" t="s">
        <v>73</v>
      </c>
      <c r="AY333" s="165" t="s">
        <v>151</v>
      </c>
    </row>
    <row r="334" spans="2:51" s="13" customFormat="1" ht="11.25">
      <c r="B334" s="163"/>
      <c r="D334" s="164" t="s">
        <v>162</v>
      </c>
      <c r="E334" s="165" t="s">
        <v>3</v>
      </c>
      <c r="F334" s="166" t="s">
        <v>477</v>
      </c>
      <c r="H334" s="165" t="s">
        <v>3</v>
      </c>
      <c r="I334" s="167"/>
      <c r="L334" s="163"/>
      <c r="M334" s="168"/>
      <c r="N334" s="169"/>
      <c r="O334" s="169"/>
      <c r="P334" s="169"/>
      <c r="Q334" s="169"/>
      <c r="R334" s="169"/>
      <c r="S334" s="169"/>
      <c r="T334" s="170"/>
      <c r="AT334" s="165" t="s">
        <v>162</v>
      </c>
      <c r="AU334" s="165" t="s">
        <v>82</v>
      </c>
      <c r="AV334" s="13" t="s">
        <v>80</v>
      </c>
      <c r="AW334" s="13" t="s">
        <v>34</v>
      </c>
      <c r="AX334" s="13" t="s">
        <v>73</v>
      </c>
      <c r="AY334" s="165" t="s">
        <v>151</v>
      </c>
    </row>
    <row r="335" spans="2:51" s="13" customFormat="1" ht="11.25">
      <c r="B335" s="163"/>
      <c r="D335" s="164" t="s">
        <v>162</v>
      </c>
      <c r="E335" s="165" t="s">
        <v>3</v>
      </c>
      <c r="F335" s="166" t="s">
        <v>478</v>
      </c>
      <c r="H335" s="165" t="s">
        <v>3</v>
      </c>
      <c r="I335" s="167"/>
      <c r="L335" s="163"/>
      <c r="M335" s="168"/>
      <c r="N335" s="169"/>
      <c r="O335" s="169"/>
      <c r="P335" s="169"/>
      <c r="Q335" s="169"/>
      <c r="R335" s="169"/>
      <c r="S335" s="169"/>
      <c r="T335" s="170"/>
      <c r="AT335" s="165" t="s">
        <v>162</v>
      </c>
      <c r="AU335" s="165" t="s">
        <v>82</v>
      </c>
      <c r="AV335" s="13" t="s">
        <v>80</v>
      </c>
      <c r="AW335" s="13" t="s">
        <v>34</v>
      </c>
      <c r="AX335" s="13" t="s">
        <v>73</v>
      </c>
      <c r="AY335" s="165" t="s">
        <v>151</v>
      </c>
    </row>
    <row r="336" spans="2:51" s="14" customFormat="1" ht="11.25">
      <c r="B336" s="171"/>
      <c r="D336" s="164" t="s">
        <v>162</v>
      </c>
      <c r="E336" s="172" t="s">
        <v>3</v>
      </c>
      <c r="F336" s="173" t="s">
        <v>80</v>
      </c>
      <c r="H336" s="174">
        <v>1</v>
      </c>
      <c r="I336" s="175"/>
      <c r="L336" s="171"/>
      <c r="M336" s="176"/>
      <c r="N336" s="177"/>
      <c r="O336" s="177"/>
      <c r="P336" s="177"/>
      <c r="Q336" s="177"/>
      <c r="R336" s="177"/>
      <c r="S336" s="177"/>
      <c r="T336" s="178"/>
      <c r="AT336" s="172" t="s">
        <v>162</v>
      </c>
      <c r="AU336" s="172" t="s">
        <v>82</v>
      </c>
      <c r="AV336" s="14" t="s">
        <v>82</v>
      </c>
      <c r="AW336" s="14" t="s">
        <v>34</v>
      </c>
      <c r="AX336" s="14" t="s">
        <v>73</v>
      </c>
      <c r="AY336" s="172" t="s">
        <v>151</v>
      </c>
    </row>
    <row r="337" spans="2:51" s="13" customFormat="1" ht="11.25">
      <c r="B337" s="163"/>
      <c r="D337" s="164" t="s">
        <v>162</v>
      </c>
      <c r="E337" s="165" t="s">
        <v>3</v>
      </c>
      <c r="F337" s="166" t="s">
        <v>479</v>
      </c>
      <c r="H337" s="165" t="s">
        <v>3</v>
      </c>
      <c r="I337" s="167"/>
      <c r="L337" s="163"/>
      <c r="M337" s="168"/>
      <c r="N337" s="169"/>
      <c r="O337" s="169"/>
      <c r="P337" s="169"/>
      <c r="Q337" s="169"/>
      <c r="R337" s="169"/>
      <c r="S337" s="169"/>
      <c r="T337" s="170"/>
      <c r="AT337" s="165" t="s">
        <v>162</v>
      </c>
      <c r="AU337" s="165" t="s">
        <v>82</v>
      </c>
      <c r="AV337" s="13" t="s">
        <v>80</v>
      </c>
      <c r="AW337" s="13" t="s">
        <v>34</v>
      </c>
      <c r="AX337" s="13" t="s">
        <v>73</v>
      </c>
      <c r="AY337" s="165" t="s">
        <v>151</v>
      </c>
    </row>
    <row r="338" spans="2:51" s="13" customFormat="1" ht="11.25">
      <c r="B338" s="163"/>
      <c r="D338" s="164" t="s">
        <v>162</v>
      </c>
      <c r="E338" s="165" t="s">
        <v>3</v>
      </c>
      <c r="F338" s="166" t="s">
        <v>480</v>
      </c>
      <c r="H338" s="165" t="s">
        <v>3</v>
      </c>
      <c r="I338" s="167"/>
      <c r="L338" s="163"/>
      <c r="M338" s="168"/>
      <c r="N338" s="169"/>
      <c r="O338" s="169"/>
      <c r="P338" s="169"/>
      <c r="Q338" s="169"/>
      <c r="R338" s="169"/>
      <c r="S338" s="169"/>
      <c r="T338" s="170"/>
      <c r="AT338" s="165" t="s">
        <v>162</v>
      </c>
      <c r="AU338" s="165" t="s">
        <v>82</v>
      </c>
      <c r="AV338" s="13" t="s">
        <v>80</v>
      </c>
      <c r="AW338" s="13" t="s">
        <v>34</v>
      </c>
      <c r="AX338" s="13" t="s">
        <v>73</v>
      </c>
      <c r="AY338" s="165" t="s">
        <v>151</v>
      </c>
    </row>
    <row r="339" spans="2:51" s="14" customFormat="1" ht="11.25">
      <c r="B339" s="171"/>
      <c r="D339" s="164" t="s">
        <v>162</v>
      </c>
      <c r="E339" s="172" t="s">
        <v>3</v>
      </c>
      <c r="F339" s="173" t="s">
        <v>80</v>
      </c>
      <c r="H339" s="174">
        <v>1</v>
      </c>
      <c r="I339" s="175"/>
      <c r="L339" s="171"/>
      <c r="M339" s="176"/>
      <c r="N339" s="177"/>
      <c r="O339" s="177"/>
      <c r="P339" s="177"/>
      <c r="Q339" s="177"/>
      <c r="R339" s="177"/>
      <c r="S339" s="177"/>
      <c r="T339" s="178"/>
      <c r="AT339" s="172" t="s">
        <v>162</v>
      </c>
      <c r="AU339" s="172" t="s">
        <v>82</v>
      </c>
      <c r="AV339" s="14" t="s">
        <v>82</v>
      </c>
      <c r="AW339" s="14" t="s">
        <v>34</v>
      </c>
      <c r="AX339" s="14" t="s">
        <v>73</v>
      </c>
      <c r="AY339" s="172" t="s">
        <v>151</v>
      </c>
    </row>
    <row r="340" spans="2:51" s="15" customFormat="1" ht="11.25">
      <c r="B340" s="179"/>
      <c r="D340" s="164" t="s">
        <v>162</v>
      </c>
      <c r="E340" s="180" t="s">
        <v>3</v>
      </c>
      <c r="F340" s="181" t="s">
        <v>168</v>
      </c>
      <c r="H340" s="182">
        <v>2</v>
      </c>
      <c r="I340" s="183"/>
      <c r="L340" s="179"/>
      <c r="M340" s="184"/>
      <c r="N340" s="185"/>
      <c r="O340" s="185"/>
      <c r="P340" s="185"/>
      <c r="Q340" s="185"/>
      <c r="R340" s="185"/>
      <c r="S340" s="185"/>
      <c r="T340" s="186"/>
      <c r="AT340" s="180" t="s">
        <v>162</v>
      </c>
      <c r="AU340" s="180" t="s">
        <v>82</v>
      </c>
      <c r="AV340" s="15" t="s">
        <v>158</v>
      </c>
      <c r="AW340" s="15" t="s">
        <v>34</v>
      </c>
      <c r="AX340" s="15" t="s">
        <v>80</v>
      </c>
      <c r="AY340" s="180" t="s">
        <v>151</v>
      </c>
    </row>
    <row r="341" spans="1:65" s="2" customFormat="1" ht="24" customHeight="1">
      <c r="A341" s="34"/>
      <c r="B341" s="144"/>
      <c r="C341" s="187" t="s">
        <v>481</v>
      </c>
      <c r="D341" s="187" t="s">
        <v>208</v>
      </c>
      <c r="E341" s="188" t="s">
        <v>482</v>
      </c>
      <c r="F341" s="189" t="s">
        <v>483</v>
      </c>
      <c r="G341" s="190" t="s">
        <v>297</v>
      </c>
      <c r="H341" s="191">
        <v>1</v>
      </c>
      <c r="I341" s="192"/>
      <c r="J341" s="193">
        <f>ROUND(I341*H341,2)</f>
        <v>0</v>
      </c>
      <c r="K341" s="189" t="s">
        <v>3</v>
      </c>
      <c r="L341" s="194"/>
      <c r="M341" s="195" t="s">
        <v>3</v>
      </c>
      <c r="N341" s="196" t="s">
        <v>44</v>
      </c>
      <c r="O341" s="55"/>
      <c r="P341" s="154">
        <f>O341*H341</f>
        <v>0</v>
      </c>
      <c r="Q341" s="154">
        <v>0.02114</v>
      </c>
      <c r="R341" s="154">
        <f>Q341*H341</f>
        <v>0.02114</v>
      </c>
      <c r="S341" s="154">
        <v>0</v>
      </c>
      <c r="T341" s="155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56" t="s">
        <v>207</v>
      </c>
      <c r="AT341" s="156" t="s">
        <v>208</v>
      </c>
      <c r="AU341" s="156" t="s">
        <v>82</v>
      </c>
      <c r="AY341" s="19" t="s">
        <v>151</v>
      </c>
      <c r="BE341" s="157">
        <f>IF(N341="základní",J341,0)</f>
        <v>0</v>
      </c>
      <c r="BF341" s="157">
        <f>IF(N341="snížená",J341,0)</f>
        <v>0</v>
      </c>
      <c r="BG341" s="157">
        <f>IF(N341="zákl. přenesená",J341,0)</f>
        <v>0</v>
      </c>
      <c r="BH341" s="157">
        <f>IF(N341="sníž. přenesená",J341,0)</f>
        <v>0</v>
      </c>
      <c r="BI341" s="157">
        <f>IF(N341="nulová",J341,0)</f>
        <v>0</v>
      </c>
      <c r="BJ341" s="19" t="s">
        <v>80</v>
      </c>
      <c r="BK341" s="157">
        <f>ROUND(I341*H341,2)</f>
        <v>0</v>
      </c>
      <c r="BL341" s="19" t="s">
        <v>158</v>
      </c>
      <c r="BM341" s="156" t="s">
        <v>484</v>
      </c>
    </row>
    <row r="342" spans="1:65" s="2" customFormat="1" ht="24" customHeight="1">
      <c r="A342" s="34"/>
      <c r="B342" s="144"/>
      <c r="C342" s="187" t="s">
        <v>485</v>
      </c>
      <c r="D342" s="187" t="s">
        <v>208</v>
      </c>
      <c r="E342" s="188" t="s">
        <v>486</v>
      </c>
      <c r="F342" s="189" t="s">
        <v>487</v>
      </c>
      <c r="G342" s="190" t="s">
        <v>297</v>
      </c>
      <c r="H342" s="191">
        <v>1</v>
      </c>
      <c r="I342" s="192"/>
      <c r="J342" s="193">
        <f>ROUND(I342*H342,2)</f>
        <v>0</v>
      </c>
      <c r="K342" s="189" t="s">
        <v>3</v>
      </c>
      <c r="L342" s="194"/>
      <c r="M342" s="195" t="s">
        <v>3</v>
      </c>
      <c r="N342" s="196" t="s">
        <v>44</v>
      </c>
      <c r="O342" s="55"/>
      <c r="P342" s="154">
        <f>O342*H342</f>
        <v>0</v>
      </c>
      <c r="Q342" s="154">
        <v>0.01834</v>
      </c>
      <c r="R342" s="154">
        <f>Q342*H342</f>
        <v>0.01834</v>
      </c>
      <c r="S342" s="154">
        <v>0</v>
      </c>
      <c r="T342" s="155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56" t="s">
        <v>207</v>
      </c>
      <c r="AT342" s="156" t="s">
        <v>208</v>
      </c>
      <c r="AU342" s="156" t="s">
        <v>82</v>
      </c>
      <c r="AY342" s="19" t="s">
        <v>151</v>
      </c>
      <c r="BE342" s="157">
        <f>IF(N342="základní",J342,0)</f>
        <v>0</v>
      </c>
      <c r="BF342" s="157">
        <f>IF(N342="snížená",J342,0)</f>
        <v>0</v>
      </c>
      <c r="BG342" s="157">
        <f>IF(N342="zákl. přenesená",J342,0)</f>
        <v>0</v>
      </c>
      <c r="BH342" s="157">
        <f>IF(N342="sníž. přenesená",J342,0)</f>
        <v>0</v>
      </c>
      <c r="BI342" s="157">
        <f>IF(N342="nulová",J342,0)</f>
        <v>0</v>
      </c>
      <c r="BJ342" s="19" t="s">
        <v>80</v>
      </c>
      <c r="BK342" s="157">
        <f>ROUND(I342*H342,2)</f>
        <v>0</v>
      </c>
      <c r="BL342" s="19" t="s">
        <v>158</v>
      </c>
      <c r="BM342" s="156" t="s">
        <v>488</v>
      </c>
    </row>
    <row r="343" spans="1:65" s="2" customFormat="1" ht="24" customHeight="1">
      <c r="A343" s="34"/>
      <c r="B343" s="144"/>
      <c r="C343" s="145" t="s">
        <v>489</v>
      </c>
      <c r="D343" s="145" t="s">
        <v>153</v>
      </c>
      <c r="E343" s="146" t="s">
        <v>490</v>
      </c>
      <c r="F343" s="147" t="s">
        <v>491</v>
      </c>
      <c r="G343" s="148" t="s">
        <v>297</v>
      </c>
      <c r="H343" s="149">
        <v>6</v>
      </c>
      <c r="I343" s="150"/>
      <c r="J343" s="151">
        <f>ROUND(I343*H343,2)</f>
        <v>0</v>
      </c>
      <c r="K343" s="147" t="s">
        <v>157</v>
      </c>
      <c r="L343" s="35"/>
      <c r="M343" s="152" t="s">
        <v>3</v>
      </c>
      <c r="N343" s="153" t="s">
        <v>44</v>
      </c>
      <c r="O343" s="55"/>
      <c r="P343" s="154">
        <f>O343*H343</f>
        <v>0</v>
      </c>
      <c r="Q343" s="154">
        <v>0.02542</v>
      </c>
      <c r="R343" s="154">
        <f>Q343*H343</f>
        <v>0.15252000000000002</v>
      </c>
      <c r="S343" s="154">
        <v>0</v>
      </c>
      <c r="T343" s="155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56" t="s">
        <v>158</v>
      </c>
      <c r="AT343" s="156" t="s">
        <v>153</v>
      </c>
      <c r="AU343" s="156" t="s">
        <v>82</v>
      </c>
      <c r="AY343" s="19" t="s">
        <v>151</v>
      </c>
      <c r="BE343" s="157">
        <f>IF(N343="základní",J343,0)</f>
        <v>0</v>
      </c>
      <c r="BF343" s="157">
        <f>IF(N343="snížená",J343,0)</f>
        <v>0</v>
      </c>
      <c r="BG343" s="157">
        <f>IF(N343="zákl. přenesená",J343,0)</f>
        <v>0</v>
      </c>
      <c r="BH343" s="157">
        <f>IF(N343="sníž. přenesená",J343,0)</f>
        <v>0</v>
      </c>
      <c r="BI343" s="157">
        <f>IF(N343="nulová",J343,0)</f>
        <v>0</v>
      </c>
      <c r="BJ343" s="19" t="s">
        <v>80</v>
      </c>
      <c r="BK343" s="157">
        <f>ROUND(I343*H343,2)</f>
        <v>0</v>
      </c>
      <c r="BL343" s="19" t="s">
        <v>158</v>
      </c>
      <c r="BM343" s="156" t="s">
        <v>492</v>
      </c>
    </row>
    <row r="344" spans="1:47" s="2" customFormat="1" ht="11.25">
      <c r="A344" s="34"/>
      <c r="B344" s="35"/>
      <c r="C344" s="34"/>
      <c r="D344" s="158" t="s">
        <v>160</v>
      </c>
      <c r="E344" s="34"/>
      <c r="F344" s="159" t="s">
        <v>493</v>
      </c>
      <c r="G344" s="34"/>
      <c r="H344" s="34"/>
      <c r="I344" s="160"/>
      <c r="J344" s="34"/>
      <c r="K344" s="34"/>
      <c r="L344" s="35"/>
      <c r="M344" s="161"/>
      <c r="N344" s="162"/>
      <c r="O344" s="55"/>
      <c r="P344" s="55"/>
      <c r="Q344" s="55"/>
      <c r="R344" s="55"/>
      <c r="S344" s="55"/>
      <c r="T344" s="56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9" t="s">
        <v>160</v>
      </c>
      <c r="AU344" s="19" t="s">
        <v>82</v>
      </c>
    </row>
    <row r="345" spans="2:51" s="13" customFormat="1" ht="11.25">
      <c r="B345" s="163"/>
      <c r="D345" s="164" t="s">
        <v>162</v>
      </c>
      <c r="E345" s="165" t="s">
        <v>3</v>
      </c>
      <c r="F345" s="166" t="s">
        <v>494</v>
      </c>
      <c r="H345" s="165" t="s">
        <v>3</v>
      </c>
      <c r="I345" s="167"/>
      <c r="L345" s="163"/>
      <c r="M345" s="168"/>
      <c r="N345" s="169"/>
      <c r="O345" s="169"/>
      <c r="P345" s="169"/>
      <c r="Q345" s="169"/>
      <c r="R345" s="169"/>
      <c r="S345" s="169"/>
      <c r="T345" s="170"/>
      <c r="AT345" s="165" t="s">
        <v>162</v>
      </c>
      <c r="AU345" s="165" t="s">
        <v>82</v>
      </c>
      <c r="AV345" s="13" t="s">
        <v>80</v>
      </c>
      <c r="AW345" s="13" t="s">
        <v>34</v>
      </c>
      <c r="AX345" s="13" t="s">
        <v>73</v>
      </c>
      <c r="AY345" s="165" t="s">
        <v>151</v>
      </c>
    </row>
    <row r="346" spans="2:51" s="13" customFormat="1" ht="11.25">
      <c r="B346" s="163"/>
      <c r="D346" s="164" t="s">
        <v>162</v>
      </c>
      <c r="E346" s="165" t="s">
        <v>3</v>
      </c>
      <c r="F346" s="166" t="s">
        <v>495</v>
      </c>
      <c r="H346" s="165" t="s">
        <v>3</v>
      </c>
      <c r="I346" s="167"/>
      <c r="L346" s="163"/>
      <c r="M346" s="168"/>
      <c r="N346" s="169"/>
      <c r="O346" s="169"/>
      <c r="P346" s="169"/>
      <c r="Q346" s="169"/>
      <c r="R346" s="169"/>
      <c r="S346" s="169"/>
      <c r="T346" s="170"/>
      <c r="AT346" s="165" t="s">
        <v>162</v>
      </c>
      <c r="AU346" s="165" t="s">
        <v>82</v>
      </c>
      <c r="AV346" s="13" t="s">
        <v>80</v>
      </c>
      <c r="AW346" s="13" t="s">
        <v>34</v>
      </c>
      <c r="AX346" s="13" t="s">
        <v>73</v>
      </c>
      <c r="AY346" s="165" t="s">
        <v>151</v>
      </c>
    </row>
    <row r="347" spans="2:51" s="13" customFormat="1" ht="11.25">
      <c r="B347" s="163"/>
      <c r="D347" s="164" t="s">
        <v>162</v>
      </c>
      <c r="E347" s="165" t="s">
        <v>3</v>
      </c>
      <c r="F347" s="166" t="s">
        <v>496</v>
      </c>
      <c r="H347" s="165" t="s">
        <v>3</v>
      </c>
      <c r="I347" s="167"/>
      <c r="L347" s="163"/>
      <c r="M347" s="168"/>
      <c r="N347" s="169"/>
      <c r="O347" s="169"/>
      <c r="P347" s="169"/>
      <c r="Q347" s="169"/>
      <c r="R347" s="169"/>
      <c r="S347" s="169"/>
      <c r="T347" s="170"/>
      <c r="AT347" s="165" t="s">
        <v>162</v>
      </c>
      <c r="AU347" s="165" t="s">
        <v>82</v>
      </c>
      <c r="AV347" s="13" t="s">
        <v>80</v>
      </c>
      <c r="AW347" s="13" t="s">
        <v>34</v>
      </c>
      <c r="AX347" s="13" t="s">
        <v>73</v>
      </c>
      <c r="AY347" s="165" t="s">
        <v>151</v>
      </c>
    </row>
    <row r="348" spans="2:51" s="14" customFormat="1" ht="11.25">
      <c r="B348" s="171"/>
      <c r="D348" s="164" t="s">
        <v>162</v>
      </c>
      <c r="E348" s="172" t="s">
        <v>3</v>
      </c>
      <c r="F348" s="173" t="s">
        <v>497</v>
      </c>
      <c r="H348" s="174">
        <v>6</v>
      </c>
      <c r="I348" s="175"/>
      <c r="L348" s="171"/>
      <c r="M348" s="176"/>
      <c r="N348" s="177"/>
      <c r="O348" s="177"/>
      <c r="P348" s="177"/>
      <c r="Q348" s="177"/>
      <c r="R348" s="177"/>
      <c r="S348" s="177"/>
      <c r="T348" s="178"/>
      <c r="AT348" s="172" t="s">
        <v>162</v>
      </c>
      <c r="AU348" s="172" t="s">
        <v>82</v>
      </c>
      <c r="AV348" s="14" t="s">
        <v>82</v>
      </c>
      <c r="AW348" s="14" t="s">
        <v>34</v>
      </c>
      <c r="AX348" s="14" t="s">
        <v>80</v>
      </c>
      <c r="AY348" s="172" t="s">
        <v>151</v>
      </c>
    </row>
    <row r="349" spans="2:63" s="12" customFormat="1" ht="22.5" customHeight="1">
      <c r="B349" s="131"/>
      <c r="D349" s="132" t="s">
        <v>72</v>
      </c>
      <c r="E349" s="142" t="s">
        <v>213</v>
      </c>
      <c r="F349" s="142" t="s">
        <v>498</v>
      </c>
      <c r="I349" s="134"/>
      <c r="J349" s="143">
        <f>BK349</f>
        <v>0</v>
      </c>
      <c r="L349" s="131"/>
      <c r="M349" s="136"/>
      <c r="N349" s="137"/>
      <c r="O349" s="137"/>
      <c r="P349" s="138">
        <f>SUM(P350:P362)</f>
        <v>0</v>
      </c>
      <c r="Q349" s="137"/>
      <c r="R349" s="138">
        <f>SUM(R350:R362)</f>
        <v>0.4447824</v>
      </c>
      <c r="S349" s="137"/>
      <c r="T349" s="139">
        <f>SUM(T350:T362)</f>
        <v>0.5</v>
      </c>
      <c r="AR349" s="132" t="s">
        <v>80</v>
      </c>
      <c r="AT349" s="140" t="s">
        <v>72</v>
      </c>
      <c r="AU349" s="140" t="s">
        <v>80</v>
      </c>
      <c r="AY349" s="132" t="s">
        <v>151</v>
      </c>
      <c r="BK349" s="141">
        <f>SUM(BK350:BK362)</f>
        <v>0</v>
      </c>
    </row>
    <row r="350" spans="1:65" s="2" customFormat="1" ht="24" customHeight="1">
      <c r="A350" s="34"/>
      <c r="B350" s="144"/>
      <c r="C350" s="145" t="s">
        <v>499</v>
      </c>
      <c r="D350" s="145" t="s">
        <v>153</v>
      </c>
      <c r="E350" s="146" t="s">
        <v>500</v>
      </c>
      <c r="F350" s="147" t="s">
        <v>501</v>
      </c>
      <c r="G350" s="148" t="s">
        <v>216</v>
      </c>
      <c r="H350" s="149">
        <v>94.56</v>
      </c>
      <c r="I350" s="150"/>
      <c r="J350" s="151">
        <f>ROUND(I350*H350,2)</f>
        <v>0</v>
      </c>
      <c r="K350" s="147" t="s">
        <v>157</v>
      </c>
      <c r="L350" s="35"/>
      <c r="M350" s="152" t="s">
        <v>3</v>
      </c>
      <c r="N350" s="153" t="s">
        <v>44</v>
      </c>
      <c r="O350" s="55"/>
      <c r="P350" s="154">
        <f>O350*H350</f>
        <v>0</v>
      </c>
      <c r="Q350" s="154">
        <v>4E-05</v>
      </c>
      <c r="R350" s="154">
        <f>Q350*H350</f>
        <v>0.0037824000000000004</v>
      </c>
      <c r="S350" s="154">
        <v>0</v>
      </c>
      <c r="T350" s="155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56" t="s">
        <v>158</v>
      </c>
      <c r="AT350" s="156" t="s">
        <v>153</v>
      </c>
      <c r="AU350" s="156" t="s">
        <v>82</v>
      </c>
      <c r="AY350" s="19" t="s">
        <v>151</v>
      </c>
      <c r="BE350" s="157">
        <f>IF(N350="základní",J350,0)</f>
        <v>0</v>
      </c>
      <c r="BF350" s="157">
        <f>IF(N350="snížená",J350,0)</f>
        <v>0</v>
      </c>
      <c r="BG350" s="157">
        <f>IF(N350="zákl. přenesená",J350,0)</f>
        <v>0</v>
      </c>
      <c r="BH350" s="157">
        <f>IF(N350="sníž. přenesená",J350,0)</f>
        <v>0</v>
      </c>
      <c r="BI350" s="157">
        <f>IF(N350="nulová",J350,0)</f>
        <v>0</v>
      </c>
      <c r="BJ350" s="19" t="s">
        <v>80</v>
      </c>
      <c r="BK350" s="157">
        <f>ROUND(I350*H350,2)</f>
        <v>0</v>
      </c>
      <c r="BL350" s="19" t="s">
        <v>158</v>
      </c>
      <c r="BM350" s="156" t="s">
        <v>502</v>
      </c>
    </row>
    <row r="351" spans="1:47" s="2" customFormat="1" ht="11.25">
      <c r="A351" s="34"/>
      <c r="B351" s="35"/>
      <c r="C351" s="34"/>
      <c r="D351" s="158" t="s">
        <v>160</v>
      </c>
      <c r="E351" s="34"/>
      <c r="F351" s="159" t="s">
        <v>503</v>
      </c>
      <c r="G351" s="34"/>
      <c r="H351" s="34"/>
      <c r="I351" s="160"/>
      <c r="J351" s="34"/>
      <c r="K351" s="34"/>
      <c r="L351" s="35"/>
      <c r="M351" s="161"/>
      <c r="N351" s="162"/>
      <c r="O351" s="55"/>
      <c r="P351" s="55"/>
      <c r="Q351" s="55"/>
      <c r="R351" s="55"/>
      <c r="S351" s="55"/>
      <c r="T351" s="56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T351" s="19" t="s">
        <v>160</v>
      </c>
      <c r="AU351" s="19" t="s">
        <v>82</v>
      </c>
    </row>
    <row r="352" spans="2:51" s="13" customFormat="1" ht="11.25">
      <c r="B352" s="163"/>
      <c r="D352" s="164" t="s">
        <v>162</v>
      </c>
      <c r="E352" s="165" t="s">
        <v>3</v>
      </c>
      <c r="F352" s="166" t="s">
        <v>504</v>
      </c>
      <c r="H352" s="165" t="s">
        <v>3</v>
      </c>
      <c r="I352" s="167"/>
      <c r="L352" s="163"/>
      <c r="M352" s="168"/>
      <c r="N352" s="169"/>
      <c r="O352" s="169"/>
      <c r="P352" s="169"/>
      <c r="Q352" s="169"/>
      <c r="R352" s="169"/>
      <c r="S352" s="169"/>
      <c r="T352" s="170"/>
      <c r="AT352" s="165" t="s">
        <v>162</v>
      </c>
      <c r="AU352" s="165" t="s">
        <v>82</v>
      </c>
      <c r="AV352" s="13" t="s">
        <v>80</v>
      </c>
      <c r="AW352" s="13" t="s">
        <v>34</v>
      </c>
      <c r="AX352" s="13" t="s">
        <v>73</v>
      </c>
      <c r="AY352" s="165" t="s">
        <v>151</v>
      </c>
    </row>
    <row r="353" spans="2:51" s="13" customFormat="1" ht="11.25">
      <c r="B353" s="163"/>
      <c r="D353" s="164" t="s">
        <v>162</v>
      </c>
      <c r="E353" s="165" t="s">
        <v>3</v>
      </c>
      <c r="F353" s="166" t="s">
        <v>505</v>
      </c>
      <c r="H353" s="165" t="s">
        <v>3</v>
      </c>
      <c r="I353" s="167"/>
      <c r="L353" s="163"/>
      <c r="M353" s="168"/>
      <c r="N353" s="169"/>
      <c r="O353" s="169"/>
      <c r="P353" s="169"/>
      <c r="Q353" s="169"/>
      <c r="R353" s="169"/>
      <c r="S353" s="169"/>
      <c r="T353" s="170"/>
      <c r="AT353" s="165" t="s">
        <v>162</v>
      </c>
      <c r="AU353" s="165" t="s">
        <v>82</v>
      </c>
      <c r="AV353" s="13" t="s">
        <v>80</v>
      </c>
      <c r="AW353" s="13" t="s">
        <v>34</v>
      </c>
      <c r="AX353" s="13" t="s">
        <v>73</v>
      </c>
      <c r="AY353" s="165" t="s">
        <v>151</v>
      </c>
    </row>
    <row r="354" spans="2:51" s="14" customFormat="1" ht="11.25">
      <c r="B354" s="171"/>
      <c r="D354" s="164" t="s">
        <v>162</v>
      </c>
      <c r="E354" s="172" t="s">
        <v>3</v>
      </c>
      <c r="F354" s="173" t="s">
        <v>506</v>
      </c>
      <c r="H354" s="174">
        <v>94.56</v>
      </c>
      <c r="I354" s="175"/>
      <c r="L354" s="171"/>
      <c r="M354" s="176"/>
      <c r="N354" s="177"/>
      <c r="O354" s="177"/>
      <c r="P354" s="177"/>
      <c r="Q354" s="177"/>
      <c r="R354" s="177"/>
      <c r="S354" s="177"/>
      <c r="T354" s="178"/>
      <c r="AT354" s="172" t="s">
        <v>162</v>
      </c>
      <c r="AU354" s="172" t="s">
        <v>82</v>
      </c>
      <c r="AV354" s="14" t="s">
        <v>82</v>
      </c>
      <c r="AW354" s="14" t="s">
        <v>34</v>
      </c>
      <c r="AX354" s="14" t="s">
        <v>80</v>
      </c>
      <c r="AY354" s="172" t="s">
        <v>151</v>
      </c>
    </row>
    <row r="355" spans="1:65" s="2" customFormat="1" ht="24" customHeight="1">
      <c r="A355" s="34"/>
      <c r="B355" s="144"/>
      <c r="C355" s="145" t="s">
        <v>507</v>
      </c>
      <c r="D355" s="145" t="s">
        <v>153</v>
      </c>
      <c r="E355" s="146" t="s">
        <v>508</v>
      </c>
      <c r="F355" s="147" t="s">
        <v>509</v>
      </c>
      <c r="G355" s="148" t="s">
        <v>216</v>
      </c>
      <c r="H355" s="149">
        <v>25</v>
      </c>
      <c r="I355" s="150"/>
      <c r="J355" s="151">
        <f>ROUND(I355*H355,2)</f>
        <v>0</v>
      </c>
      <c r="K355" s="147" t="s">
        <v>157</v>
      </c>
      <c r="L355" s="35"/>
      <c r="M355" s="152" t="s">
        <v>3</v>
      </c>
      <c r="N355" s="153" t="s">
        <v>44</v>
      </c>
      <c r="O355" s="55"/>
      <c r="P355" s="154">
        <f>O355*H355</f>
        <v>0</v>
      </c>
      <c r="Q355" s="154">
        <v>0.01764</v>
      </c>
      <c r="R355" s="154">
        <f>Q355*H355</f>
        <v>0.441</v>
      </c>
      <c r="S355" s="154">
        <v>0.02</v>
      </c>
      <c r="T355" s="155">
        <f>S355*H355</f>
        <v>0.5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56" t="s">
        <v>158</v>
      </c>
      <c r="AT355" s="156" t="s">
        <v>153</v>
      </c>
      <c r="AU355" s="156" t="s">
        <v>82</v>
      </c>
      <c r="AY355" s="19" t="s">
        <v>151</v>
      </c>
      <c r="BE355" s="157">
        <f>IF(N355="základní",J355,0)</f>
        <v>0</v>
      </c>
      <c r="BF355" s="157">
        <f>IF(N355="snížená",J355,0)</f>
        <v>0</v>
      </c>
      <c r="BG355" s="157">
        <f>IF(N355="zákl. přenesená",J355,0)</f>
        <v>0</v>
      </c>
      <c r="BH355" s="157">
        <f>IF(N355="sníž. přenesená",J355,0)</f>
        <v>0</v>
      </c>
      <c r="BI355" s="157">
        <f>IF(N355="nulová",J355,0)</f>
        <v>0</v>
      </c>
      <c r="BJ355" s="19" t="s">
        <v>80</v>
      </c>
      <c r="BK355" s="157">
        <f>ROUND(I355*H355,2)</f>
        <v>0</v>
      </c>
      <c r="BL355" s="19" t="s">
        <v>158</v>
      </c>
      <c r="BM355" s="156" t="s">
        <v>510</v>
      </c>
    </row>
    <row r="356" spans="1:47" s="2" customFormat="1" ht="11.25">
      <c r="A356" s="34"/>
      <c r="B356" s="35"/>
      <c r="C356" s="34"/>
      <c r="D356" s="158" t="s">
        <v>160</v>
      </c>
      <c r="E356" s="34"/>
      <c r="F356" s="159" t="s">
        <v>511</v>
      </c>
      <c r="G356" s="34"/>
      <c r="H356" s="34"/>
      <c r="I356" s="160"/>
      <c r="J356" s="34"/>
      <c r="K356" s="34"/>
      <c r="L356" s="35"/>
      <c r="M356" s="161"/>
      <c r="N356" s="162"/>
      <c r="O356" s="55"/>
      <c r="P356" s="55"/>
      <c r="Q356" s="55"/>
      <c r="R356" s="55"/>
      <c r="S356" s="55"/>
      <c r="T356" s="56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9" t="s">
        <v>160</v>
      </c>
      <c r="AU356" s="19" t="s">
        <v>82</v>
      </c>
    </row>
    <row r="357" spans="2:51" s="13" customFormat="1" ht="11.25">
      <c r="B357" s="163"/>
      <c r="D357" s="164" t="s">
        <v>162</v>
      </c>
      <c r="E357" s="165" t="s">
        <v>3</v>
      </c>
      <c r="F357" s="166" t="s">
        <v>512</v>
      </c>
      <c r="H357" s="165" t="s">
        <v>3</v>
      </c>
      <c r="I357" s="167"/>
      <c r="L357" s="163"/>
      <c r="M357" s="168"/>
      <c r="N357" s="169"/>
      <c r="O357" s="169"/>
      <c r="P357" s="169"/>
      <c r="Q357" s="169"/>
      <c r="R357" s="169"/>
      <c r="S357" s="169"/>
      <c r="T357" s="170"/>
      <c r="AT357" s="165" t="s">
        <v>162</v>
      </c>
      <c r="AU357" s="165" t="s">
        <v>82</v>
      </c>
      <c r="AV357" s="13" t="s">
        <v>80</v>
      </c>
      <c r="AW357" s="13" t="s">
        <v>34</v>
      </c>
      <c r="AX357" s="13" t="s">
        <v>73</v>
      </c>
      <c r="AY357" s="165" t="s">
        <v>151</v>
      </c>
    </row>
    <row r="358" spans="2:51" s="14" customFormat="1" ht="11.25">
      <c r="B358" s="171"/>
      <c r="D358" s="164" t="s">
        <v>162</v>
      </c>
      <c r="E358" s="172" t="s">
        <v>3</v>
      </c>
      <c r="F358" s="173" t="s">
        <v>513</v>
      </c>
      <c r="H358" s="174">
        <v>25</v>
      </c>
      <c r="I358" s="175"/>
      <c r="L358" s="171"/>
      <c r="M358" s="176"/>
      <c r="N358" s="177"/>
      <c r="O358" s="177"/>
      <c r="P358" s="177"/>
      <c r="Q358" s="177"/>
      <c r="R358" s="177"/>
      <c r="S358" s="177"/>
      <c r="T358" s="178"/>
      <c r="AT358" s="172" t="s">
        <v>162</v>
      </c>
      <c r="AU358" s="172" t="s">
        <v>82</v>
      </c>
      <c r="AV358" s="14" t="s">
        <v>82</v>
      </c>
      <c r="AW358" s="14" t="s">
        <v>34</v>
      </c>
      <c r="AX358" s="14" t="s">
        <v>80</v>
      </c>
      <c r="AY358" s="172" t="s">
        <v>151</v>
      </c>
    </row>
    <row r="359" spans="1:65" s="2" customFormat="1" ht="24" customHeight="1">
      <c r="A359" s="34"/>
      <c r="B359" s="144"/>
      <c r="C359" s="145" t="s">
        <v>514</v>
      </c>
      <c r="D359" s="145" t="s">
        <v>153</v>
      </c>
      <c r="E359" s="146" t="s">
        <v>515</v>
      </c>
      <c r="F359" s="147" t="s">
        <v>516</v>
      </c>
      <c r="G359" s="148" t="s">
        <v>216</v>
      </c>
      <c r="H359" s="149">
        <v>50</v>
      </c>
      <c r="I359" s="150"/>
      <c r="J359" s="151">
        <f>ROUND(I359*H359,2)</f>
        <v>0</v>
      </c>
      <c r="K359" s="147" t="s">
        <v>157</v>
      </c>
      <c r="L359" s="35"/>
      <c r="M359" s="152" t="s">
        <v>3</v>
      </c>
      <c r="N359" s="153" t="s">
        <v>44</v>
      </c>
      <c r="O359" s="55"/>
      <c r="P359" s="154">
        <f>O359*H359</f>
        <v>0</v>
      </c>
      <c r="Q359" s="154">
        <v>0</v>
      </c>
      <c r="R359" s="154">
        <f>Q359*H359</f>
        <v>0</v>
      </c>
      <c r="S359" s="154">
        <v>0</v>
      </c>
      <c r="T359" s="155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56" t="s">
        <v>158</v>
      </c>
      <c r="AT359" s="156" t="s">
        <v>153</v>
      </c>
      <c r="AU359" s="156" t="s">
        <v>82</v>
      </c>
      <c r="AY359" s="19" t="s">
        <v>151</v>
      </c>
      <c r="BE359" s="157">
        <f>IF(N359="základní",J359,0)</f>
        <v>0</v>
      </c>
      <c r="BF359" s="157">
        <f>IF(N359="snížená",J359,0)</f>
        <v>0</v>
      </c>
      <c r="BG359" s="157">
        <f>IF(N359="zákl. přenesená",J359,0)</f>
        <v>0</v>
      </c>
      <c r="BH359" s="157">
        <f>IF(N359="sníž. přenesená",J359,0)</f>
        <v>0</v>
      </c>
      <c r="BI359" s="157">
        <f>IF(N359="nulová",J359,0)</f>
        <v>0</v>
      </c>
      <c r="BJ359" s="19" t="s">
        <v>80</v>
      </c>
      <c r="BK359" s="157">
        <f>ROUND(I359*H359,2)</f>
        <v>0</v>
      </c>
      <c r="BL359" s="19" t="s">
        <v>158</v>
      </c>
      <c r="BM359" s="156" t="s">
        <v>517</v>
      </c>
    </row>
    <row r="360" spans="1:47" s="2" customFormat="1" ht="11.25">
      <c r="A360" s="34"/>
      <c r="B360" s="35"/>
      <c r="C360" s="34"/>
      <c r="D360" s="158" t="s">
        <v>160</v>
      </c>
      <c r="E360" s="34"/>
      <c r="F360" s="159" t="s">
        <v>518</v>
      </c>
      <c r="G360" s="34"/>
      <c r="H360" s="34"/>
      <c r="I360" s="160"/>
      <c r="J360" s="34"/>
      <c r="K360" s="34"/>
      <c r="L360" s="35"/>
      <c r="M360" s="161"/>
      <c r="N360" s="162"/>
      <c r="O360" s="55"/>
      <c r="P360" s="55"/>
      <c r="Q360" s="55"/>
      <c r="R360" s="55"/>
      <c r="S360" s="55"/>
      <c r="T360" s="56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T360" s="19" t="s">
        <v>160</v>
      </c>
      <c r="AU360" s="19" t="s">
        <v>82</v>
      </c>
    </row>
    <row r="361" spans="2:51" s="13" customFormat="1" ht="11.25">
      <c r="B361" s="163"/>
      <c r="D361" s="164" t="s">
        <v>162</v>
      </c>
      <c r="E361" s="165" t="s">
        <v>3</v>
      </c>
      <c r="F361" s="166" t="s">
        <v>519</v>
      </c>
      <c r="H361" s="165" t="s">
        <v>3</v>
      </c>
      <c r="I361" s="167"/>
      <c r="L361" s="163"/>
      <c r="M361" s="168"/>
      <c r="N361" s="169"/>
      <c r="O361" s="169"/>
      <c r="P361" s="169"/>
      <c r="Q361" s="169"/>
      <c r="R361" s="169"/>
      <c r="S361" s="169"/>
      <c r="T361" s="170"/>
      <c r="AT361" s="165" t="s">
        <v>162</v>
      </c>
      <c r="AU361" s="165" t="s">
        <v>82</v>
      </c>
      <c r="AV361" s="13" t="s">
        <v>80</v>
      </c>
      <c r="AW361" s="13" t="s">
        <v>34</v>
      </c>
      <c r="AX361" s="13" t="s">
        <v>73</v>
      </c>
      <c r="AY361" s="165" t="s">
        <v>151</v>
      </c>
    </row>
    <row r="362" spans="2:51" s="14" customFormat="1" ht="11.25">
      <c r="B362" s="171"/>
      <c r="D362" s="164" t="s">
        <v>162</v>
      </c>
      <c r="E362" s="172" t="s">
        <v>3</v>
      </c>
      <c r="F362" s="173" t="s">
        <v>520</v>
      </c>
      <c r="H362" s="174">
        <v>50</v>
      </c>
      <c r="I362" s="175"/>
      <c r="L362" s="171"/>
      <c r="M362" s="176"/>
      <c r="N362" s="177"/>
      <c r="O362" s="177"/>
      <c r="P362" s="177"/>
      <c r="Q362" s="177"/>
      <c r="R362" s="177"/>
      <c r="S362" s="177"/>
      <c r="T362" s="178"/>
      <c r="AT362" s="172" t="s">
        <v>162</v>
      </c>
      <c r="AU362" s="172" t="s">
        <v>82</v>
      </c>
      <c r="AV362" s="14" t="s">
        <v>82</v>
      </c>
      <c r="AW362" s="14" t="s">
        <v>34</v>
      </c>
      <c r="AX362" s="14" t="s">
        <v>80</v>
      </c>
      <c r="AY362" s="172" t="s">
        <v>151</v>
      </c>
    </row>
    <row r="363" spans="2:63" s="12" customFormat="1" ht="22.5" customHeight="1">
      <c r="B363" s="131"/>
      <c r="D363" s="132" t="s">
        <v>72</v>
      </c>
      <c r="E363" s="142" t="s">
        <v>521</v>
      </c>
      <c r="F363" s="142" t="s">
        <v>522</v>
      </c>
      <c r="I363" s="134"/>
      <c r="J363" s="143">
        <f>BK363</f>
        <v>0</v>
      </c>
      <c r="L363" s="131"/>
      <c r="M363" s="136"/>
      <c r="N363" s="137"/>
      <c r="O363" s="137"/>
      <c r="P363" s="138">
        <f>SUM(P364:P388)</f>
        <v>0</v>
      </c>
      <c r="Q363" s="137"/>
      <c r="R363" s="138">
        <f>SUM(R364:R388)</f>
        <v>0.019857600000000003</v>
      </c>
      <c r="S363" s="137"/>
      <c r="T363" s="139">
        <f>SUM(T364:T388)</f>
        <v>0</v>
      </c>
      <c r="AR363" s="132" t="s">
        <v>80</v>
      </c>
      <c r="AT363" s="140" t="s">
        <v>72</v>
      </c>
      <c r="AU363" s="140" t="s">
        <v>80</v>
      </c>
      <c r="AY363" s="132" t="s">
        <v>151</v>
      </c>
      <c r="BK363" s="141">
        <f>SUM(BK364:BK388)</f>
        <v>0</v>
      </c>
    </row>
    <row r="364" spans="1:65" s="2" customFormat="1" ht="24" customHeight="1">
      <c r="A364" s="34"/>
      <c r="B364" s="144"/>
      <c r="C364" s="145" t="s">
        <v>523</v>
      </c>
      <c r="D364" s="145" t="s">
        <v>153</v>
      </c>
      <c r="E364" s="146" t="s">
        <v>524</v>
      </c>
      <c r="F364" s="147" t="s">
        <v>525</v>
      </c>
      <c r="G364" s="148" t="s">
        <v>216</v>
      </c>
      <c r="H364" s="149">
        <v>94.56</v>
      </c>
      <c r="I364" s="150"/>
      <c r="J364" s="151">
        <f>ROUND(I364*H364,2)</f>
        <v>0</v>
      </c>
      <c r="K364" s="147" t="s">
        <v>157</v>
      </c>
      <c r="L364" s="35"/>
      <c r="M364" s="152" t="s">
        <v>3</v>
      </c>
      <c r="N364" s="153" t="s">
        <v>44</v>
      </c>
      <c r="O364" s="55"/>
      <c r="P364" s="154">
        <f>O364*H364</f>
        <v>0</v>
      </c>
      <c r="Q364" s="154">
        <v>0.00021</v>
      </c>
      <c r="R364" s="154">
        <f>Q364*H364</f>
        <v>0.019857600000000003</v>
      </c>
      <c r="S364" s="154">
        <v>0</v>
      </c>
      <c r="T364" s="155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56" t="s">
        <v>158</v>
      </c>
      <c r="AT364" s="156" t="s">
        <v>153</v>
      </c>
      <c r="AU364" s="156" t="s">
        <v>82</v>
      </c>
      <c r="AY364" s="19" t="s">
        <v>151</v>
      </c>
      <c r="BE364" s="157">
        <f>IF(N364="základní",J364,0)</f>
        <v>0</v>
      </c>
      <c r="BF364" s="157">
        <f>IF(N364="snížená",J364,0)</f>
        <v>0</v>
      </c>
      <c r="BG364" s="157">
        <f>IF(N364="zákl. přenesená",J364,0)</f>
        <v>0</v>
      </c>
      <c r="BH364" s="157">
        <f>IF(N364="sníž. přenesená",J364,0)</f>
        <v>0</v>
      </c>
      <c r="BI364" s="157">
        <f>IF(N364="nulová",J364,0)</f>
        <v>0</v>
      </c>
      <c r="BJ364" s="19" t="s">
        <v>80</v>
      </c>
      <c r="BK364" s="157">
        <f>ROUND(I364*H364,2)</f>
        <v>0</v>
      </c>
      <c r="BL364" s="19" t="s">
        <v>158</v>
      </c>
      <c r="BM364" s="156" t="s">
        <v>526</v>
      </c>
    </row>
    <row r="365" spans="1:47" s="2" customFormat="1" ht="11.25">
      <c r="A365" s="34"/>
      <c r="B365" s="35"/>
      <c r="C365" s="34"/>
      <c r="D365" s="158" t="s">
        <v>160</v>
      </c>
      <c r="E365" s="34"/>
      <c r="F365" s="159" t="s">
        <v>527</v>
      </c>
      <c r="G365" s="34"/>
      <c r="H365" s="34"/>
      <c r="I365" s="160"/>
      <c r="J365" s="34"/>
      <c r="K365" s="34"/>
      <c r="L365" s="35"/>
      <c r="M365" s="161"/>
      <c r="N365" s="162"/>
      <c r="O365" s="55"/>
      <c r="P365" s="55"/>
      <c r="Q365" s="55"/>
      <c r="R365" s="55"/>
      <c r="S365" s="55"/>
      <c r="T365" s="56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T365" s="19" t="s">
        <v>160</v>
      </c>
      <c r="AU365" s="19" t="s">
        <v>82</v>
      </c>
    </row>
    <row r="366" spans="2:51" s="13" customFormat="1" ht="11.25">
      <c r="B366" s="163"/>
      <c r="D366" s="164" t="s">
        <v>162</v>
      </c>
      <c r="E366" s="165" t="s">
        <v>3</v>
      </c>
      <c r="F366" s="166" t="s">
        <v>528</v>
      </c>
      <c r="H366" s="165" t="s">
        <v>3</v>
      </c>
      <c r="I366" s="167"/>
      <c r="L366" s="163"/>
      <c r="M366" s="168"/>
      <c r="N366" s="169"/>
      <c r="O366" s="169"/>
      <c r="P366" s="169"/>
      <c r="Q366" s="169"/>
      <c r="R366" s="169"/>
      <c r="S366" s="169"/>
      <c r="T366" s="170"/>
      <c r="AT366" s="165" t="s">
        <v>162</v>
      </c>
      <c r="AU366" s="165" t="s">
        <v>82</v>
      </c>
      <c r="AV366" s="13" t="s">
        <v>80</v>
      </c>
      <c r="AW366" s="13" t="s">
        <v>34</v>
      </c>
      <c r="AX366" s="13" t="s">
        <v>73</v>
      </c>
      <c r="AY366" s="165" t="s">
        <v>151</v>
      </c>
    </row>
    <row r="367" spans="2:51" s="14" customFormat="1" ht="11.25">
      <c r="B367" s="171"/>
      <c r="D367" s="164" t="s">
        <v>162</v>
      </c>
      <c r="E367" s="172" t="s">
        <v>3</v>
      </c>
      <c r="F367" s="173" t="s">
        <v>529</v>
      </c>
      <c r="H367" s="174">
        <v>94.56</v>
      </c>
      <c r="I367" s="175"/>
      <c r="L367" s="171"/>
      <c r="M367" s="176"/>
      <c r="N367" s="177"/>
      <c r="O367" s="177"/>
      <c r="P367" s="177"/>
      <c r="Q367" s="177"/>
      <c r="R367" s="177"/>
      <c r="S367" s="177"/>
      <c r="T367" s="178"/>
      <c r="AT367" s="172" t="s">
        <v>162</v>
      </c>
      <c r="AU367" s="172" t="s">
        <v>82</v>
      </c>
      <c r="AV367" s="14" t="s">
        <v>82</v>
      </c>
      <c r="AW367" s="14" t="s">
        <v>34</v>
      </c>
      <c r="AX367" s="14" t="s">
        <v>80</v>
      </c>
      <c r="AY367" s="172" t="s">
        <v>151</v>
      </c>
    </row>
    <row r="368" spans="1:65" s="2" customFormat="1" ht="24" customHeight="1">
      <c r="A368" s="34"/>
      <c r="B368" s="144"/>
      <c r="C368" s="145" t="s">
        <v>530</v>
      </c>
      <c r="D368" s="145" t="s">
        <v>153</v>
      </c>
      <c r="E368" s="146" t="s">
        <v>531</v>
      </c>
      <c r="F368" s="147" t="s">
        <v>532</v>
      </c>
      <c r="G368" s="148" t="s">
        <v>156</v>
      </c>
      <c r="H368" s="149">
        <v>223.53</v>
      </c>
      <c r="I368" s="150"/>
      <c r="J368" s="151">
        <f>ROUND(I368*H368,2)</f>
        <v>0</v>
      </c>
      <c r="K368" s="147" t="s">
        <v>157</v>
      </c>
      <c r="L368" s="35"/>
      <c r="M368" s="152" t="s">
        <v>3</v>
      </c>
      <c r="N368" s="153" t="s">
        <v>44</v>
      </c>
      <c r="O368" s="55"/>
      <c r="P368" s="154">
        <f>O368*H368</f>
        <v>0</v>
      </c>
      <c r="Q368" s="154">
        <v>0</v>
      </c>
      <c r="R368" s="154">
        <f>Q368*H368</f>
        <v>0</v>
      </c>
      <c r="S368" s="154">
        <v>0</v>
      </c>
      <c r="T368" s="155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56" t="s">
        <v>158</v>
      </c>
      <c r="AT368" s="156" t="s">
        <v>153</v>
      </c>
      <c r="AU368" s="156" t="s">
        <v>82</v>
      </c>
      <c r="AY368" s="19" t="s">
        <v>151</v>
      </c>
      <c r="BE368" s="157">
        <f>IF(N368="základní",J368,0)</f>
        <v>0</v>
      </c>
      <c r="BF368" s="157">
        <f>IF(N368="snížená",J368,0)</f>
        <v>0</v>
      </c>
      <c r="BG368" s="157">
        <f>IF(N368="zákl. přenesená",J368,0)</f>
        <v>0</v>
      </c>
      <c r="BH368" s="157">
        <f>IF(N368="sníž. přenesená",J368,0)</f>
        <v>0</v>
      </c>
      <c r="BI368" s="157">
        <f>IF(N368="nulová",J368,0)</f>
        <v>0</v>
      </c>
      <c r="BJ368" s="19" t="s">
        <v>80</v>
      </c>
      <c r="BK368" s="157">
        <f>ROUND(I368*H368,2)</f>
        <v>0</v>
      </c>
      <c r="BL368" s="19" t="s">
        <v>158</v>
      </c>
      <c r="BM368" s="156" t="s">
        <v>533</v>
      </c>
    </row>
    <row r="369" spans="1:47" s="2" customFormat="1" ht="11.25">
      <c r="A369" s="34"/>
      <c r="B369" s="35"/>
      <c r="C369" s="34"/>
      <c r="D369" s="158" t="s">
        <v>160</v>
      </c>
      <c r="E369" s="34"/>
      <c r="F369" s="159" t="s">
        <v>534</v>
      </c>
      <c r="G369" s="34"/>
      <c r="H369" s="34"/>
      <c r="I369" s="160"/>
      <c r="J369" s="34"/>
      <c r="K369" s="34"/>
      <c r="L369" s="35"/>
      <c r="M369" s="161"/>
      <c r="N369" s="162"/>
      <c r="O369" s="55"/>
      <c r="P369" s="55"/>
      <c r="Q369" s="55"/>
      <c r="R369" s="55"/>
      <c r="S369" s="55"/>
      <c r="T369" s="56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T369" s="19" t="s">
        <v>160</v>
      </c>
      <c r="AU369" s="19" t="s">
        <v>82</v>
      </c>
    </row>
    <row r="370" spans="2:51" s="13" customFormat="1" ht="11.25">
      <c r="B370" s="163"/>
      <c r="D370" s="164" t="s">
        <v>162</v>
      </c>
      <c r="E370" s="165" t="s">
        <v>3</v>
      </c>
      <c r="F370" s="166" t="s">
        <v>535</v>
      </c>
      <c r="H370" s="165" t="s">
        <v>3</v>
      </c>
      <c r="I370" s="167"/>
      <c r="L370" s="163"/>
      <c r="M370" s="168"/>
      <c r="N370" s="169"/>
      <c r="O370" s="169"/>
      <c r="P370" s="169"/>
      <c r="Q370" s="169"/>
      <c r="R370" s="169"/>
      <c r="S370" s="169"/>
      <c r="T370" s="170"/>
      <c r="AT370" s="165" t="s">
        <v>162</v>
      </c>
      <c r="AU370" s="165" t="s">
        <v>82</v>
      </c>
      <c r="AV370" s="13" t="s">
        <v>80</v>
      </c>
      <c r="AW370" s="13" t="s">
        <v>34</v>
      </c>
      <c r="AX370" s="13" t="s">
        <v>73</v>
      </c>
      <c r="AY370" s="165" t="s">
        <v>151</v>
      </c>
    </row>
    <row r="371" spans="2:51" s="13" customFormat="1" ht="11.25">
      <c r="B371" s="163"/>
      <c r="D371" s="164" t="s">
        <v>162</v>
      </c>
      <c r="E371" s="165" t="s">
        <v>3</v>
      </c>
      <c r="F371" s="166" t="s">
        <v>536</v>
      </c>
      <c r="H371" s="165" t="s">
        <v>3</v>
      </c>
      <c r="I371" s="167"/>
      <c r="L371" s="163"/>
      <c r="M371" s="168"/>
      <c r="N371" s="169"/>
      <c r="O371" s="169"/>
      <c r="P371" s="169"/>
      <c r="Q371" s="169"/>
      <c r="R371" s="169"/>
      <c r="S371" s="169"/>
      <c r="T371" s="170"/>
      <c r="AT371" s="165" t="s">
        <v>162</v>
      </c>
      <c r="AU371" s="165" t="s">
        <v>82</v>
      </c>
      <c r="AV371" s="13" t="s">
        <v>80</v>
      </c>
      <c r="AW371" s="13" t="s">
        <v>34</v>
      </c>
      <c r="AX371" s="13" t="s">
        <v>73</v>
      </c>
      <c r="AY371" s="165" t="s">
        <v>151</v>
      </c>
    </row>
    <row r="372" spans="2:51" s="14" customFormat="1" ht="11.25">
      <c r="B372" s="171"/>
      <c r="D372" s="164" t="s">
        <v>162</v>
      </c>
      <c r="E372" s="172" t="s">
        <v>3</v>
      </c>
      <c r="F372" s="173" t="s">
        <v>537</v>
      </c>
      <c r="H372" s="174">
        <v>223.53</v>
      </c>
      <c r="I372" s="175"/>
      <c r="L372" s="171"/>
      <c r="M372" s="176"/>
      <c r="N372" s="177"/>
      <c r="O372" s="177"/>
      <c r="P372" s="177"/>
      <c r="Q372" s="177"/>
      <c r="R372" s="177"/>
      <c r="S372" s="177"/>
      <c r="T372" s="178"/>
      <c r="AT372" s="172" t="s">
        <v>162</v>
      </c>
      <c r="AU372" s="172" t="s">
        <v>82</v>
      </c>
      <c r="AV372" s="14" t="s">
        <v>82</v>
      </c>
      <c r="AW372" s="14" t="s">
        <v>34</v>
      </c>
      <c r="AX372" s="14" t="s">
        <v>80</v>
      </c>
      <c r="AY372" s="172" t="s">
        <v>151</v>
      </c>
    </row>
    <row r="373" spans="1:65" s="2" customFormat="1" ht="24" customHeight="1">
      <c r="A373" s="34"/>
      <c r="B373" s="144"/>
      <c r="C373" s="145" t="s">
        <v>538</v>
      </c>
      <c r="D373" s="145" t="s">
        <v>153</v>
      </c>
      <c r="E373" s="146" t="s">
        <v>539</v>
      </c>
      <c r="F373" s="147" t="s">
        <v>540</v>
      </c>
      <c r="G373" s="148" t="s">
        <v>156</v>
      </c>
      <c r="H373" s="149">
        <v>8941.2</v>
      </c>
      <c r="I373" s="150"/>
      <c r="J373" s="151">
        <f>ROUND(I373*H373,2)</f>
        <v>0</v>
      </c>
      <c r="K373" s="147" t="s">
        <v>157</v>
      </c>
      <c r="L373" s="35"/>
      <c r="M373" s="152" t="s">
        <v>3</v>
      </c>
      <c r="N373" s="153" t="s">
        <v>44</v>
      </c>
      <c r="O373" s="55"/>
      <c r="P373" s="154">
        <f>O373*H373</f>
        <v>0</v>
      </c>
      <c r="Q373" s="154">
        <v>0</v>
      </c>
      <c r="R373" s="154">
        <f>Q373*H373</f>
        <v>0</v>
      </c>
      <c r="S373" s="154">
        <v>0</v>
      </c>
      <c r="T373" s="155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56" t="s">
        <v>158</v>
      </c>
      <c r="AT373" s="156" t="s">
        <v>153</v>
      </c>
      <c r="AU373" s="156" t="s">
        <v>82</v>
      </c>
      <c r="AY373" s="19" t="s">
        <v>151</v>
      </c>
      <c r="BE373" s="157">
        <f>IF(N373="základní",J373,0)</f>
        <v>0</v>
      </c>
      <c r="BF373" s="157">
        <f>IF(N373="snížená",J373,0)</f>
        <v>0</v>
      </c>
      <c r="BG373" s="157">
        <f>IF(N373="zákl. přenesená",J373,0)</f>
        <v>0</v>
      </c>
      <c r="BH373" s="157">
        <f>IF(N373="sníž. přenesená",J373,0)</f>
        <v>0</v>
      </c>
      <c r="BI373" s="157">
        <f>IF(N373="nulová",J373,0)</f>
        <v>0</v>
      </c>
      <c r="BJ373" s="19" t="s">
        <v>80</v>
      </c>
      <c r="BK373" s="157">
        <f>ROUND(I373*H373,2)</f>
        <v>0</v>
      </c>
      <c r="BL373" s="19" t="s">
        <v>158</v>
      </c>
      <c r="BM373" s="156" t="s">
        <v>541</v>
      </c>
    </row>
    <row r="374" spans="1:47" s="2" customFormat="1" ht="11.25">
      <c r="A374" s="34"/>
      <c r="B374" s="35"/>
      <c r="C374" s="34"/>
      <c r="D374" s="158" t="s">
        <v>160</v>
      </c>
      <c r="E374" s="34"/>
      <c r="F374" s="159" t="s">
        <v>542</v>
      </c>
      <c r="G374" s="34"/>
      <c r="H374" s="34"/>
      <c r="I374" s="160"/>
      <c r="J374" s="34"/>
      <c r="K374" s="34"/>
      <c r="L374" s="35"/>
      <c r="M374" s="161"/>
      <c r="N374" s="162"/>
      <c r="O374" s="55"/>
      <c r="P374" s="55"/>
      <c r="Q374" s="55"/>
      <c r="R374" s="55"/>
      <c r="S374" s="55"/>
      <c r="T374" s="56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T374" s="19" t="s">
        <v>160</v>
      </c>
      <c r="AU374" s="19" t="s">
        <v>82</v>
      </c>
    </row>
    <row r="375" spans="2:51" s="13" customFormat="1" ht="11.25">
      <c r="B375" s="163"/>
      <c r="D375" s="164" t="s">
        <v>162</v>
      </c>
      <c r="E375" s="165" t="s">
        <v>3</v>
      </c>
      <c r="F375" s="166" t="s">
        <v>543</v>
      </c>
      <c r="H375" s="165" t="s">
        <v>3</v>
      </c>
      <c r="I375" s="167"/>
      <c r="L375" s="163"/>
      <c r="M375" s="168"/>
      <c r="N375" s="169"/>
      <c r="O375" s="169"/>
      <c r="P375" s="169"/>
      <c r="Q375" s="169"/>
      <c r="R375" s="169"/>
      <c r="S375" s="169"/>
      <c r="T375" s="170"/>
      <c r="AT375" s="165" t="s">
        <v>162</v>
      </c>
      <c r="AU375" s="165" t="s">
        <v>82</v>
      </c>
      <c r="AV375" s="13" t="s">
        <v>80</v>
      </c>
      <c r="AW375" s="13" t="s">
        <v>34</v>
      </c>
      <c r="AX375" s="13" t="s">
        <v>73</v>
      </c>
      <c r="AY375" s="165" t="s">
        <v>151</v>
      </c>
    </row>
    <row r="376" spans="2:51" s="14" customFormat="1" ht="11.25">
      <c r="B376" s="171"/>
      <c r="D376" s="164" t="s">
        <v>162</v>
      </c>
      <c r="E376" s="172" t="s">
        <v>3</v>
      </c>
      <c r="F376" s="173" t="s">
        <v>544</v>
      </c>
      <c r="H376" s="174">
        <v>8941.2</v>
      </c>
      <c r="I376" s="175"/>
      <c r="L376" s="171"/>
      <c r="M376" s="176"/>
      <c r="N376" s="177"/>
      <c r="O376" s="177"/>
      <c r="P376" s="177"/>
      <c r="Q376" s="177"/>
      <c r="R376" s="177"/>
      <c r="S376" s="177"/>
      <c r="T376" s="178"/>
      <c r="AT376" s="172" t="s">
        <v>162</v>
      </c>
      <c r="AU376" s="172" t="s">
        <v>82</v>
      </c>
      <c r="AV376" s="14" t="s">
        <v>82</v>
      </c>
      <c r="AW376" s="14" t="s">
        <v>34</v>
      </c>
      <c r="AX376" s="14" t="s">
        <v>80</v>
      </c>
      <c r="AY376" s="172" t="s">
        <v>151</v>
      </c>
    </row>
    <row r="377" spans="1:65" s="2" customFormat="1" ht="24" customHeight="1">
      <c r="A377" s="34"/>
      <c r="B377" s="144"/>
      <c r="C377" s="145" t="s">
        <v>545</v>
      </c>
      <c r="D377" s="145" t="s">
        <v>153</v>
      </c>
      <c r="E377" s="146" t="s">
        <v>546</v>
      </c>
      <c r="F377" s="147" t="s">
        <v>547</v>
      </c>
      <c r="G377" s="148" t="s">
        <v>156</v>
      </c>
      <c r="H377" s="149">
        <v>223.53</v>
      </c>
      <c r="I377" s="150"/>
      <c r="J377" s="151">
        <f>ROUND(I377*H377,2)</f>
        <v>0</v>
      </c>
      <c r="K377" s="147" t="s">
        <v>157</v>
      </c>
      <c r="L377" s="35"/>
      <c r="M377" s="152" t="s">
        <v>3</v>
      </c>
      <c r="N377" s="153" t="s">
        <v>44</v>
      </c>
      <c r="O377" s="55"/>
      <c r="P377" s="154">
        <f>O377*H377</f>
        <v>0</v>
      </c>
      <c r="Q377" s="154">
        <v>0</v>
      </c>
      <c r="R377" s="154">
        <f>Q377*H377</f>
        <v>0</v>
      </c>
      <c r="S377" s="154">
        <v>0</v>
      </c>
      <c r="T377" s="155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56" t="s">
        <v>158</v>
      </c>
      <c r="AT377" s="156" t="s">
        <v>153</v>
      </c>
      <c r="AU377" s="156" t="s">
        <v>82</v>
      </c>
      <c r="AY377" s="19" t="s">
        <v>151</v>
      </c>
      <c r="BE377" s="157">
        <f>IF(N377="základní",J377,0)</f>
        <v>0</v>
      </c>
      <c r="BF377" s="157">
        <f>IF(N377="snížená",J377,0)</f>
        <v>0</v>
      </c>
      <c r="BG377" s="157">
        <f>IF(N377="zákl. přenesená",J377,0)</f>
        <v>0</v>
      </c>
      <c r="BH377" s="157">
        <f>IF(N377="sníž. přenesená",J377,0)</f>
        <v>0</v>
      </c>
      <c r="BI377" s="157">
        <f>IF(N377="nulová",J377,0)</f>
        <v>0</v>
      </c>
      <c r="BJ377" s="19" t="s">
        <v>80</v>
      </c>
      <c r="BK377" s="157">
        <f>ROUND(I377*H377,2)</f>
        <v>0</v>
      </c>
      <c r="BL377" s="19" t="s">
        <v>158</v>
      </c>
      <c r="BM377" s="156" t="s">
        <v>548</v>
      </c>
    </row>
    <row r="378" spans="1:47" s="2" customFormat="1" ht="11.25">
      <c r="A378" s="34"/>
      <c r="B378" s="35"/>
      <c r="C378" s="34"/>
      <c r="D378" s="158" t="s">
        <v>160</v>
      </c>
      <c r="E378" s="34"/>
      <c r="F378" s="159" t="s">
        <v>549</v>
      </c>
      <c r="G378" s="34"/>
      <c r="H378" s="34"/>
      <c r="I378" s="160"/>
      <c r="J378" s="34"/>
      <c r="K378" s="34"/>
      <c r="L378" s="35"/>
      <c r="M378" s="161"/>
      <c r="N378" s="162"/>
      <c r="O378" s="55"/>
      <c r="P378" s="55"/>
      <c r="Q378" s="55"/>
      <c r="R378" s="55"/>
      <c r="S378" s="55"/>
      <c r="T378" s="56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9" t="s">
        <v>160</v>
      </c>
      <c r="AU378" s="19" t="s">
        <v>82</v>
      </c>
    </row>
    <row r="379" spans="1:65" s="2" customFormat="1" ht="24" customHeight="1">
      <c r="A379" s="34"/>
      <c r="B379" s="144"/>
      <c r="C379" s="145" t="s">
        <v>550</v>
      </c>
      <c r="D379" s="145" t="s">
        <v>153</v>
      </c>
      <c r="E379" s="146" t="s">
        <v>551</v>
      </c>
      <c r="F379" s="147" t="s">
        <v>552</v>
      </c>
      <c r="G379" s="148" t="s">
        <v>216</v>
      </c>
      <c r="H379" s="149">
        <v>116.066</v>
      </c>
      <c r="I379" s="150"/>
      <c r="J379" s="151">
        <f>ROUND(I379*H379,2)</f>
        <v>0</v>
      </c>
      <c r="K379" s="147" t="s">
        <v>157</v>
      </c>
      <c r="L379" s="35"/>
      <c r="M379" s="152" t="s">
        <v>3</v>
      </c>
      <c r="N379" s="153" t="s">
        <v>44</v>
      </c>
      <c r="O379" s="55"/>
      <c r="P379" s="154">
        <f>O379*H379</f>
        <v>0</v>
      </c>
      <c r="Q379" s="154">
        <v>0</v>
      </c>
      <c r="R379" s="154">
        <f>Q379*H379</f>
        <v>0</v>
      </c>
      <c r="S379" s="154">
        <v>0</v>
      </c>
      <c r="T379" s="155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56" t="s">
        <v>158</v>
      </c>
      <c r="AT379" s="156" t="s">
        <v>153</v>
      </c>
      <c r="AU379" s="156" t="s">
        <v>82</v>
      </c>
      <c r="AY379" s="19" t="s">
        <v>151</v>
      </c>
      <c r="BE379" s="157">
        <f>IF(N379="základní",J379,0)</f>
        <v>0</v>
      </c>
      <c r="BF379" s="157">
        <f>IF(N379="snížená",J379,0)</f>
        <v>0</v>
      </c>
      <c r="BG379" s="157">
        <f>IF(N379="zákl. přenesená",J379,0)</f>
        <v>0</v>
      </c>
      <c r="BH379" s="157">
        <f>IF(N379="sníž. přenesená",J379,0)</f>
        <v>0</v>
      </c>
      <c r="BI379" s="157">
        <f>IF(N379="nulová",J379,0)</f>
        <v>0</v>
      </c>
      <c r="BJ379" s="19" t="s">
        <v>80</v>
      </c>
      <c r="BK379" s="157">
        <f>ROUND(I379*H379,2)</f>
        <v>0</v>
      </c>
      <c r="BL379" s="19" t="s">
        <v>158</v>
      </c>
      <c r="BM379" s="156" t="s">
        <v>553</v>
      </c>
    </row>
    <row r="380" spans="1:47" s="2" customFormat="1" ht="11.25">
      <c r="A380" s="34"/>
      <c r="B380" s="35"/>
      <c r="C380" s="34"/>
      <c r="D380" s="158" t="s">
        <v>160</v>
      </c>
      <c r="E380" s="34"/>
      <c r="F380" s="159" t="s">
        <v>554</v>
      </c>
      <c r="G380" s="34"/>
      <c r="H380" s="34"/>
      <c r="I380" s="160"/>
      <c r="J380" s="34"/>
      <c r="K380" s="34"/>
      <c r="L380" s="35"/>
      <c r="M380" s="161"/>
      <c r="N380" s="162"/>
      <c r="O380" s="55"/>
      <c r="P380" s="55"/>
      <c r="Q380" s="55"/>
      <c r="R380" s="55"/>
      <c r="S380" s="55"/>
      <c r="T380" s="56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T380" s="19" t="s">
        <v>160</v>
      </c>
      <c r="AU380" s="19" t="s">
        <v>82</v>
      </c>
    </row>
    <row r="381" spans="2:51" s="14" customFormat="1" ht="11.25">
      <c r="B381" s="171"/>
      <c r="D381" s="164" t="s">
        <v>162</v>
      </c>
      <c r="E381" s="172" t="s">
        <v>3</v>
      </c>
      <c r="F381" s="173" t="s">
        <v>555</v>
      </c>
      <c r="H381" s="174">
        <v>71.51</v>
      </c>
      <c r="I381" s="175"/>
      <c r="L381" s="171"/>
      <c r="M381" s="176"/>
      <c r="N381" s="177"/>
      <c r="O381" s="177"/>
      <c r="P381" s="177"/>
      <c r="Q381" s="177"/>
      <c r="R381" s="177"/>
      <c r="S381" s="177"/>
      <c r="T381" s="178"/>
      <c r="AT381" s="172" t="s">
        <v>162</v>
      </c>
      <c r="AU381" s="172" t="s">
        <v>82</v>
      </c>
      <c r="AV381" s="14" t="s">
        <v>82</v>
      </c>
      <c r="AW381" s="14" t="s">
        <v>34</v>
      </c>
      <c r="AX381" s="14" t="s">
        <v>73</v>
      </c>
      <c r="AY381" s="172" t="s">
        <v>151</v>
      </c>
    </row>
    <row r="382" spans="2:51" s="14" customFormat="1" ht="11.25">
      <c r="B382" s="171"/>
      <c r="D382" s="164" t="s">
        <v>162</v>
      </c>
      <c r="E382" s="172" t="s">
        <v>3</v>
      </c>
      <c r="F382" s="173" t="s">
        <v>556</v>
      </c>
      <c r="H382" s="174">
        <v>44.556</v>
      </c>
      <c r="I382" s="175"/>
      <c r="L382" s="171"/>
      <c r="M382" s="176"/>
      <c r="N382" s="177"/>
      <c r="O382" s="177"/>
      <c r="P382" s="177"/>
      <c r="Q382" s="177"/>
      <c r="R382" s="177"/>
      <c r="S382" s="177"/>
      <c r="T382" s="178"/>
      <c r="AT382" s="172" t="s">
        <v>162</v>
      </c>
      <c r="AU382" s="172" t="s">
        <v>82</v>
      </c>
      <c r="AV382" s="14" t="s">
        <v>82</v>
      </c>
      <c r="AW382" s="14" t="s">
        <v>34</v>
      </c>
      <c r="AX382" s="14" t="s">
        <v>73</v>
      </c>
      <c r="AY382" s="172" t="s">
        <v>151</v>
      </c>
    </row>
    <row r="383" spans="2:51" s="15" customFormat="1" ht="11.25">
      <c r="B383" s="179"/>
      <c r="D383" s="164" t="s">
        <v>162</v>
      </c>
      <c r="E383" s="180" t="s">
        <v>3</v>
      </c>
      <c r="F383" s="181" t="s">
        <v>168</v>
      </c>
      <c r="H383" s="182">
        <v>116.066</v>
      </c>
      <c r="I383" s="183"/>
      <c r="L383" s="179"/>
      <c r="M383" s="184"/>
      <c r="N383" s="185"/>
      <c r="O383" s="185"/>
      <c r="P383" s="185"/>
      <c r="Q383" s="185"/>
      <c r="R383" s="185"/>
      <c r="S383" s="185"/>
      <c r="T383" s="186"/>
      <c r="AT383" s="180" t="s">
        <v>162</v>
      </c>
      <c r="AU383" s="180" t="s">
        <v>82</v>
      </c>
      <c r="AV383" s="15" t="s">
        <v>158</v>
      </c>
      <c r="AW383" s="15" t="s">
        <v>34</v>
      </c>
      <c r="AX383" s="15" t="s">
        <v>80</v>
      </c>
      <c r="AY383" s="180" t="s">
        <v>151</v>
      </c>
    </row>
    <row r="384" spans="1:65" s="2" customFormat="1" ht="24" customHeight="1">
      <c r="A384" s="34"/>
      <c r="B384" s="144"/>
      <c r="C384" s="145" t="s">
        <v>557</v>
      </c>
      <c r="D384" s="145" t="s">
        <v>153</v>
      </c>
      <c r="E384" s="146" t="s">
        <v>558</v>
      </c>
      <c r="F384" s="147" t="s">
        <v>559</v>
      </c>
      <c r="G384" s="148" t="s">
        <v>216</v>
      </c>
      <c r="H384" s="149">
        <v>4642.64</v>
      </c>
      <c r="I384" s="150"/>
      <c r="J384" s="151">
        <f>ROUND(I384*H384,2)</f>
        <v>0</v>
      </c>
      <c r="K384" s="147" t="s">
        <v>157</v>
      </c>
      <c r="L384" s="35"/>
      <c r="M384" s="152" t="s">
        <v>3</v>
      </c>
      <c r="N384" s="153" t="s">
        <v>44</v>
      </c>
      <c r="O384" s="55"/>
      <c r="P384" s="154">
        <f>O384*H384</f>
        <v>0</v>
      </c>
      <c r="Q384" s="154">
        <v>0</v>
      </c>
      <c r="R384" s="154">
        <f>Q384*H384</f>
        <v>0</v>
      </c>
      <c r="S384" s="154">
        <v>0</v>
      </c>
      <c r="T384" s="155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56" t="s">
        <v>158</v>
      </c>
      <c r="AT384" s="156" t="s">
        <v>153</v>
      </c>
      <c r="AU384" s="156" t="s">
        <v>82</v>
      </c>
      <c r="AY384" s="19" t="s">
        <v>151</v>
      </c>
      <c r="BE384" s="157">
        <f>IF(N384="základní",J384,0)</f>
        <v>0</v>
      </c>
      <c r="BF384" s="157">
        <f>IF(N384="snížená",J384,0)</f>
        <v>0</v>
      </c>
      <c r="BG384" s="157">
        <f>IF(N384="zákl. přenesená",J384,0)</f>
        <v>0</v>
      </c>
      <c r="BH384" s="157">
        <f>IF(N384="sníž. přenesená",J384,0)</f>
        <v>0</v>
      </c>
      <c r="BI384" s="157">
        <f>IF(N384="nulová",J384,0)</f>
        <v>0</v>
      </c>
      <c r="BJ384" s="19" t="s">
        <v>80</v>
      </c>
      <c r="BK384" s="157">
        <f>ROUND(I384*H384,2)</f>
        <v>0</v>
      </c>
      <c r="BL384" s="19" t="s">
        <v>158</v>
      </c>
      <c r="BM384" s="156" t="s">
        <v>560</v>
      </c>
    </row>
    <row r="385" spans="1:47" s="2" customFormat="1" ht="11.25">
      <c r="A385" s="34"/>
      <c r="B385" s="35"/>
      <c r="C385" s="34"/>
      <c r="D385" s="158" t="s">
        <v>160</v>
      </c>
      <c r="E385" s="34"/>
      <c r="F385" s="159" t="s">
        <v>561</v>
      </c>
      <c r="G385" s="34"/>
      <c r="H385" s="34"/>
      <c r="I385" s="160"/>
      <c r="J385" s="34"/>
      <c r="K385" s="34"/>
      <c r="L385" s="35"/>
      <c r="M385" s="161"/>
      <c r="N385" s="162"/>
      <c r="O385" s="55"/>
      <c r="P385" s="55"/>
      <c r="Q385" s="55"/>
      <c r="R385" s="55"/>
      <c r="S385" s="55"/>
      <c r="T385" s="56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T385" s="19" t="s">
        <v>160</v>
      </c>
      <c r="AU385" s="19" t="s">
        <v>82</v>
      </c>
    </row>
    <row r="386" spans="2:51" s="14" customFormat="1" ht="11.25">
      <c r="B386" s="171"/>
      <c r="D386" s="164" t="s">
        <v>162</v>
      </c>
      <c r="E386" s="172" t="s">
        <v>3</v>
      </c>
      <c r="F386" s="173" t="s">
        <v>562</v>
      </c>
      <c r="H386" s="174">
        <v>4642.64</v>
      </c>
      <c r="I386" s="175"/>
      <c r="L386" s="171"/>
      <c r="M386" s="176"/>
      <c r="N386" s="177"/>
      <c r="O386" s="177"/>
      <c r="P386" s="177"/>
      <c r="Q386" s="177"/>
      <c r="R386" s="177"/>
      <c r="S386" s="177"/>
      <c r="T386" s="178"/>
      <c r="AT386" s="172" t="s">
        <v>162</v>
      </c>
      <c r="AU386" s="172" t="s">
        <v>82</v>
      </c>
      <c r="AV386" s="14" t="s">
        <v>82</v>
      </c>
      <c r="AW386" s="14" t="s">
        <v>34</v>
      </c>
      <c r="AX386" s="14" t="s">
        <v>80</v>
      </c>
      <c r="AY386" s="172" t="s">
        <v>151</v>
      </c>
    </row>
    <row r="387" spans="1:65" s="2" customFormat="1" ht="24" customHeight="1">
      <c r="A387" s="34"/>
      <c r="B387" s="144"/>
      <c r="C387" s="145" t="s">
        <v>563</v>
      </c>
      <c r="D387" s="145" t="s">
        <v>153</v>
      </c>
      <c r="E387" s="146" t="s">
        <v>564</v>
      </c>
      <c r="F387" s="147" t="s">
        <v>565</v>
      </c>
      <c r="G387" s="148" t="s">
        <v>216</v>
      </c>
      <c r="H387" s="149">
        <v>116.066</v>
      </c>
      <c r="I387" s="150"/>
      <c r="J387" s="151">
        <f>ROUND(I387*H387,2)</f>
        <v>0</v>
      </c>
      <c r="K387" s="147" t="s">
        <v>157</v>
      </c>
      <c r="L387" s="35"/>
      <c r="M387" s="152" t="s">
        <v>3</v>
      </c>
      <c r="N387" s="153" t="s">
        <v>44</v>
      </c>
      <c r="O387" s="55"/>
      <c r="P387" s="154">
        <f>O387*H387</f>
        <v>0</v>
      </c>
      <c r="Q387" s="154">
        <v>0</v>
      </c>
      <c r="R387" s="154">
        <f>Q387*H387</f>
        <v>0</v>
      </c>
      <c r="S387" s="154">
        <v>0</v>
      </c>
      <c r="T387" s="155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56" t="s">
        <v>158</v>
      </c>
      <c r="AT387" s="156" t="s">
        <v>153</v>
      </c>
      <c r="AU387" s="156" t="s">
        <v>82</v>
      </c>
      <c r="AY387" s="19" t="s">
        <v>151</v>
      </c>
      <c r="BE387" s="157">
        <f>IF(N387="základní",J387,0)</f>
        <v>0</v>
      </c>
      <c r="BF387" s="157">
        <f>IF(N387="snížená",J387,0)</f>
        <v>0</v>
      </c>
      <c r="BG387" s="157">
        <f>IF(N387="zákl. přenesená",J387,0)</f>
        <v>0</v>
      </c>
      <c r="BH387" s="157">
        <f>IF(N387="sníž. přenesená",J387,0)</f>
        <v>0</v>
      </c>
      <c r="BI387" s="157">
        <f>IF(N387="nulová",J387,0)</f>
        <v>0</v>
      </c>
      <c r="BJ387" s="19" t="s">
        <v>80</v>
      </c>
      <c r="BK387" s="157">
        <f>ROUND(I387*H387,2)</f>
        <v>0</v>
      </c>
      <c r="BL387" s="19" t="s">
        <v>158</v>
      </c>
      <c r="BM387" s="156" t="s">
        <v>566</v>
      </c>
    </row>
    <row r="388" spans="1:47" s="2" customFormat="1" ht="11.25">
      <c r="A388" s="34"/>
      <c r="B388" s="35"/>
      <c r="C388" s="34"/>
      <c r="D388" s="158" t="s">
        <v>160</v>
      </c>
      <c r="E388" s="34"/>
      <c r="F388" s="159" t="s">
        <v>567</v>
      </c>
      <c r="G388" s="34"/>
      <c r="H388" s="34"/>
      <c r="I388" s="160"/>
      <c r="J388" s="34"/>
      <c r="K388" s="34"/>
      <c r="L388" s="35"/>
      <c r="M388" s="161"/>
      <c r="N388" s="162"/>
      <c r="O388" s="55"/>
      <c r="P388" s="55"/>
      <c r="Q388" s="55"/>
      <c r="R388" s="55"/>
      <c r="S388" s="55"/>
      <c r="T388" s="56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9" t="s">
        <v>160</v>
      </c>
      <c r="AU388" s="19" t="s">
        <v>82</v>
      </c>
    </row>
    <row r="389" spans="2:63" s="12" customFormat="1" ht="22.5" customHeight="1">
      <c r="B389" s="131"/>
      <c r="D389" s="132" t="s">
        <v>72</v>
      </c>
      <c r="E389" s="142" t="s">
        <v>568</v>
      </c>
      <c r="F389" s="142" t="s">
        <v>569</v>
      </c>
      <c r="I389" s="134"/>
      <c r="J389" s="143">
        <f>BK389</f>
        <v>0</v>
      </c>
      <c r="L389" s="131"/>
      <c r="M389" s="136"/>
      <c r="N389" s="137"/>
      <c r="O389" s="137"/>
      <c r="P389" s="138">
        <f>SUM(P390:P397)</f>
        <v>0</v>
      </c>
      <c r="Q389" s="137"/>
      <c r="R389" s="138">
        <f>SUM(R390:R397)</f>
        <v>0.058800000000000005</v>
      </c>
      <c r="S389" s="137"/>
      <c r="T389" s="139">
        <f>SUM(T390:T397)</f>
        <v>0</v>
      </c>
      <c r="AR389" s="132" t="s">
        <v>80</v>
      </c>
      <c r="AT389" s="140" t="s">
        <v>72</v>
      </c>
      <c r="AU389" s="140" t="s">
        <v>80</v>
      </c>
      <c r="AY389" s="132" t="s">
        <v>151</v>
      </c>
      <c r="BK389" s="141">
        <f>SUM(BK390:BK397)</f>
        <v>0</v>
      </c>
    </row>
    <row r="390" spans="1:65" s="2" customFormat="1" ht="33" customHeight="1">
      <c r="A390" s="34"/>
      <c r="B390" s="144"/>
      <c r="C390" s="145" t="s">
        <v>570</v>
      </c>
      <c r="D390" s="145" t="s">
        <v>153</v>
      </c>
      <c r="E390" s="146" t="s">
        <v>571</v>
      </c>
      <c r="F390" s="147" t="s">
        <v>572</v>
      </c>
      <c r="G390" s="148" t="s">
        <v>297</v>
      </c>
      <c r="H390" s="149">
        <v>2</v>
      </c>
      <c r="I390" s="150"/>
      <c r="J390" s="151">
        <f>ROUND(I390*H390,2)</f>
        <v>0</v>
      </c>
      <c r="K390" s="147" t="s">
        <v>157</v>
      </c>
      <c r="L390" s="35"/>
      <c r="M390" s="152" t="s">
        <v>3</v>
      </c>
      <c r="N390" s="153" t="s">
        <v>44</v>
      </c>
      <c r="O390" s="55"/>
      <c r="P390" s="154">
        <f>O390*H390</f>
        <v>0</v>
      </c>
      <c r="Q390" s="154">
        <v>0.0234</v>
      </c>
      <c r="R390" s="154">
        <f>Q390*H390</f>
        <v>0.0468</v>
      </c>
      <c r="S390" s="154">
        <v>0</v>
      </c>
      <c r="T390" s="155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56" t="s">
        <v>158</v>
      </c>
      <c r="AT390" s="156" t="s">
        <v>153</v>
      </c>
      <c r="AU390" s="156" t="s">
        <v>82</v>
      </c>
      <c r="AY390" s="19" t="s">
        <v>151</v>
      </c>
      <c r="BE390" s="157">
        <f>IF(N390="základní",J390,0)</f>
        <v>0</v>
      </c>
      <c r="BF390" s="157">
        <f>IF(N390="snížená",J390,0)</f>
        <v>0</v>
      </c>
      <c r="BG390" s="157">
        <f>IF(N390="zákl. přenesená",J390,0)</f>
        <v>0</v>
      </c>
      <c r="BH390" s="157">
        <f>IF(N390="sníž. přenesená",J390,0)</f>
        <v>0</v>
      </c>
      <c r="BI390" s="157">
        <f>IF(N390="nulová",J390,0)</f>
        <v>0</v>
      </c>
      <c r="BJ390" s="19" t="s">
        <v>80</v>
      </c>
      <c r="BK390" s="157">
        <f>ROUND(I390*H390,2)</f>
        <v>0</v>
      </c>
      <c r="BL390" s="19" t="s">
        <v>158</v>
      </c>
      <c r="BM390" s="156" t="s">
        <v>573</v>
      </c>
    </row>
    <row r="391" spans="1:47" s="2" customFormat="1" ht="11.25">
      <c r="A391" s="34"/>
      <c r="B391" s="35"/>
      <c r="C391" s="34"/>
      <c r="D391" s="158" t="s">
        <v>160</v>
      </c>
      <c r="E391" s="34"/>
      <c r="F391" s="159" t="s">
        <v>574</v>
      </c>
      <c r="G391" s="34"/>
      <c r="H391" s="34"/>
      <c r="I391" s="160"/>
      <c r="J391" s="34"/>
      <c r="K391" s="34"/>
      <c r="L391" s="35"/>
      <c r="M391" s="161"/>
      <c r="N391" s="162"/>
      <c r="O391" s="55"/>
      <c r="P391" s="55"/>
      <c r="Q391" s="55"/>
      <c r="R391" s="55"/>
      <c r="S391" s="55"/>
      <c r="T391" s="56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9" t="s">
        <v>160</v>
      </c>
      <c r="AU391" s="19" t="s">
        <v>82</v>
      </c>
    </row>
    <row r="392" spans="2:51" s="13" customFormat="1" ht="11.25">
      <c r="B392" s="163"/>
      <c r="D392" s="164" t="s">
        <v>162</v>
      </c>
      <c r="E392" s="165" t="s">
        <v>3</v>
      </c>
      <c r="F392" s="166" t="s">
        <v>575</v>
      </c>
      <c r="H392" s="165" t="s">
        <v>3</v>
      </c>
      <c r="I392" s="167"/>
      <c r="L392" s="163"/>
      <c r="M392" s="168"/>
      <c r="N392" s="169"/>
      <c r="O392" s="169"/>
      <c r="P392" s="169"/>
      <c r="Q392" s="169"/>
      <c r="R392" s="169"/>
      <c r="S392" s="169"/>
      <c r="T392" s="170"/>
      <c r="AT392" s="165" t="s">
        <v>162</v>
      </c>
      <c r="AU392" s="165" t="s">
        <v>82</v>
      </c>
      <c r="AV392" s="13" t="s">
        <v>80</v>
      </c>
      <c r="AW392" s="13" t="s">
        <v>34</v>
      </c>
      <c r="AX392" s="13" t="s">
        <v>73</v>
      </c>
      <c r="AY392" s="165" t="s">
        <v>151</v>
      </c>
    </row>
    <row r="393" spans="2:51" s="13" customFormat="1" ht="11.25">
      <c r="B393" s="163"/>
      <c r="D393" s="164" t="s">
        <v>162</v>
      </c>
      <c r="E393" s="165" t="s">
        <v>3</v>
      </c>
      <c r="F393" s="166" t="s">
        <v>576</v>
      </c>
      <c r="H393" s="165" t="s">
        <v>3</v>
      </c>
      <c r="I393" s="167"/>
      <c r="L393" s="163"/>
      <c r="M393" s="168"/>
      <c r="N393" s="169"/>
      <c r="O393" s="169"/>
      <c r="P393" s="169"/>
      <c r="Q393" s="169"/>
      <c r="R393" s="169"/>
      <c r="S393" s="169"/>
      <c r="T393" s="170"/>
      <c r="AT393" s="165" t="s">
        <v>162</v>
      </c>
      <c r="AU393" s="165" t="s">
        <v>82</v>
      </c>
      <c r="AV393" s="13" t="s">
        <v>80</v>
      </c>
      <c r="AW393" s="13" t="s">
        <v>34</v>
      </c>
      <c r="AX393" s="13" t="s">
        <v>73</v>
      </c>
      <c r="AY393" s="165" t="s">
        <v>151</v>
      </c>
    </row>
    <row r="394" spans="2:51" s="14" customFormat="1" ht="11.25">
      <c r="B394" s="171"/>
      <c r="D394" s="164" t="s">
        <v>162</v>
      </c>
      <c r="E394" s="172" t="s">
        <v>3</v>
      </c>
      <c r="F394" s="173" t="s">
        <v>82</v>
      </c>
      <c r="H394" s="174">
        <v>2</v>
      </c>
      <c r="I394" s="175"/>
      <c r="L394" s="171"/>
      <c r="M394" s="176"/>
      <c r="N394" s="177"/>
      <c r="O394" s="177"/>
      <c r="P394" s="177"/>
      <c r="Q394" s="177"/>
      <c r="R394" s="177"/>
      <c r="S394" s="177"/>
      <c r="T394" s="178"/>
      <c r="AT394" s="172" t="s">
        <v>162</v>
      </c>
      <c r="AU394" s="172" t="s">
        <v>82</v>
      </c>
      <c r="AV394" s="14" t="s">
        <v>82</v>
      </c>
      <c r="AW394" s="14" t="s">
        <v>34</v>
      </c>
      <c r="AX394" s="14" t="s">
        <v>80</v>
      </c>
      <c r="AY394" s="172" t="s">
        <v>151</v>
      </c>
    </row>
    <row r="395" spans="1:65" s="2" customFormat="1" ht="16.5" customHeight="1">
      <c r="A395" s="34"/>
      <c r="B395" s="144"/>
      <c r="C395" s="187" t="s">
        <v>577</v>
      </c>
      <c r="D395" s="187" t="s">
        <v>208</v>
      </c>
      <c r="E395" s="188" t="s">
        <v>578</v>
      </c>
      <c r="F395" s="189" t="s">
        <v>579</v>
      </c>
      <c r="G395" s="190" t="s">
        <v>297</v>
      </c>
      <c r="H395" s="191">
        <v>1</v>
      </c>
      <c r="I395" s="192"/>
      <c r="J395" s="193">
        <f>ROUND(I395*H395,2)</f>
        <v>0</v>
      </c>
      <c r="K395" s="189" t="s">
        <v>3</v>
      </c>
      <c r="L395" s="194"/>
      <c r="M395" s="195" t="s">
        <v>3</v>
      </c>
      <c r="N395" s="196" t="s">
        <v>44</v>
      </c>
      <c r="O395" s="55"/>
      <c r="P395" s="154">
        <f>O395*H395</f>
        <v>0</v>
      </c>
      <c r="Q395" s="154">
        <v>0.012</v>
      </c>
      <c r="R395" s="154">
        <f>Q395*H395</f>
        <v>0.012</v>
      </c>
      <c r="S395" s="154">
        <v>0</v>
      </c>
      <c r="T395" s="155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156" t="s">
        <v>207</v>
      </c>
      <c r="AT395" s="156" t="s">
        <v>208</v>
      </c>
      <c r="AU395" s="156" t="s">
        <v>82</v>
      </c>
      <c r="AY395" s="19" t="s">
        <v>151</v>
      </c>
      <c r="BE395" s="157">
        <f>IF(N395="základní",J395,0)</f>
        <v>0</v>
      </c>
      <c r="BF395" s="157">
        <f>IF(N395="snížená",J395,0)</f>
        <v>0</v>
      </c>
      <c r="BG395" s="157">
        <f>IF(N395="zákl. přenesená",J395,0)</f>
        <v>0</v>
      </c>
      <c r="BH395" s="157">
        <f>IF(N395="sníž. přenesená",J395,0)</f>
        <v>0</v>
      </c>
      <c r="BI395" s="157">
        <f>IF(N395="nulová",J395,0)</f>
        <v>0</v>
      </c>
      <c r="BJ395" s="19" t="s">
        <v>80</v>
      </c>
      <c r="BK395" s="157">
        <f>ROUND(I395*H395,2)</f>
        <v>0</v>
      </c>
      <c r="BL395" s="19" t="s">
        <v>158</v>
      </c>
      <c r="BM395" s="156" t="s">
        <v>580</v>
      </c>
    </row>
    <row r="396" spans="1:65" s="2" customFormat="1" ht="24" customHeight="1">
      <c r="A396" s="34"/>
      <c r="B396" s="144"/>
      <c r="C396" s="145" t="s">
        <v>581</v>
      </c>
      <c r="D396" s="145" t="s">
        <v>153</v>
      </c>
      <c r="E396" s="146" t="s">
        <v>582</v>
      </c>
      <c r="F396" s="147" t="s">
        <v>583</v>
      </c>
      <c r="G396" s="148" t="s">
        <v>584</v>
      </c>
      <c r="H396" s="149">
        <v>1</v>
      </c>
      <c r="I396" s="150"/>
      <c r="J396" s="151">
        <f>ROUND(I396*H396,2)</f>
        <v>0</v>
      </c>
      <c r="K396" s="147" t="s">
        <v>3</v>
      </c>
      <c r="L396" s="35"/>
      <c r="M396" s="152" t="s">
        <v>3</v>
      </c>
      <c r="N396" s="153" t="s">
        <v>44</v>
      </c>
      <c r="O396" s="55"/>
      <c r="P396" s="154">
        <f>O396*H396</f>
        <v>0</v>
      </c>
      <c r="Q396" s="154">
        <v>0</v>
      </c>
      <c r="R396" s="154">
        <f>Q396*H396</f>
        <v>0</v>
      </c>
      <c r="S396" s="154">
        <v>0</v>
      </c>
      <c r="T396" s="155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56" t="s">
        <v>158</v>
      </c>
      <c r="AT396" s="156" t="s">
        <v>153</v>
      </c>
      <c r="AU396" s="156" t="s">
        <v>82</v>
      </c>
      <c r="AY396" s="19" t="s">
        <v>151</v>
      </c>
      <c r="BE396" s="157">
        <f>IF(N396="základní",J396,0)</f>
        <v>0</v>
      </c>
      <c r="BF396" s="157">
        <f>IF(N396="snížená",J396,0)</f>
        <v>0</v>
      </c>
      <c r="BG396" s="157">
        <f>IF(N396="zákl. přenesená",J396,0)</f>
        <v>0</v>
      </c>
      <c r="BH396" s="157">
        <f>IF(N396="sníž. přenesená",J396,0)</f>
        <v>0</v>
      </c>
      <c r="BI396" s="157">
        <f>IF(N396="nulová",J396,0)</f>
        <v>0</v>
      </c>
      <c r="BJ396" s="19" t="s">
        <v>80</v>
      </c>
      <c r="BK396" s="157">
        <f>ROUND(I396*H396,2)</f>
        <v>0</v>
      </c>
      <c r="BL396" s="19" t="s">
        <v>158</v>
      </c>
      <c r="BM396" s="156" t="s">
        <v>585</v>
      </c>
    </row>
    <row r="397" spans="1:65" s="2" customFormat="1" ht="16.5" customHeight="1">
      <c r="A397" s="34"/>
      <c r="B397" s="144"/>
      <c r="C397" s="145" t="s">
        <v>586</v>
      </c>
      <c r="D397" s="145" t="s">
        <v>153</v>
      </c>
      <c r="E397" s="146" t="s">
        <v>587</v>
      </c>
      <c r="F397" s="147" t="s">
        <v>588</v>
      </c>
      <c r="G397" s="148" t="s">
        <v>584</v>
      </c>
      <c r="H397" s="149">
        <v>1</v>
      </c>
      <c r="I397" s="150"/>
      <c r="J397" s="151">
        <f>ROUND(I397*H397,2)</f>
        <v>0</v>
      </c>
      <c r="K397" s="147" t="s">
        <v>3</v>
      </c>
      <c r="L397" s="35"/>
      <c r="M397" s="152" t="s">
        <v>3</v>
      </c>
      <c r="N397" s="153" t="s">
        <v>44</v>
      </c>
      <c r="O397" s="55"/>
      <c r="P397" s="154">
        <f>O397*H397</f>
        <v>0</v>
      </c>
      <c r="Q397" s="154">
        <v>0</v>
      </c>
      <c r="R397" s="154">
        <f>Q397*H397</f>
        <v>0</v>
      </c>
      <c r="S397" s="154">
        <v>0</v>
      </c>
      <c r="T397" s="155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56" t="s">
        <v>158</v>
      </c>
      <c r="AT397" s="156" t="s">
        <v>153</v>
      </c>
      <c r="AU397" s="156" t="s">
        <v>82</v>
      </c>
      <c r="AY397" s="19" t="s">
        <v>151</v>
      </c>
      <c r="BE397" s="157">
        <f>IF(N397="základní",J397,0)</f>
        <v>0</v>
      </c>
      <c r="BF397" s="157">
        <f>IF(N397="snížená",J397,0)</f>
        <v>0</v>
      </c>
      <c r="BG397" s="157">
        <f>IF(N397="zákl. přenesená",J397,0)</f>
        <v>0</v>
      </c>
      <c r="BH397" s="157">
        <f>IF(N397="sníž. přenesená",J397,0)</f>
        <v>0</v>
      </c>
      <c r="BI397" s="157">
        <f>IF(N397="nulová",J397,0)</f>
        <v>0</v>
      </c>
      <c r="BJ397" s="19" t="s">
        <v>80</v>
      </c>
      <c r="BK397" s="157">
        <f>ROUND(I397*H397,2)</f>
        <v>0</v>
      </c>
      <c r="BL397" s="19" t="s">
        <v>158</v>
      </c>
      <c r="BM397" s="156" t="s">
        <v>589</v>
      </c>
    </row>
    <row r="398" spans="2:63" s="12" customFormat="1" ht="22.5" customHeight="1">
      <c r="B398" s="131"/>
      <c r="D398" s="132" t="s">
        <v>72</v>
      </c>
      <c r="E398" s="142" t="s">
        <v>590</v>
      </c>
      <c r="F398" s="142" t="s">
        <v>591</v>
      </c>
      <c r="I398" s="134"/>
      <c r="J398" s="143">
        <f>BK398</f>
        <v>0</v>
      </c>
      <c r="L398" s="131"/>
      <c r="M398" s="136"/>
      <c r="N398" s="137"/>
      <c r="O398" s="137"/>
      <c r="P398" s="138">
        <f>SUM(P399:P486)</f>
        <v>0</v>
      </c>
      <c r="Q398" s="137"/>
      <c r="R398" s="138">
        <f>SUM(R399:R486)</f>
        <v>0</v>
      </c>
      <c r="S398" s="137"/>
      <c r="T398" s="139">
        <f>SUM(T399:T486)</f>
        <v>11.463071</v>
      </c>
      <c r="AR398" s="132" t="s">
        <v>80</v>
      </c>
      <c r="AT398" s="140" t="s">
        <v>72</v>
      </c>
      <c r="AU398" s="140" t="s">
        <v>80</v>
      </c>
      <c r="AY398" s="132" t="s">
        <v>151</v>
      </c>
      <c r="BK398" s="141">
        <f>SUM(BK399:BK486)</f>
        <v>0</v>
      </c>
    </row>
    <row r="399" spans="1:65" s="2" customFormat="1" ht="16.5" customHeight="1">
      <c r="A399" s="34"/>
      <c r="B399" s="144"/>
      <c r="C399" s="145" t="s">
        <v>592</v>
      </c>
      <c r="D399" s="145" t="s">
        <v>153</v>
      </c>
      <c r="E399" s="146" t="s">
        <v>593</v>
      </c>
      <c r="F399" s="147" t="s">
        <v>594</v>
      </c>
      <c r="G399" s="148" t="s">
        <v>453</v>
      </c>
      <c r="H399" s="149">
        <v>11.1</v>
      </c>
      <c r="I399" s="150"/>
      <c r="J399" s="151">
        <f>ROUND(I399*H399,2)</f>
        <v>0</v>
      </c>
      <c r="K399" s="147" t="s">
        <v>157</v>
      </c>
      <c r="L399" s="35"/>
      <c r="M399" s="152" t="s">
        <v>3</v>
      </c>
      <c r="N399" s="153" t="s">
        <v>44</v>
      </c>
      <c r="O399" s="55"/>
      <c r="P399" s="154">
        <f>O399*H399</f>
        <v>0</v>
      </c>
      <c r="Q399" s="154">
        <v>0</v>
      </c>
      <c r="R399" s="154">
        <f>Q399*H399</f>
        <v>0</v>
      </c>
      <c r="S399" s="154">
        <v>0</v>
      </c>
      <c r="T399" s="155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156" t="s">
        <v>158</v>
      </c>
      <c r="AT399" s="156" t="s">
        <v>153</v>
      </c>
      <c r="AU399" s="156" t="s">
        <v>82</v>
      </c>
      <c r="AY399" s="19" t="s">
        <v>151</v>
      </c>
      <c r="BE399" s="157">
        <f>IF(N399="základní",J399,0)</f>
        <v>0</v>
      </c>
      <c r="BF399" s="157">
        <f>IF(N399="snížená",J399,0)</f>
        <v>0</v>
      </c>
      <c r="BG399" s="157">
        <f>IF(N399="zákl. přenesená",J399,0)</f>
        <v>0</v>
      </c>
      <c r="BH399" s="157">
        <f>IF(N399="sníž. přenesená",J399,0)</f>
        <v>0</v>
      </c>
      <c r="BI399" s="157">
        <f>IF(N399="nulová",J399,0)</f>
        <v>0</v>
      </c>
      <c r="BJ399" s="19" t="s">
        <v>80</v>
      </c>
      <c r="BK399" s="157">
        <f>ROUND(I399*H399,2)</f>
        <v>0</v>
      </c>
      <c r="BL399" s="19" t="s">
        <v>158</v>
      </c>
      <c r="BM399" s="156" t="s">
        <v>595</v>
      </c>
    </row>
    <row r="400" spans="1:47" s="2" customFormat="1" ht="11.25">
      <c r="A400" s="34"/>
      <c r="B400" s="35"/>
      <c r="C400" s="34"/>
      <c r="D400" s="158" t="s">
        <v>160</v>
      </c>
      <c r="E400" s="34"/>
      <c r="F400" s="159" t="s">
        <v>596</v>
      </c>
      <c r="G400" s="34"/>
      <c r="H400" s="34"/>
      <c r="I400" s="160"/>
      <c r="J400" s="34"/>
      <c r="K400" s="34"/>
      <c r="L400" s="35"/>
      <c r="M400" s="161"/>
      <c r="N400" s="162"/>
      <c r="O400" s="55"/>
      <c r="P400" s="55"/>
      <c r="Q400" s="55"/>
      <c r="R400" s="55"/>
      <c r="S400" s="55"/>
      <c r="T400" s="56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T400" s="19" t="s">
        <v>160</v>
      </c>
      <c r="AU400" s="19" t="s">
        <v>82</v>
      </c>
    </row>
    <row r="401" spans="2:51" s="13" customFormat="1" ht="11.25">
      <c r="B401" s="163"/>
      <c r="D401" s="164" t="s">
        <v>162</v>
      </c>
      <c r="E401" s="165" t="s">
        <v>3</v>
      </c>
      <c r="F401" s="166" t="s">
        <v>597</v>
      </c>
      <c r="H401" s="165" t="s">
        <v>3</v>
      </c>
      <c r="I401" s="167"/>
      <c r="L401" s="163"/>
      <c r="M401" s="168"/>
      <c r="N401" s="169"/>
      <c r="O401" s="169"/>
      <c r="P401" s="169"/>
      <c r="Q401" s="169"/>
      <c r="R401" s="169"/>
      <c r="S401" s="169"/>
      <c r="T401" s="170"/>
      <c r="AT401" s="165" t="s">
        <v>162</v>
      </c>
      <c r="AU401" s="165" t="s">
        <v>82</v>
      </c>
      <c r="AV401" s="13" t="s">
        <v>80</v>
      </c>
      <c r="AW401" s="13" t="s">
        <v>34</v>
      </c>
      <c r="AX401" s="13" t="s">
        <v>73</v>
      </c>
      <c r="AY401" s="165" t="s">
        <v>151</v>
      </c>
    </row>
    <row r="402" spans="2:51" s="13" customFormat="1" ht="11.25">
      <c r="B402" s="163"/>
      <c r="D402" s="164" t="s">
        <v>162</v>
      </c>
      <c r="E402" s="165" t="s">
        <v>3</v>
      </c>
      <c r="F402" s="166" t="s">
        <v>165</v>
      </c>
      <c r="H402" s="165" t="s">
        <v>3</v>
      </c>
      <c r="I402" s="167"/>
      <c r="L402" s="163"/>
      <c r="M402" s="168"/>
      <c r="N402" s="169"/>
      <c r="O402" s="169"/>
      <c r="P402" s="169"/>
      <c r="Q402" s="169"/>
      <c r="R402" s="169"/>
      <c r="S402" s="169"/>
      <c r="T402" s="170"/>
      <c r="AT402" s="165" t="s">
        <v>162</v>
      </c>
      <c r="AU402" s="165" t="s">
        <v>82</v>
      </c>
      <c r="AV402" s="13" t="s">
        <v>80</v>
      </c>
      <c r="AW402" s="13" t="s">
        <v>34</v>
      </c>
      <c r="AX402" s="13" t="s">
        <v>73</v>
      </c>
      <c r="AY402" s="165" t="s">
        <v>151</v>
      </c>
    </row>
    <row r="403" spans="2:51" s="14" customFormat="1" ht="11.25">
      <c r="B403" s="171"/>
      <c r="D403" s="164" t="s">
        <v>162</v>
      </c>
      <c r="E403" s="172" t="s">
        <v>3</v>
      </c>
      <c r="F403" s="173" t="s">
        <v>598</v>
      </c>
      <c r="H403" s="174">
        <v>7.1</v>
      </c>
      <c r="I403" s="175"/>
      <c r="L403" s="171"/>
      <c r="M403" s="176"/>
      <c r="N403" s="177"/>
      <c r="O403" s="177"/>
      <c r="P403" s="177"/>
      <c r="Q403" s="177"/>
      <c r="R403" s="177"/>
      <c r="S403" s="177"/>
      <c r="T403" s="178"/>
      <c r="AT403" s="172" t="s">
        <v>162</v>
      </c>
      <c r="AU403" s="172" t="s">
        <v>82</v>
      </c>
      <c r="AV403" s="14" t="s">
        <v>82</v>
      </c>
      <c r="AW403" s="14" t="s">
        <v>34</v>
      </c>
      <c r="AX403" s="14" t="s">
        <v>73</v>
      </c>
      <c r="AY403" s="172" t="s">
        <v>151</v>
      </c>
    </row>
    <row r="404" spans="2:51" s="14" customFormat="1" ht="11.25">
      <c r="B404" s="171"/>
      <c r="D404" s="164" t="s">
        <v>162</v>
      </c>
      <c r="E404" s="172" t="s">
        <v>3</v>
      </c>
      <c r="F404" s="173" t="s">
        <v>599</v>
      </c>
      <c r="H404" s="174">
        <v>4</v>
      </c>
      <c r="I404" s="175"/>
      <c r="L404" s="171"/>
      <c r="M404" s="176"/>
      <c r="N404" s="177"/>
      <c r="O404" s="177"/>
      <c r="P404" s="177"/>
      <c r="Q404" s="177"/>
      <c r="R404" s="177"/>
      <c r="S404" s="177"/>
      <c r="T404" s="178"/>
      <c r="AT404" s="172" t="s">
        <v>162</v>
      </c>
      <c r="AU404" s="172" t="s">
        <v>82</v>
      </c>
      <c r="AV404" s="14" t="s">
        <v>82</v>
      </c>
      <c r="AW404" s="14" t="s">
        <v>34</v>
      </c>
      <c r="AX404" s="14" t="s">
        <v>73</v>
      </c>
      <c r="AY404" s="172" t="s">
        <v>151</v>
      </c>
    </row>
    <row r="405" spans="2:51" s="15" customFormat="1" ht="11.25">
      <c r="B405" s="179"/>
      <c r="D405" s="164" t="s">
        <v>162</v>
      </c>
      <c r="E405" s="180" t="s">
        <v>3</v>
      </c>
      <c r="F405" s="181" t="s">
        <v>168</v>
      </c>
      <c r="H405" s="182">
        <v>11.1</v>
      </c>
      <c r="I405" s="183"/>
      <c r="L405" s="179"/>
      <c r="M405" s="184"/>
      <c r="N405" s="185"/>
      <c r="O405" s="185"/>
      <c r="P405" s="185"/>
      <c r="Q405" s="185"/>
      <c r="R405" s="185"/>
      <c r="S405" s="185"/>
      <c r="T405" s="186"/>
      <c r="AT405" s="180" t="s">
        <v>162</v>
      </c>
      <c r="AU405" s="180" t="s">
        <v>82</v>
      </c>
      <c r="AV405" s="15" t="s">
        <v>158</v>
      </c>
      <c r="AW405" s="15" t="s">
        <v>34</v>
      </c>
      <c r="AX405" s="15" t="s">
        <v>80</v>
      </c>
      <c r="AY405" s="180" t="s">
        <v>151</v>
      </c>
    </row>
    <row r="406" spans="1:65" s="2" customFormat="1" ht="16.5" customHeight="1">
      <c r="A406" s="34"/>
      <c r="B406" s="144"/>
      <c r="C406" s="145" t="s">
        <v>600</v>
      </c>
      <c r="D406" s="145" t="s">
        <v>153</v>
      </c>
      <c r="E406" s="146" t="s">
        <v>601</v>
      </c>
      <c r="F406" s="147" t="s">
        <v>602</v>
      </c>
      <c r="G406" s="148" t="s">
        <v>156</v>
      </c>
      <c r="H406" s="149">
        <v>0.618</v>
      </c>
      <c r="I406" s="150"/>
      <c r="J406" s="151">
        <f>ROUND(I406*H406,2)</f>
        <v>0</v>
      </c>
      <c r="K406" s="147" t="s">
        <v>157</v>
      </c>
      <c r="L406" s="35"/>
      <c r="M406" s="152" t="s">
        <v>3</v>
      </c>
      <c r="N406" s="153" t="s">
        <v>44</v>
      </c>
      <c r="O406" s="55"/>
      <c r="P406" s="154">
        <f>O406*H406</f>
        <v>0</v>
      </c>
      <c r="Q406" s="154">
        <v>0</v>
      </c>
      <c r="R406" s="154">
        <f>Q406*H406</f>
        <v>0</v>
      </c>
      <c r="S406" s="154">
        <v>2.2</v>
      </c>
      <c r="T406" s="155">
        <f>S406*H406</f>
        <v>1.3596000000000001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156" t="s">
        <v>158</v>
      </c>
      <c r="AT406" s="156" t="s">
        <v>153</v>
      </c>
      <c r="AU406" s="156" t="s">
        <v>82</v>
      </c>
      <c r="AY406" s="19" t="s">
        <v>151</v>
      </c>
      <c r="BE406" s="157">
        <f>IF(N406="základní",J406,0)</f>
        <v>0</v>
      </c>
      <c r="BF406" s="157">
        <f>IF(N406="snížená",J406,0)</f>
        <v>0</v>
      </c>
      <c r="BG406" s="157">
        <f>IF(N406="zákl. přenesená",J406,0)</f>
        <v>0</v>
      </c>
      <c r="BH406" s="157">
        <f>IF(N406="sníž. přenesená",J406,0)</f>
        <v>0</v>
      </c>
      <c r="BI406" s="157">
        <f>IF(N406="nulová",J406,0)</f>
        <v>0</v>
      </c>
      <c r="BJ406" s="19" t="s">
        <v>80</v>
      </c>
      <c r="BK406" s="157">
        <f>ROUND(I406*H406,2)</f>
        <v>0</v>
      </c>
      <c r="BL406" s="19" t="s">
        <v>158</v>
      </c>
      <c r="BM406" s="156" t="s">
        <v>603</v>
      </c>
    </row>
    <row r="407" spans="1:47" s="2" customFormat="1" ht="11.25">
      <c r="A407" s="34"/>
      <c r="B407" s="35"/>
      <c r="C407" s="34"/>
      <c r="D407" s="158" t="s">
        <v>160</v>
      </c>
      <c r="E407" s="34"/>
      <c r="F407" s="159" t="s">
        <v>604</v>
      </c>
      <c r="G407" s="34"/>
      <c r="H407" s="34"/>
      <c r="I407" s="160"/>
      <c r="J407" s="34"/>
      <c r="K407" s="34"/>
      <c r="L407" s="35"/>
      <c r="M407" s="161"/>
      <c r="N407" s="162"/>
      <c r="O407" s="55"/>
      <c r="P407" s="55"/>
      <c r="Q407" s="55"/>
      <c r="R407" s="55"/>
      <c r="S407" s="55"/>
      <c r="T407" s="56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T407" s="19" t="s">
        <v>160</v>
      </c>
      <c r="AU407" s="19" t="s">
        <v>82</v>
      </c>
    </row>
    <row r="408" spans="2:51" s="13" customFormat="1" ht="11.25">
      <c r="B408" s="163"/>
      <c r="D408" s="164" t="s">
        <v>162</v>
      </c>
      <c r="E408" s="165" t="s">
        <v>3</v>
      </c>
      <c r="F408" s="166" t="s">
        <v>605</v>
      </c>
      <c r="H408" s="165" t="s">
        <v>3</v>
      </c>
      <c r="I408" s="167"/>
      <c r="L408" s="163"/>
      <c r="M408" s="168"/>
      <c r="N408" s="169"/>
      <c r="O408" s="169"/>
      <c r="P408" s="169"/>
      <c r="Q408" s="169"/>
      <c r="R408" s="169"/>
      <c r="S408" s="169"/>
      <c r="T408" s="170"/>
      <c r="AT408" s="165" t="s">
        <v>162</v>
      </c>
      <c r="AU408" s="165" t="s">
        <v>82</v>
      </c>
      <c r="AV408" s="13" t="s">
        <v>80</v>
      </c>
      <c r="AW408" s="13" t="s">
        <v>34</v>
      </c>
      <c r="AX408" s="13" t="s">
        <v>73</v>
      </c>
      <c r="AY408" s="165" t="s">
        <v>151</v>
      </c>
    </row>
    <row r="409" spans="2:51" s="13" customFormat="1" ht="11.25">
      <c r="B409" s="163"/>
      <c r="D409" s="164" t="s">
        <v>162</v>
      </c>
      <c r="E409" s="165" t="s">
        <v>3</v>
      </c>
      <c r="F409" s="166" t="s">
        <v>606</v>
      </c>
      <c r="H409" s="165" t="s">
        <v>3</v>
      </c>
      <c r="I409" s="167"/>
      <c r="L409" s="163"/>
      <c r="M409" s="168"/>
      <c r="N409" s="169"/>
      <c r="O409" s="169"/>
      <c r="P409" s="169"/>
      <c r="Q409" s="169"/>
      <c r="R409" s="169"/>
      <c r="S409" s="169"/>
      <c r="T409" s="170"/>
      <c r="AT409" s="165" t="s">
        <v>162</v>
      </c>
      <c r="AU409" s="165" t="s">
        <v>82</v>
      </c>
      <c r="AV409" s="13" t="s">
        <v>80</v>
      </c>
      <c r="AW409" s="13" t="s">
        <v>34</v>
      </c>
      <c r="AX409" s="13" t="s">
        <v>73</v>
      </c>
      <c r="AY409" s="165" t="s">
        <v>151</v>
      </c>
    </row>
    <row r="410" spans="2:51" s="14" customFormat="1" ht="11.25">
      <c r="B410" s="171"/>
      <c r="D410" s="164" t="s">
        <v>162</v>
      </c>
      <c r="E410" s="172" t="s">
        <v>3</v>
      </c>
      <c r="F410" s="173" t="s">
        <v>607</v>
      </c>
      <c r="H410" s="174">
        <v>0.468</v>
      </c>
      <c r="I410" s="175"/>
      <c r="L410" s="171"/>
      <c r="M410" s="176"/>
      <c r="N410" s="177"/>
      <c r="O410" s="177"/>
      <c r="P410" s="177"/>
      <c r="Q410" s="177"/>
      <c r="R410" s="177"/>
      <c r="S410" s="177"/>
      <c r="T410" s="178"/>
      <c r="AT410" s="172" t="s">
        <v>162</v>
      </c>
      <c r="AU410" s="172" t="s">
        <v>82</v>
      </c>
      <c r="AV410" s="14" t="s">
        <v>82</v>
      </c>
      <c r="AW410" s="14" t="s">
        <v>34</v>
      </c>
      <c r="AX410" s="14" t="s">
        <v>73</v>
      </c>
      <c r="AY410" s="172" t="s">
        <v>151</v>
      </c>
    </row>
    <row r="411" spans="2:51" s="14" customFormat="1" ht="11.25">
      <c r="B411" s="171"/>
      <c r="D411" s="164" t="s">
        <v>162</v>
      </c>
      <c r="E411" s="172" t="s">
        <v>3</v>
      </c>
      <c r="F411" s="173" t="s">
        <v>608</v>
      </c>
      <c r="H411" s="174">
        <v>0.15</v>
      </c>
      <c r="I411" s="175"/>
      <c r="L411" s="171"/>
      <c r="M411" s="176"/>
      <c r="N411" s="177"/>
      <c r="O411" s="177"/>
      <c r="P411" s="177"/>
      <c r="Q411" s="177"/>
      <c r="R411" s="177"/>
      <c r="S411" s="177"/>
      <c r="T411" s="178"/>
      <c r="AT411" s="172" t="s">
        <v>162</v>
      </c>
      <c r="AU411" s="172" t="s">
        <v>82</v>
      </c>
      <c r="AV411" s="14" t="s">
        <v>82</v>
      </c>
      <c r="AW411" s="14" t="s">
        <v>34</v>
      </c>
      <c r="AX411" s="14" t="s">
        <v>73</v>
      </c>
      <c r="AY411" s="172" t="s">
        <v>151</v>
      </c>
    </row>
    <row r="412" spans="2:51" s="15" customFormat="1" ht="11.25">
      <c r="B412" s="179"/>
      <c r="D412" s="164" t="s">
        <v>162</v>
      </c>
      <c r="E412" s="180" t="s">
        <v>3</v>
      </c>
      <c r="F412" s="181" t="s">
        <v>168</v>
      </c>
      <c r="H412" s="182">
        <v>0.618</v>
      </c>
      <c r="I412" s="183"/>
      <c r="L412" s="179"/>
      <c r="M412" s="184"/>
      <c r="N412" s="185"/>
      <c r="O412" s="185"/>
      <c r="P412" s="185"/>
      <c r="Q412" s="185"/>
      <c r="R412" s="185"/>
      <c r="S412" s="185"/>
      <c r="T412" s="186"/>
      <c r="AT412" s="180" t="s">
        <v>162</v>
      </c>
      <c r="AU412" s="180" t="s">
        <v>82</v>
      </c>
      <c r="AV412" s="15" t="s">
        <v>158</v>
      </c>
      <c r="AW412" s="15" t="s">
        <v>34</v>
      </c>
      <c r="AX412" s="15" t="s">
        <v>80</v>
      </c>
      <c r="AY412" s="180" t="s">
        <v>151</v>
      </c>
    </row>
    <row r="413" spans="1:65" s="2" customFormat="1" ht="21.75" customHeight="1">
      <c r="A413" s="34"/>
      <c r="B413" s="144"/>
      <c r="C413" s="145" t="s">
        <v>333</v>
      </c>
      <c r="D413" s="145" t="s">
        <v>153</v>
      </c>
      <c r="E413" s="146" t="s">
        <v>609</v>
      </c>
      <c r="F413" s="147" t="s">
        <v>610</v>
      </c>
      <c r="G413" s="148" t="s">
        <v>156</v>
      </c>
      <c r="H413" s="149">
        <v>0.618</v>
      </c>
      <c r="I413" s="150"/>
      <c r="J413" s="151">
        <f>ROUND(I413*H413,2)</f>
        <v>0</v>
      </c>
      <c r="K413" s="147" t="s">
        <v>157</v>
      </c>
      <c r="L413" s="35"/>
      <c r="M413" s="152" t="s">
        <v>3</v>
      </c>
      <c r="N413" s="153" t="s">
        <v>44</v>
      </c>
      <c r="O413" s="55"/>
      <c r="P413" s="154">
        <f>O413*H413</f>
        <v>0</v>
      </c>
      <c r="Q413" s="154">
        <v>0</v>
      </c>
      <c r="R413" s="154">
        <f>Q413*H413</f>
        <v>0</v>
      </c>
      <c r="S413" s="154">
        <v>0.044</v>
      </c>
      <c r="T413" s="155">
        <f>S413*H413</f>
        <v>0.027191999999999997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56" t="s">
        <v>158</v>
      </c>
      <c r="AT413" s="156" t="s">
        <v>153</v>
      </c>
      <c r="AU413" s="156" t="s">
        <v>82</v>
      </c>
      <c r="AY413" s="19" t="s">
        <v>151</v>
      </c>
      <c r="BE413" s="157">
        <f>IF(N413="základní",J413,0)</f>
        <v>0</v>
      </c>
      <c r="BF413" s="157">
        <f>IF(N413="snížená",J413,0)</f>
        <v>0</v>
      </c>
      <c r="BG413" s="157">
        <f>IF(N413="zákl. přenesená",J413,0)</f>
        <v>0</v>
      </c>
      <c r="BH413" s="157">
        <f>IF(N413="sníž. přenesená",J413,0)</f>
        <v>0</v>
      </c>
      <c r="BI413" s="157">
        <f>IF(N413="nulová",J413,0)</f>
        <v>0</v>
      </c>
      <c r="BJ413" s="19" t="s">
        <v>80</v>
      </c>
      <c r="BK413" s="157">
        <f>ROUND(I413*H413,2)</f>
        <v>0</v>
      </c>
      <c r="BL413" s="19" t="s">
        <v>158</v>
      </c>
      <c r="BM413" s="156" t="s">
        <v>611</v>
      </c>
    </row>
    <row r="414" spans="1:47" s="2" customFormat="1" ht="11.25">
      <c r="A414" s="34"/>
      <c r="B414" s="35"/>
      <c r="C414" s="34"/>
      <c r="D414" s="158" t="s">
        <v>160</v>
      </c>
      <c r="E414" s="34"/>
      <c r="F414" s="159" t="s">
        <v>612</v>
      </c>
      <c r="G414" s="34"/>
      <c r="H414" s="34"/>
      <c r="I414" s="160"/>
      <c r="J414" s="34"/>
      <c r="K414" s="34"/>
      <c r="L414" s="35"/>
      <c r="M414" s="161"/>
      <c r="N414" s="162"/>
      <c r="O414" s="55"/>
      <c r="P414" s="55"/>
      <c r="Q414" s="55"/>
      <c r="R414" s="55"/>
      <c r="S414" s="55"/>
      <c r="T414" s="56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T414" s="19" t="s">
        <v>160</v>
      </c>
      <c r="AU414" s="19" t="s">
        <v>82</v>
      </c>
    </row>
    <row r="415" spans="1:65" s="2" customFormat="1" ht="16.5" customHeight="1">
      <c r="A415" s="34"/>
      <c r="B415" s="144"/>
      <c r="C415" s="145" t="s">
        <v>613</v>
      </c>
      <c r="D415" s="145" t="s">
        <v>153</v>
      </c>
      <c r="E415" s="146" t="s">
        <v>614</v>
      </c>
      <c r="F415" s="147" t="s">
        <v>615</v>
      </c>
      <c r="G415" s="148" t="s">
        <v>156</v>
      </c>
      <c r="H415" s="149">
        <v>0.42</v>
      </c>
      <c r="I415" s="150"/>
      <c r="J415" s="151">
        <f>ROUND(I415*H415,2)</f>
        <v>0</v>
      </c>
      <c r="K415" s="147" t="s">
        <v>157</v>
      </c>
      <c r="L415" s="35"/>
      <c r="M415" s="152" t="s">
        <v>3</v>
      </c>
      <c r="N415" s="153" t="s">
        <v>44</v>
      </c>
      <c r="O415" s="55"/>
      <c r="P415" s="154">
        <f>O415*H415</f>
        <v>0</v>
      </c>
      <c r="Q415" s="154">
        <v>0</v>
      </c>
      <c r="R415" s="154">
        <f>Q415*H415</f>
        <v>0</v>
      </c>
      <c r="S415" s="154">
        <v>2.2</v>
      </c>
      <c r="T415" s="155">
        <f>S415*H415</f>
        <v>0.924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156" t="s">
        <v>158</v>
      </c>
      <c r="AT415" s="156" t="s">
        <v>153</v>
      </c>
      <c r="AU415" s="156" t="s">
        <v>82</v>
      </c>
      <c r="AY415" s="19" t="s">
        <v>151</v>
      </c>
      <c r="BE415" s="157">
        <f>IF(N415="základní",J415,0)</f>
        <v>0</v>
      </c>
      <c r="BF415" s="157">
        <f>IF(N415="snížená",J415,0)</f>
        <v>0</v>
      </c>
      <c r="BG415" s="157">
        <f>IF(N415="zákl. přenesená",J415,0)</f>
        <v>0</v>
      </c>
      <c r="BH415" s="157">
        <f>IF(N415="sníž. přenesená",J415,0)</f>
        <v>0</v>
      </c>
      <c r="BI415" s="157">
        <f>IF(N415="nulová",J415,0)</f>
        <v>0</v>
      </c>
      <c r="BJ415" s="19" t="s">
        <v>80</v>
      </c>
      <c r="BK415" s="157">
        <f>ROUND(I415*H415,2)</f>
        <v>0</v>
      </c>
      <c r="BL415" s="19" t="s">
        <v>158</v>
      </c>
      <c r="BM415" s="156" t="s">
        <v>616</v>
      </c>
    </row>
    <row r="416" spans="1:47" s="2" customFormat="1" ht="11.25">
      <c r="A416" s="34"/>
      <c r="B416" s="35"/>
      <c r="C416" s="34"/>
      <c r="D416" s="158" t="s">
        <v>160</v>
      </c>
      <c r="E416" s="34"/>
      <c r="F416" s="159" t="s">
        <v>617</v>
      </c>
      <c r="G416" s="34"/>
      <c r="H416" s="34"/>
      <c r="I416" s="160"/>
      <c r="J416" s="34"/>
      <c r="K416" s="34"/>
      <c r="L416" s="35"/>
      <c r="M416" s="161"/>
      <c r="N416" s="162"/>
      <c r="O416" s="55"/>
      <c r="P416" s="55"/>
      <c r="Q416" s="55"/>
      <c r="R416" s="55"/>
      <c r="S416" s="55"/>
      <c r="T416" s="56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T416" s="19" t="s">
        <v>160</v>
      </c>
      <c r="AU416" s="19" t="s">
        <v>82</v>
      </c>
    </row>
    <row r="417" spans="2:51" s="13" customFormat="1" ht="11.25">
      <c r="B417" s="163"/>
      <c r="D417" s="164" t="s">
        <v>162</v>
      </c>
      <c r="E417" s="165" t="s">
        <v>3</v>
      </c>
      <c r="F417" s="166" t="s">
        <v>618</v>
      </c>
      <c r="H417" s="165" t="s">
        <v>3</v>
      </c>
      <c r="I417" s="167"/>
      <c r="L417" s="163"/>
      <c r="M417" s="168"/>
      <c r="N417" s="169"/>
      <c r="O417" s="169"/>
      <c r="P417" s="169"/>
      <c r="Q417" s="169"/>
      <c r="R417" s="169"/>
      <c r="S417" s="169"/>
      <c r="T417" s="170"/>
      <c r="AT417" s="165" t="s">
        <v>162</v>
      </c>
      <c r="AU417" s="165" t="s">
        <v>82</v>
      </c>
      <c r="AV417" s="13" t="s">
        <v>80</v>
      </c>
      <c r="AW417" s="13" t="s">
        <v>34</v>
      </c>
      <c r="AX417" s="13" t="s">
        <v>73</v>
      </c>
      <c r="AY417" s="165" t="s">
        <v>151</v>
      </c>
    </row>
    <row r="418" spans="2:51" s="14" customFormat="1" ht="11.25">
      <c r="B418" s="171"/>
      <c r="D418" s="164" t="s">
        <v>162</v>
      </c>
      <c r="E418" s="172" t="s">
        <v>3</v>
      </c>
      <c r="F418" s="173" t="s">
        <v>619</v>
      </c>
      <c r="H418" s="174">
        <v>0.42</v>
      </c>
      <c r="I418" s="175"/>
      <c r="L418" s="171"/>
      <c r="M418" s="176"/>
      <c r="N418" s="177"/>
      <c r="O418" s="177"/>
      <c r="P418" s="177"/>
      <c r="Q418" s="177"/>
      <c r="R418" s="177"/>
      <c r="S418" s="177"/>
      <c r="T418" s="178"/>
      <c r="AT418" s="172" t="s">
        <v>162</v>
      </c>
      <c r="AU418" s="172" t="s">
        <v>82</v>
      </c>
      <c r="AV418" s="14" t="s">
        <v>82</v>
      </c>
      <c r="AW418" s="14" t="s">
        <v>34</v>
      </c>
      <c r="AX418" s="14" t="s">
        <v>80</v>
      </c>
      <c r="AY418" s="172" t="s">
        <v>151</v>
      </c>
    </row>
    <row r="419" spans="1:65" s="2" customFormat="1" ht="16.5" customHeight="1">
      <c r="A419" s="34"/>
      <c r="B419" s="144"/>
      <c r="C419" s="145" t="s">
        <v>403</v>
      </c>
      <c r="D419" s="145" t="s">
        <v>153</v>
      </c>
      <c r="E419" s="146" t="s">
        <v>620</v>
      </c>
      <c r="F419" s="147" t="s">
        <v>621</v>
      </c>
      <c r="G419" s="148" t="s">
        <v>216</v>
      </c>
      <c r="H419" s="149">
        <v>0.3</v>
      </c>
      <c r="I419" s="150"/>
      <c r="J419" s="151">
        <f>ROUND(I419*H419,2)</f>
        <v>0</v>
      </c>
      <c r="K419" s="147" t="s">
        <v>157</v>
      </c>
      <c r="L419" s="35"/>
      <c r="M419" s="152" t="s">
        <v>3</v>
      </c>
      <c r="N419" s="153" t="s">
        <v>44</v>
      </c>
      <c r="O419" s="55"/>
      <c r="P419" s="154">
        <f>O419*H419</f>
        <v>0</v>
      </c>
      <c r="Q419" s="154">
        <v>0</v>
      </c>
      <c r="R419" s="154">
        <f>Q419*H419</f>
        <v>0</v>
      </c>
      <c r="S419" s="154">
        <v>0.25</v>
      </c>
      <c r="T419" s="155">
        <f>S419*H419</f>
        <v>0.075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56" t="s">
        <v>158</v>
      </c>
      <c r="AT419" s="156" t="s">
        <v>153</v>
      </c>
      <c r="AU419" s="156" t="s">
        <v>82</v>
      </c>
      <c r="AY419" s="19" t="s">
        <v>151</v>
      </c>
      <c r="BE419" s="157">
        <f>IF(N419="základní",J419,0)</f>
        <v>0</v>
      </c>
      <c r="BF419" s="157">
        <f>IF(N419="snížená",J419,0)</f>
        <v>0</v>
      </c>
      <c r="BG419" s="157">
        <f>IF(N419="zákl. přenesená",J419,0)</f>
        <v>0</v>
      </c>
      <c r="BH419" s="157">
        <f>IF(N419="sníž. přenesená",J419,0)</f>
        <v>0</v>
      </c>
      <c r="BI419" s="157">
        <f>IF(N419="nulová",J419,0)</f>
        <v>0</v>
      </c>
      <c r="BJ419" s="19" t="s">
        <v>80</v>
      </c>
      <c r="BK419" s="157">
        <f>ROUND(I419*H419,2)</f>
        <v>0</v>
      </c>
      <c r="BL419" s="19" t="s">
        <v>158</v>
      </c>
      <c r="BM419" s="156" t="s">
        <v>622</v>
      </c>
    </row>
    <row r="420" spans="1:47" s="2" customFormat="1" ht="11.25">
      <c r="A420" s="34"/>
      <c r="B420" s="35"/>
      <c r="C420" s="34"/>
      <c r="D420" s="158" t="s">
        <v>160</v>
      </c>
      <c r="E420" s="34"/>
      <c r="F420" s="159" t="s">
        <v>623</v>
      </c>
      <c r="G420" s="34"/>
      <c r="H420" s="34"/>
      <c r="I420" s="160"/>
      <c r="J420" s="34"/>
      <c r="K420" s="34"/>
      <c r="L420" s="35"/>
      <c r="M420" s="161"/>
      <c r="N420" s="162"/>
      <c r="O420" s="55"/>
      <c r="P420" s="55"/>
      <c r="Q420" s="55"/>
      <c r="R420" s="55"/>
      <c r="S420" s="55"/>
      <c r="T420" s="56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T420" s="19" t="s">
        <v>160</v>
      </c>
      <c r="AU420" s="19" t="s">
        <v>82</v>
      </c>
    </row>
    <row r="421" spans="1:65" s="2" customFormat="1" ht="24" customHeight="1">
      <c r="A421" s="34"/>
      <c r="B421" s="144"/>
      <c r="C421" s="145" t="s">
        <v>467</v>
      </c>
      <c r="D421" s="145" t="s">
        <v>153</v>
      </c>
      <c r="E421" s="146" t="s">
        <v>624</v>
      </c>
      <c r="F421" s="147" t="s">
        <v>625</v>
      </c>
      <c r="G421" s="148" t="s">
        <v>453</v>
      </c>
      <c r="H421" s="149">
        <v>5.15</v>
      </c>
      <c r="I421" s="150"/>
      <c r="J421" s="151">
        <f>ROUND(I421*H421,2)</f>
        <v>0</v>
      </c>
      <c r="K421" s="147" t="s">
        <v>157</v>
      </c>
      <c r="L421" s="35"/>
      <c r="M421" s="152" t="s">
        <v>3</v>
      </c>
      <c r="N421" s="153" t="s">
        <v>44</v>
      </c>
      <c r="O421" s="55"/>
      <c r="P421" s="154">
        <f>O421*H421</f>
        <v>0</v>
      </c>
      <c r="Q421" s="154">
        <v>0</v>
      </c>
      <c r="R421" s="154">
        <f>Q421*H421</f>
        <v>0</v>
      </c>
      <c r="S421" s="154">
        <v>0.027</v>
      </c>
      <c r="T421" s="155">
        <f>S421*H421</f>
        <v>0.13905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56" t="s">
        <v>158</v>
      </c>
      <c r="AT421" s="156" t="s">
        <v>153</v>
      </c>
      <c r="AU421" s="156" t="s">
        <v>82</v>
      </c>
      <c r="AY421" s="19" t="s">
        <v>151</v>
      </c>
      <c r="BE421" s="157">
        <f>IF(N421="základní",J421,0)</f>
        <v>0</v>
      </c>
      <c r="BF421" s="157">
        <f>IF(N421="snížená",J421,0)</f>
        <v>0</v>
      </c>
      <c r="BG421" s="157">
        <f>IF(N421="zákl. přenesená",J421,0)</f>
        <v>0</v>
      </c>
      <c r="BH421" s="157">
        <f>IF(N421="sníž. přenesená",J421,0)</f>
        <v>0</v>
      </c>
      <c r="BI421" s="157">
        <f>IF(N421="nulová",J421,0)</f>
        <v>0</v>
      </c>
      <c r="BJ421" s="19" t="s">
        <v>80</v>
      </c>
      <c r="BK421" s="157">
        <f>ROUND(I421*H421,2)</f>
        <v>0</v>
      </c>
      <c r="BL421" s="19" t="s">
        <v>158</v>
      </c>
      <c r="BM421" s="156" t="s">
        <v>626</v>
      </c>
    </row>
    <row r="422" spans="1:47" s="2" customFormat="1" ht="11.25">
      <c r="A422" s="34"/>
      <c r="B422" s="35"/>
      <c r="C422" s="34"/>
      <c r="D422" s="158" t="s">
        <v>160</v>
      </c>
      <c r="E422" s="34"/>
      <c r="F422" s="159" t="s">
        <v>627</v>
      </c>
      <c r="G422" s="34"/>
      <c r="H422" s="34"/>
      <c r="I422" s="160"/>
      <c r="J422" s="34"/>
      <c r="K422" s="34"/>
      <c r="L422" s="35"/>
      <c r="M422" s="161"/>
      <c r="N422" s="162"/>
      <c r="O422" s="55"/>
      <c r="P422" s="55"/>
      <c r="Q422" s="55"/>
      <c r="R422" s="55"/>
      <c r="S422" s="55"/>
      <c r="T422" s="56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T422" s="19" t="s">
        <v>160</v>
      </c>
      <c r="AU422" s="19" t="s">
        <v>82</v>
      </c>
    </row>
    <row r="423" spans="2:51" s="13" customFormat="1" ht="11.25">
      <c r="B423" s="163"/>
      <c r="D423" s="164" t="s">
        <v>162</v>
      </c>
      <c r="E423" s="165" t="s">
        <v>3</v>
      </c>
      <c r="F423" s="166" t="s">
        <v>628</v>
      </c>
      <c r="H423" s="165" t="s">
        <v>3</v>
      </c>
      <c r="I423" s="167"/>
      <c r="L423" s="163"/>
      <c r="M423" s="168"/>
      <c r="N423" s="169"/>
      <c r="O423" s="169"/>
      <c r="P423" s="169"/>
      <c r="Q423" s="169"/>
      <c r="R423" s="169"/>
      <c r="S423" s="169"/>
      <c r="T423" s="170"/>
      <c r="AT423" s="165" t="s">
        <v>162</v>
      </c>
      <c r="AU423" s="165" t="s">
        <v>82</v>
      </c>
      <c r="AV423" s="13" t="s">
        <v>80</v>
      </c>
      <c r="AW423" s="13" t="s">
        <v>34</v>
      </c>
      <c r="AX423" s="13" t="s">
        <v>73</v>
      </c>
      <c r="AY423" s="165" t="s">
        <v>151</v>
      </c>
    </row>
    <row r="424" spans="2:51" s="13" customFormat="1" ht="11.25">
      <c r="B424" s="163"/>
      <c r="D424" s="164" t="s">
        <v>162</v>
      </c>
      <c r="E424" s="165" t="s">
        <v>3</v>
      </c>
      <c r="F424" s="166" t="s">
        <v>629</v>
      </c>
      <c r="H424" s="165" t="s">
        <v>3</v>
      </c>
      <c r="I424" s="167"/>
      <c r="L424" s="163"/>
      <c r="M424" s="168"/>
      <c r="N424" s="169"/>
      <c r="O424" s="169"/>
      <c r="P424" s="169"/>
      <c r="Q424" s="169"/>
      <c r="R424" s="169"/>
      <c r="S424" s="169"/>
      <c r="T424" s="170"/>
      <c r="AT424" s="165" t="s">
        <v>162</v>
      </c>
      <c r="AU424" s="165" t="s">
        <v>82</v>
      </c>
      <c r="AV424" s="13" t="s">
        <v>80</v>
      </c>
      <c r="AW424" s="13" t="s">
        <v>34</v>
      </c>
      <c r="AX424" s="13" t="s">
        <v>73</v>
      </c>
      <c r="AY424" s="165" t="s">
        <v>151</v>
      </c>
    </row>
    <row r="425" spans="2:51" s="14" customFormat="1" ht="11.25">
      <c r="B425" s="171"/>
      <c r="D425" s="164" t="s">
        <v>162</v>
      </c>
      <c r="E425" s="172" t="s">
        <v>3</v>
      </c>
      <c r="F425" s="173" t="s">
        <v>630</v>
      </c>
      <c r="H425" s="174">
        <v>5.15</v>
      </c>
      <c r="I425" s="175"/>
      <c r="L425" s="171"/>
      <c r="M425" s="176"/>
      <c r="N425" s="177"/>
      <c r="O425" s="177"/>
      <c r="P425" s="177"/>
      <c r="Q425" s="177"/>
      <c r="R425" s="177"/>
      <c r="S425" s="177"/>
      <c r="T425" s="178"/>
      <c r="AT425" s="172" t="s">
        <v>162</v>
      </c>
      <c r="AU425" s="172" t="s">
        <v>82</v>
      </c>
      <c r="AV425" s="14" t="s">
        <v>82</v>
      </c>
      <c r="AW425" s="14" t="s">
        <v>34</v>
      </c>
      <c r="AX425" s="14" t="s">
        <v>73</v>
      </c>
      <c r="AY425" s="172" t="s">
        <v>151</v>
      </c>
    </row>
    <row r="426" spans="2:51" s="15" customFormat="1" ht="11.25">
      <c r="B426" s="179"/>
      <c r="D426" s="164" t="s">
        <v>162</v>
      </c>
      <c r="E426" s="180" t="s">
        <v>3</v>
      </c>
      <c r="F426" s="181" t="s">
        <v>168</v>
      </c>
      <c r="H426" s="182">
        <v>5.15</v>
      </c>
      <c r="I426" s="183"/>
      <c r="L426" s="179"/>
      <c r="M426" s="184"/>
      <c r="N426" s="185"/>
      <c r="O426" s="185"/>
      <c r="P426" s="185"/>
      <c r="Q426" s="185"/>
      <c r="R426" s="185"/>
      <c r="S426" s="185"/>
      <c r="T426" s="186"/>
      <c r="AT426" s="180" t="s">
        <v>162</v>
      </c>
      <c r="AU426" s="180" t="s">
        <v>82</v>
      </c>
      <c r="AV426" s="15" t="s">
        <v>158</v>
      </c>
      <c r="AW426" s="15" t="s">
        <v>34</v>
      </c>
      <c r="AX426" s="15" t="s">
        <v>80</v>
      </c>
      <c r="AY426" s="180" t="s">
        <v>151</v>
      </c>
    </row>
    <row r="427" spans="1:65" s="2" customFormat="1" ht="24" customHeight="1">
      <c r="A427" s="34"/>
      <c r="B427" s="144"/>
      <c r="C427" s="145" t="s">
        <v>631</v>
      </c>
      <c r="D427" s="145" t="s">
        <v>153</v>
      </c>
      <c r="E427" s="146" t="s">
        <v>632</v>
      </c>
      <c r="F427" s="147" t="s">
        <v>633</v>
      </c>
      <c r="G427" s="148" t="s">
        <v>156</v>
      </c>
      <c r="H427" s="149">
        <v>0.99</v>
      </c>
      <c r="I427" s="150"/>
      <c r="J427" s="151">
        <f>ROUND(I427*H427,2)</f>
        <v>0</v>
      </c>
      <c r="K427" s="147" t="s">
        <v>157</v>
      </c>
      <c r="L427" s="35"/>
      <c r="M427" s="152" t="s">
        <v>3</v>
      </c>
      <c r="N427" s="153" t="s">
        <v>44</v>
      </c>
      <c r="O427" s="55"/>
      <c r="P427" s="154">
        <f>O427*H427</f>
        <v>0</v>
      </c>
      <c r="Q427" s="154">
        <v>0</v>
      </c>
      <c r="R427" s="154">
        <f>Q427*H427</f>
        <v>0</v>
      </c>
      <c r="S427" s="154">
        <v>1.8</v>
      </c>
      <c r="T427" s="155">
        <f>S427*H427</f>
        <v>1.782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156" t="s">
        <v>158</v>
      </c>
      <c r="AT427" s="156" t="s">
        <v>153</v>
      </c>
      <c r="AU427" s="156" t="s">
        <v>82</v>
      </c>
      <c r="AY427" s="19" t="s">
        <v>151</v>
      </c>
      <c r="BE427" s="157">
        <f>IF(N427="základní",J427,0)</f>
        <v>0</v>
      </c>
      <c r="BF427" s="157">
        <f>IF(N427="snížená",J427,0)</f>
        <v>0</v>
      </c>
      <c r="BG427" s="157">
        <f>IF(N427="zákl. přenesená",J427,0)</f>
        <v>0</v>
      </c>
      <c r="BH427" s="157">
        <f>IF(N427="sníž. přenesená",J427,0)</f>
        <v>0</v>
      </c>
      <c r="BI427" s="157">
        <f>IF(N427="nulová",J427,0)</f>
        <v>0</v>
      </c>
      <c r="BJ427" s="19" t="s">
        <v>80</v>
      </c>
      <c r="BK427" s="157">
        <f>ROUND(I427*H427,2)</f>
        <v>0</v>
      </c>
      <c r="BL427" s="19" t="s">
        <v>158</v>
      </c>
      <c r="BM427" s="156" t="s">
        <v>634</v>
      </c>
    </row>
    <row r="428" spans="1:47" s="2" customFormat="1" ht="11.25">
      <c r="A428" s="34"/>
      <c r="B428" s="35"/>
      <c r="C428" s="34"/>
      <c r="D428" s="158" t="s">
        <v>160</v>
      </c>
      <c r="E428" s="34"/>
      <c r="F428" s="159" t="s">
        <v>635</v>
      </c>
      <c r="G428" s="34"/>
      <c r="H428" s="34"/>
      <c r="I428" s="160"/>
      <c r="J428" s="34"/>
      <c r="K428" s="34"/>
      <c r="L428" s="35"/>
      <c r="M428" s="161"/>
      <c r="N428" s="162"/>
      <c r="O428" s="55"/>
      <c r="P428" s="55"/>
      <c r="Q428" s="55"/>
      <c r="R428" s="55"/>
      <c r="S428" s="55"/>
      <c r="T428" s="56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T428" s="19" t="s">
        <v>160</v>
      </c>
      <c r="AU428" s="19" t="s">
        <v>82</v>
      </c>
    </row>
    <row r="429" spans="2:51" s="13" customFormat="1" ht="11.25">
      <c r="B429" s="163"/>
      <c r="D429" s="164" t="s">
        <v>162</v>
      </c>
      <c r="E429" s="165" t="s">
        <v>3</v>
      </c>
      <c r="F429" s="166" t="s">
        <v>636</v>
      </c>
      <c r="H429" s="165" t="s">
        <v>3</v>
      </c>
      <c r="I429" s="167"/>
      <c r="L429" s="163"/>
      <c r="M429" s="168"/>
      <c r="N429" s="169"/>
      <c r="O429" s="169"/>
      <c r="P429" s="169"/>
      <c r="Q429" s="169"/>
      <c r="R429" s="169"/>
      <c r="S429" s="169"/>
      <c r="T429" s="170"/>
      <c r="AT429" s="165" t="s">
        <v>162</v>
      </c>
      <c r="AU429" s="165" t="s">
        <v>82</v>
      </c>
      <c r="AV429" s="13" t="s">
        <v>80</v>
      </c>
      <c r="AW429" s="13" t="s">
        <v>34</v>
      </c>
      <c r="AX429" s="13" t="s">
        <v>73</v>
      </c>
      <c r="AY429" s="165" t="s">
        <v>151</v>
      </c>
    </row>
    <row r="430" spans="2:51" s="13" customFormat="1" ht="11.25">
      <c r="B430" s="163"/>
      <c r="D430" s="164" t="s">
        <v>162</v>
      </c>
      <c r="E430" s="165" t="s">
        <v>3</v>
      </c>
      <c r="F430" s="166" t="s">
        <v>324</v>
      </c>
      <c r="H430" s="165" t="s">
        <v>3</v>
      </c>
      <c r="I430" s="167"/>
      <c r="L430" s="163"/>
      <c r="M430" s="168"/>
      <c r="N430" s="169"/>
      <c r="O430" s="169"/>
      <c r="P430" s="169"/>
      <c r="Q430" s="169"/>
      <c r="R430" s="169"/>
      <c r="S430" s="169"/>
      <c r="T430" s="170"/>
      <c r="AT430" s="165" t="s">
        <v>162</v>
      </c>
      <c r="AU430" s="165" t="s">
        <v>82</v>
      </c>
      <c r="AV430" s="13" t="s">
        <v>80</v>
      </c>
      <c r="AW430" s="13" t="s">
        <v>34</v>
      </c>
      <c r="AX430" s="13" t="s">
        <v>73</v>
      </c>
      <c r="AY430" s="165" t="s">
        <v>151</v>
      </c>
    </row>
    <row r="431" spans="2:51" s="14" customFormat="1" ht="11.25">
      <c r="B431" s="171"/>
      <c r="D431" s="164" t="s">
        <v>162</v>
      </c>
      <c r="E431" s="172" t="s">
        <v>3</v>
      </c>
      <c r="F431" s="173" t="s">
        <v>637</v>
      </c>
      <c r="H431" s="174">
        <v>0.99</v>
      </c>
      <c r="I431" s="175"/>
      <c r="L431" s="171"/>
      <c r="M431" s="176"/>
      <c r="N431" s="177"/>
      <c r="O431" s="177"/>
      <c r="P431" s="177"/>
      <c r="Q431" s="177"/>
      <c r="R431" s="177"/>
      <c r="S431" s="177"/>
      <c r="T431" s="178"/>
      <c r="AT431" s="172" t="s">
        <v>162</v>
      </c>
      <c r="AU431" s="172" t="s">
        <v>82</v>
      </c>
      <c r="AV431" s="14" t="s">
        <v>82</v>
      </c>
      <c r="AW431" s="14" t="s">
        <v>34</v>
      </c>
      <c r="AX431" s="14" t="s">
        <v>80</v>
      </c>
      <c r="AY431" s="172" t="s">
        <v>151</v>
      </c>
    </row>
    <row r="432" spans="1:65" s="2" customFormat="1" ht="24" customHeight="1">
      <c r="A432" s="34"/>
      <c r="B432" s="144"/>
      <c r="C432" s="145" t="s">
        <v>638</v>
      </c>
      <c r="D432" s="145" t="s">
        <v>153</v>
      </c>
      <c r="E432" s="146" t="s">
        <v>639</v>
      </c>
      <c r="F432" s="147" t="s">
        <v>640</v>
      </c>
      <c r="G432" s="148" t="s">
        <v>297</v>
      </c>
      <c r="H432" s="149">
        <v>2</v>
      </c>
      <c r="I432" s="150"/>
      <c r="J432" s="151">
        <f>ROUND(I432*H432,2)</f>
        <v>0</v>
      </c>
      <c r="K432" s="147" t="s">
        <v>157</v>
      </c>
      <c r="L432" s="35"/>
      <c r="M432" s="152" t="s">
        <v>3</v>
      </c>
      <c r="N432" s="153" t="s">
        <v>44</v>
      </c>
      <c r="O432" s="55"/>
      <c r="P432" s="154">
        <f>O432*H432</f>
        <v>0</v>
      </c>
      <c r="Q432" s="154">
        <v>0</v>
      </c>
      <c r="R432" s="154">
        <f>Q432*H432</f>
        <v>0</v>
      </c>
      <c r="S432" s="154">
        <v>0.016</v>
      </c>
      <c r="T432" s="155">
        <f>S432*H432</f>
        <v>0.032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156" t="s">
        <v>158</v>
      </c>
      <c r="AT432" s="156" t="s">
        <v>153</v>
      </c>
      <c r="AU432" s="156" t="s">
        <v>82</v>
      </c>
      <c r="AY432" s="19" t="s">
        <v>151</v>
      </c>
      <c r="BE432" s="157">
        <f>IF(N432="základní",J432,0)</f>
        <v>0</v>
      </c>
      <c r="BF432" s="157">
        <f>IF(N432="snížená",J432,0)</f>
        <v>0</v>
      </c>
      <c r="BG432" s="157">
        <f>IF(N432="zákl. přenesená",J432,0)</f>
        <v>0</v>
      </c>
      <c r="BH432" s="157">
        <f>IF(N432="sníž. přenesená",J432,0)</f>
        <v>0</v>
      </c>
      <c r="BI432" s="157">
        <f>IF(N432="nulová",J432,0)</f>
        <v>0</v>
      </c>
      <c r="BJ432" s="19" t="s">
        <v>80</v>
      </c>
      <c r="BK432" s="157">
        <f>ROUND(I432*H432,2)</f>
        <v>0</v>
      </c>
      <c r="BL432" s="19" t="s">
        <v>158</v>
      </c>
      <c r="BM432" s="156" t="s">
        <v>641</v>
      </c>
    </row>
    <row r="433" spans="1:47" s="2" customFormat="1" ht="11.25">
      <c r="A433" s="34"/>
      <c r="B433" s="35"/>
      <c r="C433" s="34"/>
      <c r="D433" s="158" t="s">
        <v>160</v>
      </c>
      <c r="E433" s="34"/>
      <c r="F433" s="159" t="s">
        <v>642</v>
      </c>
      <c r="G433" s="34"/>
      <c r="H433" s="34"/>
      <c r="I433" s="160"/>
      <c r="J433" s="34"/>
      <c r="K433" s="34"/>
      <c r="L433" s="35"/>
      <c r="M433" s="161"/>
      <c r="N433" s="162"/>
      <c r="O433" s="55"/>
      <c r="P433" s="55"/>
      <c r="Q433" s="55"/>
      <c r="R433" s="55"/>
      <c r="S433" s="55"/>
      <c r="T433" s="56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T433" s="19" t="s">
        <v>160</v>
      </c>
      <c r="AU433" s="19" t="s">
        <v>82</v>
      </c>
    </row>
    <row r="434" spans="2:51" s="13" customFormat="1" ht="11.25">
      <c r="B434" s="163"/>
      <c r="D434" s="164" t="s">
        <v>162</v>
      </c>
      <c r="E434" s="165" t="s">
        <v>3</v>
      </c>
      <c r="F434" s="166" t="s">
        <v>643</v>
      </c>
      <c r="H434" s="165" t="s">
        <v>3</v>
      </c>
      <c r="I434" s="167"/>
      <c r="L434" s="163"/>
      <c r="M434" s="168"/>
      <c r="N434" s="169"/>
      <c r="O434" s="169"/>
      <c r="P434" s="169"/>
      <c r="Q434" s="169"/>
      <c r="R434" s="169"/>
      <c r="S434" s="169"/>
      <c r="T434" s="170"/>
      <c r="AT434" s="165" t="s">
        <v>162</v>
      </c>
      <c r="AU434" s="165" t="s">
        <v>82</v>
      </c>
      <c r="AV434" s="13" t="s">
        <v>80</v>
      </c>
      <c r="AW434" s="13" t="s">
        <v>34</v>
      </c>
      <c r="AX434" s="13" t="s">
        <v>73</v>
      </c>
      <c r="AY434" s="165" t="s">
        <v>151</v>
      </c>
    </row>
    <row r="435" spans="2:51" s="13" customFormat="1" ht="11.25">
      <c r="B435" s="163"/>
      <c r="D435" s="164" t="s">
        <v>162</v>
      </c>
      <c r="E435" s="165" t="s">
        <v>3</v>
      </c>
      <c r="F435" s="166" t="s">
        <v>324</v>
      </c>
      <c r="H435" s="165" t="s">
        <v>3</v>
      </c>
      <c r="I435" s="167"/>
      <c r="L435" s="163"/>
      <c r="M435" s="168"/>
      <c r="N435" s="169"/>
      <c r="O435" s="169"/>
      <c r="P435" s="169"/>
      <c r="Q435" s="169"/>
      <c r="R435" s="169"/>
      <c r="S435" s="169"/>
      <c r="T435" s="170"/>
      <c r="AT435" s="165" t="s">
        <v>162</v>
      </c>
      <c r="AU435" s="165" t="s">
        <v>82</v>
      </c>
      <c r="AV435" s="13" t="s">
        <v>80</v>
      </c>
      <c r="AW435" s="13" t="s">
        <v>34</v>
      </c>
      <c r="AX435" s="13" t="s">
        <v>73</v>
      </c>
      <c r="AY435" s="165" t="s">
        <v>151</v>
      </c>
    </row>
    <row r="436" spans="2:51" s="13" customFormat="1" ht="11.25">
      <c r="B436" s="163"/>
      <c r="D436" s="164" t="s">
        <v>162</v>
      </c>
      <c r="E436" s="165" t="s">
        <v>3</v>
      </c>
      <c r="F436" s="166" t="s">
        <v>644</v>
      </c>
      <c r="H436" s="165" t="s">
        <v>3</v>
      </c>
      <c r="I436" s="167"/>
      <c r="L436" s="163"/>
      <c r="M436" s="168"/>
      <c r="N436" s="169"/>
      <c r="O436" s="169"/>
      <c r="P436" s="169"/>
      <c r="Q436" s="169"/>
      <c r="R436" s="169"/>
      <c r="S436" s="169"/>
      <c r="T436" s="170"/>
      <c r="AT436" s="165" t="s">
        <v>162</v>
      </c>
      <c r="AU436" s="165" t="s">
        <v>82</v>
      </c>
      <c r="AV436" s="13" t="s">
        <v>80</v>
      </c>
      <c r="AW436" s="13" t="s">
        <v>34</v>
      </c>
      <c r="AX436" s="13" t="s">
        <v>73</v>
      </c>
      <c r="AY436" s="165" t="s">
        <v>151</v>
      </c>
    </row>
    <row r="437" spans="2:51" s="14" customFormat="1" ht="11.25">
      <c r="B437" s="171"/>
      <c r="D437" s="164" t="s">
        <v>162</v>
      </c>
      <c r="E437" s="172" t="s">
        <v>3</v>
      </c>
      <c r="F437" s="173" t="s">
        <v>80</v>
      </c>
      <c r="H437" s="174">
        <v>1</v>
      </c>
      <c r="I437" s="175"/>
      <c r="L437" s="171"/>
      <c r="M437" s="176"/>
      <c r="N437" s="177"/>
      <c r="O437" s="177"/>
      <c r="P437" s="177"/>
      <c r="Q437" s="177"/>
      <c r="R437" s="177"/>
      <c r="S437" s="177"/>
      <c r="T437" s="178"/>
      <c r="AT437" s="172" t="s">
        <v>162</v>
      </c>
      <c r="AU437" s="172" t="s">
        <v>82</v>
      </c>
      <c r="AV437" s="14" t="s">
        <v>82</v>
      </c>
      <c r="AW437" s="14" t="s">
        <v>34</v>
      </c>
      <c r="AX437" s="14" t="s">
        <v>73</v>
      </c>
      <c r="AY437" s="172" t="s">
        <v>151</v>
      </c>
    </row>
    <row r="438" spans="2:51" s="13" customFormat="1" ht="11.25">
      <c r="B438" s="163"/>
      <c r="D438" s="164" t="s">
        <v>162</v>
      </c>
      <c r="E438" s="165" t="s">
        <v>3</v>
      </c>
      <c r="F438" s="166" t="s">
        <v>645</v>
      </c>
      <c r="H438" s="165" t="s">
        <v>3</v>
      </c>
      <c r="I438" s="167"/>
      <c r="L438" s="163"/>
      <c r="M438" s="168"/>
      <c r="N438" s="169"/>
      <c r="O438" s="169"/>
      <c r="P438" s="169"/>
      <c r="Q438" s="169"/>
      <c r="R438" s="169"/>
      <c r="S438" s="169"/>
      <c r="T438" s="170"/>
      <c r="AT438" s="165" t="s">
        <v>162</v>
      </c>
      <c r="AU438" s="165" t="s">
        <v>82</v>
      </c>
      <c r="AV438" s="13" t="s">
        <v>80</v>
      </c>
      <c r="AW438" s="13" t="s">
        <v>34</v>
      </c>
      <c r="AX438" s="13" t="s">
        <v>73</v>
      </c>
      <c r="AY438" s="165" t="s">
        <v>151</v>
      </c>
    </row>
    <row r="439" spans="2:51" s="14" customFormat="1" ht="11.25">
      <c r="B439" s="171"/>
      <c r="D439" s="164" t="s">
        <v>162</v>
      </c>
      <c r="E439" s="172" t="s">
        <v>3</v>
      </c>
      <c r="F439" s="173" t="s">
        <v>80</v>
      </c>
      <c r="H439" s="174">
        <v>1</v>
      </c>
      <c r="I439" s="175"/>
      <c r="L439" s="171"/>
      <c r="M439" s="176"/>
      <c r="N439" s="177"/>
      <c r="O439" s="177"/>
      <c r="P439" s="177"/>
      <c r="Q439" s="177"/>
      <c r="R439" s="177"/>
      <c r="S439" s="177"/>
      <c r="T439" s="178"/>
      <c r="AT439" s="172" t="s">
        <v>162</v>
      </c>
      <c r="AU439" s="172" t="s">
        <v>82</v>
      </c>
      <c r="AV439" s="14" t="s">
        <v>82</v>
      </c>
      <c r="AW439" s="14" t="s">
        <v>34</v>
      </c>
      <c r="AX439" s="14" t="s">
        <v>73</v>
      </c>
      <c r="AY439" s="172" t="s">
        <v>151</v>
      </c>
    </row>
    <row r="440" spans="2:51" s="15" customFormat="1" ht="11.25">
      <c r="B440" s="179"/>
      <c r="D440" s="164" t="s">
        <v>162</v>
      </c>
      <c r="E440" s="180" t="s">
        <v>3</v>
      </c>
      <c r="F440" s="181" t="s">
        <v>168</v>
      </c>
      <c r="H440" s="182">
        <v>2</v>
      </c>
      <c r="I440" s="183"/>
      <c r="L440" s="179"/>
      <c r="M440" s="184"/>
      <c r="N440" s="185"/>
      <c r="O440" s="185"/>
      <c r="P440" s="185"/>
      <c r="Q440" s="185"/>
      <c r="R440" s="185"/>
      <c r="S440" s="185"/>
      <c r="T440" s="186"/>
      <c r="AT440" s="180" t="s">
        <v>162</v>
      </c>
      <c r="AU440" s="180" t="s">
        <v>82</v>
      </c>
      <c r="AV440" s="15" t="s">
        <v>158</v>
      </c>
      <c r="AW440" s="15" t="s">
        <v>34</v>
      </c>
      <c r="AX440" s="15" t="s">
        <v>80</v>
      </c>
      <c r="AY440" s="180" t="s">
        <v>151</v>
      </c>
    </row>
    <row r="441" spans="1:65" s="2" customFormat="1" ht="24" customHeight="1">
      <c r="A441" s="34"/>
      <c r="B441" s="144"/>
      <c r="C441" s="145" t="s">
        <v>646</v>
      </c>
      <c r="D441" s="145" t="s">
        <v>153</v>
      </c>
      <c r="E441" s="146" t="s">
        <v>647</v>
      </c>
      <c r="F441" s="147" t="s">
        <v>648</v>
      </c>
      <c r="G441" s="148" t="s">
        <v>297</v>
      </c>
      <c r="H441" s="149">
        <v>1</v>
      </c>
      <c r="I441" s="150"/>
      <c r="J441" s="151">
        <f>ROUND(I441*H441,2)</f>
        <v>0</v>
      </c>
      <c r="K441" s="147" t="s">
        <v>157</v>
      </c>
      <c r="L441" s="35"/>
      <c r="M441" s="152" t="s">
        <v>3</v>
      </c>
      <c r="N441" s="153" t="s">
        <v>44</v>
      </c>
      <c r="O441" s="55"/>
      <c r="P441" s="154">
        <f>O441*H441</f>
        <v>0</v>
      </c>
      <c r="Q441" s="154">
        <v>0</v>
      </c>
      <c r="R441" s="154">
        <f>Q441*H441</f>
        <v>0</v>
      </c>
      <c r="S441" s="154">
        <v>0.012</v>
      </c>
      <c r="T441" s="155">
        <f>S441*H441</f>
        <v>0.012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156" t="s">
        <v>158</v>
      </c>
      <c r="AT441" s="156" t="s">
        <v>153</v>
      </c>
      <c r="AU441" s="156" t="s">
        <v>82</v>
      </c>
      <c r="AY441" s="19" t="s">
        <v>151</v>
      </c>
      <c r="BE441" s="157">
        <f>IF(N441="základní",J441,0)</f>
        <v>0</v>
      </c>
      <c r="BF441" s="157">
        <f>IF(N441="snížená",J441,0)</f>
        <v>0</v>
      </c>
      <c r="BG441" s="157">
        <f>IF(N441="zákl. přenesená",J441,0)</f>
        <v>0</v>
      </c>
      <c r="BH441" s="157">
        <f>IF(N441="sníž. přenesená",J441,0)</f>
        <v>0</v>
      </c>
      <c r="BI441" s="157">
        <f>IF(N441="nulová",J441,0)</f>
        <v>0</v>
      </c>
      <c r="BJ441" s="19" t="s">
        <v>80</v>
      </c>
      <c r="BK441" s="157">
        <f>ROUND(I441*H441,2)</f>
        <v>0</v>
      </c>
      <c r="BL441" s="19" t="s">
        <v>158</v>
      </c>
      <c r="BM441" s="156" t="s">
        <v>649</v>
      </c>
    </row>
    <row r="442" spans="1:47" s="2" customFormat="1" ht="11.25">
      <c r="A442" s="34"/>
      <c r="B442" s="35"/>
      <c r="C442" s="34"/>
      <c r="D442" s="158" t="s">
        <v>160</v>
      </c>
      <c r="E442" s="34"/>
      <c r="F442" s="159" t="s">
        <v>650</v>
      </c>
      <c r="G442" s="34"/>
      <c r="H442" s="34"/>
      <c r="I442" s="160"/>
      <c r="J442" s="34"/>
      <c r="K442" s="34"/>
      <c r="L442" s="35"/>
      <c r="M442" s="161"/>
      <c r="N442" s="162"/>
      <c r="O442" s="55"/>
      <c r="P442" s="55"/>
      <c r="Q442" s="55"/>
      <c r="R442" s="55"/>
      <c r="S442" s="55"/>
      <c r="T442" s="56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T442" s="19" t="s">
        <v>160</v>
      </c>
      <c r="AU442" s="19" t="s">
        <v>82</v>
      </c>
    </row>
    <row r="443" spans="2:51" s="13" customFormat="1" ht="11.25">
      <c r="B443" s="163"/>
      <c r="D443" s="164" t="s">
        <v>162</v>
      </c>
      <c r="E443" s="165" t="s">
        <v>3</v>
      </c>
      <c r="F443" s="166" t="s">
        <v>324</v>
      </c>
      <c r="H443" s="165" t="s">
        <v>3</v>
      </c>
      <c r="I443" s="167"/>
      <c r="L443" s="163"/>
      <c r="M443" s="168"/>
      <c r="N443" s="169"/>
      <c r="O443" s="169"/>
      <c r="P443" s="169"/>
      <c r="Q443" s="169"/>
      <c r="R443" s="169"/>
      <c r="S443" s="169"/>
      <c r="T443" s="170"/>
      <c r="AT443" s="165" t="s">
        <v>162</v>
      </c>
      <c r="AU443" s="165" t="s">
        <v>82</v>
      </c>
      <c r="AV443" s="13" t="s">
        <v>80</v>
      </c>
      <c r="AW443" s="13" t="s">
        <v>34</v>
      </c>
      <c r="AX443" s="13" t="s">
        <v>73</v>
      </c>
      <c r="AY443" s="165" t="s">
        <v>151</v>
      </c>
    </row>
    <row r="444" spans="2:51" s="13" customFormat="1" ht="11.25">
      <c r="B444" s="163"/>
      <c r="D444" s="164" t="s">
        <v>162</v>
      </c>
      <c r="E444" s="165" t="s">
        <v>3</v>
      </c>
      <c r="F444" s="166" t="s">
        <v>651</v>
      </c>
      <c r="H444" s="165" t="s">
        <v>3</v>
      </c>
      <c r="I444" s="167"/>
      <c r="L444" s="163"/>
      <c r="M444" s="168"/>
      <c r="N444" s="169"/>
      <c r="O444" s="169"/>
      <c r="P444" s="169"/>
      <c r="Q444" s="169"/>
      <c r="R444" s="169"/>
      <c r="S444" s="169"/>
      <c r="T444" s="170"/>
      <c r="AT444" s="165" t="s">
        <v>162</v>
      </c>
      <c r="AU444" s="165" t="s">
        <v>82</v>
      </c>
      <c r="AV444" s="13" t="s">
        <v>80</v>
      </c>
      <c r="AW444" s="13" t="s">
        <v>34</v>
      </c>
      <c r="AX444" s="13" t="s">
        <v>73</v>
      </c>
      <c r="AY444" s="165" t="s">
        <v>151</v>
      </c>
    </row>
    <row r="445" spans="2:51" s="14" customFormat="1" ht="11.25">
      <c r="B445" s="171"/>
      <c r="D445" s="164" t="s">
        <v>162</v>
      </c>
      <c r="E445" s="172" t="s">
        <v>3</v>
      </c>
      <c r="F445" s="173" t="s">
        <v>80</v>
      </c>
      <c r="H445" s="174">
        <v>1</v>
      </c>
      <c r="I445" s="175"/>
      <c r="L445" s="171"/>
      <c r="M445" s="176"/>
      <c r="N445" s="177"/>
      <c r="O445" s="177"/>
      <c r="P445" s="177"/>
      <c r="Q445" s="177"/>
      <c r="R445" s="177"/>
      <c r="S445" s="177"/>
      <c r="T445" s="178"/>
      <c r="AT445" s="172" t="s">
        <v>162</v>
      </c>
      <c r="AU445" s="172" t="s">
        <v>82</v>
      </c>
      <c r="AV445" s="14" t="s">
        <v>82</v>
      </c>
      <c r="AW445" s="14" t="s">
        <v>34</v>
      </c>
      <c r="AX445" s="14" t="s">
        <v>80</v>
      </c>
      <c r="AY445" s="172" t="s">
        <v>151</v>
      </c>
    </row>
    <row r="446" spans="1:65" s="2" customFormat="1" ht="24" customHeight="1">
      <c r="A446" s="34"/>
      <c r="B446" s="144"/>
      <c r="C446" s="145" t="s">
        <v>652</v>
      </c>
      <c r="D446" s="145" t="s">
        <v>153</v>
      </c>
      <c r="E446" s="146" t="s">
        <v>653</v>
      </c>
      <c r="F446" s="147" t="s">
        <v>654</v>
      </c>
      <c r="G446" s="148" t="s">
        <v>297</v>
      </c>
      <c r="H446" s="149">
        <v>5</v>
      </c>
      <c r="I446" s="150"/>
      <c r="J446" s="151">
        <f>ROUND(I446*H446,2)</f>
        <v>0</v>
      </c>
      <c r="K446" s="147" t="s">
        <v>157</v>
      </c>
      <c r="L446" s="35"/>
      <c r="M446" s="152" t="s">
        <v>3</v>
      </c>
      <c r="N446" s="153" t="s">
        <v>44</v>
      </c>
      <c r="O446" s="55"/>
      <c r="P446" s="154">
        <f>O446*H446</f>
        <v>0</v>
      </c>
      <c r="Q446" s="154">
        <v>0</v>
      </c>
      <c r="R446" s="154">
        <f>Q446*H446</f>
        <v>0</v>
      </c>
      <c r="S446" s="154">
        <v>0.097</v>
      </c>
      <c r="T446" s="155">
        <f>S446*H446</f>
        <v>0.485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156" t="s">
        <v>158</v>
      </c>
      <c r="AT446" s="156" t="s">
        <v>153</v>
      </c>
      <c r="AU446" s="156" t="s">
        <v>82</v>
      </c>
      <c r="AY446" s="19" t="s">
        <v>151</v>
      </c>
      <c r="BE446" s="157">
        <f>IF(N446="základní",J446,0)</f>
        <v>0</v>
      </c>
      <c r="BF446" s="157">
        <f>IF(N446="snížená",J446,0)</f>
        <v>0</v>
      </c>
      <c r="BG446" s="157">
        <f>IF(N446="zákl. přenesená",J446,0)</f>
        <v>0</v>
      </c>
      <c r="BH446" s="157">
        <f>IF(N446="sníž. přenesená",J446,0)</f>
        <v>0</v>
      </c>
      <c r="BI446" s="157">
        <f>IF(N446="nulová",J446,0)</f>
        <v>0</v>
      </c>
      <c r="BJ446" s="19" t="s">
        <v>80</v>
      </c>
      <c r="BK446" s="157">
        <f>ROUND(I446*H446,2)</f>
        <v>0</v>
      </c>
      <c r="BL446" s="19" t="s">
        <v>158</v>
      </c>
      <c r="BM446" s="156" t="s">
        <v>655</v>
      </c>
    </row>
    <row r="447" spans="1:47" s="2" customFormat="1" ht="11.25">
      <c r="A447" s="34"/>
      <c r="B447" s="35"/>
      <c r="C447" s="34"/>
      <c r="D447" s="158" t="s">
        <v>160</v>
      </c>
      <c r="E447" s="34"/>
      <c r="F447" s="159" t="s">
        <v>656</v>
      </c>
      <c r="G447" s="34"/>
      <c r="H447" s="34"/>
      <c r="I447" s="160"/>
      <c r="J447" s="34"/>
      <c r="K447" s="34"/>
      <c r="L447" s="35"/>
      <c r="M447" s="161"/>
      <c r="N447" s="162"/>
      <c r="O447" s="55"/>
      <c r="P447" s="55"/>
      <c r="Q447" s="55"/>
      <c r="R447" s="55"/>
      <c r="S447" s="55"/>
      <c r="T447" s="56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T447" s="19" t="s">
        <v>160</v>
      </c>
      <c r="AU447" s="19" t="s">
        <v>82</v>
      </c>
    </row>
    <row r="448" spans="2:51" s="13" customFormat="1" ht="11.25">
      <c r="B448" s="163"/>
      <c r="D448" s="164" t="s">
        <v>162</v>
      </c>
      <c r="E448" s="165" t="s">
        <v>3</v>
      </c>
      <c r="F448" s="166" t="s">
        <v>657</v>
      </c>
      <c r="H448" s="165" t="s">
        <v>3</v>
      </c>
      <c r="I448" s="167"/>
      <c r="L448" s="163"/>
      <c r="M448" s="168"/>
      <c r="N448" s="169"/>
      <c r="O448" s="169"/>
      <c r="P448" s="169"/>
      <c r="Q448" s="169"/>
      <c r="R448" s="169"/>
      <c r="S448" s="169"/>
      <c r="T448" s="170"/>
      <c r="AT448" s="165" t="s">
        <v>162</v>
      </c>
      <c r="AU448" s="165" t="s">
        <v>82</v>
      </c>
      <c r="AV448" s="13" t="s">
        <v>80</v>
      </c>
      <c r="AW448" s="13" t="s">
        <v>34</v>
      </c>
      <c r="AX448" s="13" t="s">
        <v>73</v>
      </c>
      <c r="AY448" s="165" t="s">
        <v>151</v>
      </c>
    </row>
    <row r="449" spans="2:51" s="13" customFormat="1" ht="11.25">
      <c r="B449" s="163"/>
      <c r="D449" s="164" t="s">
        <v>162</v>
      </c>
      <c r="E449" s="165" t="s">
        <v>3</v>
      </c>
      <c r="F449" s="166" t="s">
        <v>324</v>
      </c>
      <c r="H449" s="165" t="s">
        <v>3</v>
      </c>
      <c r="I449" s="167"/>
      <c r="L449" s="163"/>
      <c r="M449" s="168"/>
      <c r="N449" s="169"/>
      <c r="O449" s="169"/>
      <c r="P449" s="169"/>
      <c r="Q449" s="169"/>
      <c r="R449" s="169"/>
      <c r="S449" s="169"/>
      <c r="T449" s="170"/>
      <c r="AT449" s="165" t="s">
        <v>162</v>
      </c>
      <c r="AU449" s="165" t="s">
        <v>82</v>
      </c>
      <c r="AV449" s="13" t="s">
        <v>80</v>
      </c>
      <c r="AW449" s="13" t="s">
        <v>34</v>
      </c>
      <c r="AX449" s="13" t="s">
        <v>73</v>
      </c>
      <c r="AY449" s="165" t="s">
        <v>151</v>
      </c>
    </row>
    <row r="450" spans="2:51" s="14" customFormat="1" ht="11.25">
      <c r="B450" s="171"/>
      <c r="D450" s="164" t="s">
        <v>162</v>
      </c>
      <c r="E450" s="172" t="s">
        <v>3</v>
      </c>
      <c r="F450" s="173" t="s">
        <v>186</v>
      </c>
      <c r="H450" s="174">
        <v>5</v>
      </c>
      <c r="I450" s="175"/>
      <c r="L450" s="171"/>
      <c r="M450" s="176"/>
      <c r="N450" s="177"/>
      <c r="O450" s="177"/>
      <c r="P450" s="177"/>
      <c r="Q450" s="177"/>
      <c r="R450" s="177"/>
      <c r="S450" s="177"/>
      <c r="T450" s="178"/>
      <c r="AT450" s="172" t="s">
        <v>162</v>
      </c>
      <c r="AU450" s="172" t="s">
        <v>82</v>
      </c>
      <c r="AV450" s="14" t="s">
        <v>82</v>
      </c>
      <c r="AW450" s="14" t="s">
        <v>34</v>
      </c>
      <c r="AX450" s="14" t="s">
        <v>80</v>
      </c>
      <c r="AY450" s="172" t="s">
        <v>151</v>
      </c>
    </row>
    <row r="451" spans="1:65" s="2" customFormat="1" ht="24" customHeight="1">
      <c r="A451" s="34"/>
      <c r="B451" s="144"/>
      <c r="C451" s="145" t="s">
        <v>658</v>
      </c>
      <c r="D451" s="145" t="s">
        <v>153</v>
      </c>
      <c r="E451" s="146" t="s">
        <v>659</v>
      </c>
      <c r="F451" s="147" t="s">
        <v>660</v>
      </c>
      <c r="G451" s="148" t="s">
        <v>216</v>
      </c>
      <c r="H451" s="149">
        <v>3.7</v>
      </c>
      <c r="I451" s="150"/>
      <c r="J451" s="151">
        <f>ROUND(I451*H451,2)</f>
        <v>0</v>
      </c>
      <c r="K451" s="147" t="s">
        <v>157</v>
      </c>
      <c r="L451" s="35"/>
      <c r="M451" s="152" t="s">
        <v>3</v>
      </c>
      <c r="N451" s="153" t="s">
        <v>44</v>
      </c>
      <c r="O451" s="55"/>
      <c r="P451" s="154">
        <f>O451*H451</f>
        <v>0</v>
      </c>
      <c r="Q451" s="154">
        <v>0</v>
      </c>
      <c r="R451" s="154">
        <f>Q451*H451</f>
        <v>0</v>
      </c>
      <c r="S451" s="154">
        <v>0.055</v>
      </c>
      <c r="T451" s="155">
        <f>S451*H451</f>
        <v>0.20350000000000001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156" t="s">
        <v>158</v>
      </c>
      <c r="AT451" s="156" t="s">
        <v>153</v>
      </c>
      <c r="AU451" s="156" t="s">
        <v>82</v>
      </c>
      <c r="AY451" s="19" t="s">
        <v>151</v>
      </c>
      <c r="BE451" s="157">
        <f>IF(N451="základní",J451,0)</f>
        <v>0</v>
      </c>
      <c r="BF451" s="157">
        <f>IF(N451="snížená",J451,0)</f>
        <v>0</v>
      </c>
      <c r="BG451" s="157">
        <f>IF(N451="zákl. přenesená",J451,0)</f>
        <v>0</v>
      </c>
      <c r="BH451" s="157">
        <f>IF(N451="sníž. přenesená",J451,0)</f>
        <v>0</v>
      </c>
      <c r="BI451" s="157">
        <f>IF(N451="nulová",J451,0)</f>
        <v>0</v>
      </c>
      <c r="BJ451" s="19" t="s">
        <v>80</v>
      </c>
      <c r="BK451" s="157">
        <f>ROUND(I451*H451,2)</f>
        <v>0</v>
      </c>
      <c r="BL451" s="19" t="s">
        <v>158</v>
      </c>
      <c r="BM451" s="156" t="s">
        <v>661</v>
      </c>
    </row>
    <row r="452" spans="1:47" s="2" customFormat="1" ht="11.25">
      <c r="A452" s="34"/>
      <c r="B452" s="35"/>
      <c r="C452" s="34"/>
      <c r="D452" s="158" t="s">
        <v>160</v>
      </c>
      <c r="E452" s="34"/>
      <c r="F452" s="159" t="s">
        <v>662</v>
      </c>
      <c r="G452" s="34"/>
      <c r="H452" s="34"/>
      <c r="I452" s="160"/>
      <c r="J452" s="34"/>
      <c r="K452" s="34"/>
      <c r="L452" s="35"/>
      <c r="M452" s="161"/>
      <c r="N452" s="162"/>
      <c r="O452" s="55"/>
      <c r="P452" s="55"/>
      <c r="Q452" s="55"/>
      <c r="R452" s="55"/>
      <c r="S452" s="55"/>
      <c r="T452" s="56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T452" s="19" t="s">
        <v>160</v>
      </c>
      <c r="AU452" s="19" t="s">
        <v>82</v>
      </c>
    </row>
    <row r="453" spans="2:51" s="14" customFormat="1" ht="11.25">
      <c r="B453" s="171"/>
      <c r="D453" s="164" t="s">
        <v>162</v>
      </c>
      <c r="E453" s="172" t="s">
        <v>3</v>
      </c>
      <c r="F453" s="173" t="s">
        <v>265</v>
      </c>
      <c r="H453" s="174">
        <v>2.2</v>
      </c>
      <c r="I453" s="175"/>
      <c r="L453" s="171"/>
      <c r="M453" s="176"/>
      <c r="N453" s="177"/>
      <c r="O453" s="177"/>
      <c r="P453" s="177"/>
      <c r="Q453" s="177"/>
      <c r="R453" s="177"/>
      <c r="S453" s="177"/>
      <c r="T453" s="178"/>
      <c r="AT453" s="172" t="s">
        <v>162</v>
      </c>
      <c r="AU453" s="172" t="s">
        <v>82</v>
      </c>
      <c r="AV453" s="14" t="s">
        <v>82</v>
      </c>
      <c r="AW453" s="14" t="s">
        <v>34</v>
      </c>
      <c r="AX453" s="14" t="s">
        <v>73</v>
      </c>
      <c r="AY453" s="172" t="s">
        <v>151</v>
      </c>
    </row>
    <row r="454" spans="2:51" s="14" customFormat="1" ht="11.25">
      <c r="B454" s="171"/>
      <c r="D454" s="164" t="s">
        <v>162</v>
      </c>
      <c r="E454" s="172" t="s">
        <v>3</v>
      </c>
      <c r="F454" s="173" t="s">
        <v>663</v>
      </c>
      <c r="H454" s="174">
        <v>1.5</v>
      </c>
      <c r="I454" s="175"/>
      <c r="L454" s="171"/>
      <c r="M454" s="176"/>
      <c r="N454" s="177"/>
      <c r="O454" s="177"/>
      <c r="P454" s="177"/>
      <c r="Q454" s="177"/>
      <c r="R454" s="177"/>
      <c r="S454" s="177"/>
      <c r="T454" s="178"/>
      <c r="AT454" s="172" t="s">
        <v>162</v>
      </c>
      <c r="AU454" s="172" t="s">
        <v>82</v>
      </c>
      <c r="AV454" s="14" t="s">
        <v>82</v>
      </c>
      <c r="AW454" s="14" t="s">
        <v>34</v>
      </c>
      <c r="AX454" s="14" t="s">
        <v>73</v>
      </c>
      <c r="AY454" s="172" t="s">
        <v>151</v>
      </c>
    </row>
    <row r="455" spans="2:51" s="15" customFormat="1" ht="11.25">
      <c r="B455" s="179"/>
      <c r="D455" s="164" t="s">
        <v>162</v>
      </c>
      <c r="E455" s="180" t="s">
        <v>3</v>
      </c>
      <c r="F455" s="181" t="s">
        <v>168</v>
      </c>
      <c r="H455" s="182">
        <v>3.7</v>
      </c>
      <c r="I455" s="183"/>
      <c r="L455" s="179"/>
      <c r="M455" s="184"/>
      <c r="N455" s="185"/>
      <c r="O455" s="185"/>
      <c r="P455" s="185"/>
      <c r="Q455" s="185"/>
      <c r="R455" s="185"/>
      <c r="S455" s="185"/>
      <c r="T455" s="186"/>
      <c r="AT455" s="180" t="s">
        <v>162</v>
      </c>
      <c r="AU455" s="180" t="s">
        <v>82</v>
      </c>
      <c r="AV455" s="15" t="s">
        <v>158</v>
      </c>
      <c r="AW455" s="15" t="s">
        <v>34</v>
      </c>
      <c r="AX455" s="15" t="s">
        <v>80</v>
      </c>
      <c r="AY455" s="180" t="s">
        <v>151</v>
      </c>
    </row>
    <row r="456" spans="1:65" s="2" customFormat="1" ht="24" customHeight="1">
      <c r="A456" s="34"/>
      <c r="B456" s="144"/>
      <c r="C456" s="145" t="s">
        <v>664</v>
      </c>
      <c r="D456" s="145" t="s">
        <v>153</v>
      </c>
      <c r="E456" s="146" t="s">
        <v>665</v>
      </c>
      <c r="F456" s="147" t="s">
        <v>666</v>
      </c>
      <c r="G456" s="148" t="s">
        <v>216</v>
      </c>
      <c r="H456" s="149">
        <v>2.783</v>
      </c>
      <c r="I456" s="150"/>
      <c r="J456" s="151">
        <f>ROUND(I456*H456,2)</f>
        <v>0</v>
      </c>
      <c r="K456" s="147" t="s">
        <v>157</v>
      </c>
      <c r="L456" s="35"/>
      <c r="M456" s="152" t="s">
        <v>3</v>
      </c>
      <c r="N456" s="153" t="s">
        <v>44</v>
      </c>
      <c r="O456" s="55"/>
      <c r="P456" s="154">
        <f>O456*H456</f>
        <v>0</v>
      </c>
      <c r="Q456" s="154">
        <v>0</v>
      </c>
      <c r="R456" s="154">
        <f>Q456*H456</f>
        <v>0</v>
      </c>
      <c r="S456" s="154">
        <v>0.063</v>
      </c>
      <c r="T456" s="155">
        <f>S456*H456</f>
        <v>0.17532899999999998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156" t="s">
        <v>158</v>
      </c>
      <c r="AT456" s="156" t="s">
        <v>153</v>
      </c>
      <c r="AU456" s="156" t="s">
        <v>82</v>
      </c>
      <c r="AY456" s="19" t="s">
        <v>151</v>
      </c>
      <c r="BE456" s="157">
        <f>IF(N456="základní",J456,0)</f>
        <v>0</v>
      </c>
      <c r="BF456" s="157">
        <f>IF(N456="snížená",J456,0)</f>
        <v>0</v>
      </c>
      <c r="BG456" s="157">
        <f>IF(N456="zákl. přenesená",J456,0)</f>
        <v>0</v>
      </c>
      <c r="BH456" s="157">
        <f>IF(N456="sníž. přenesená",J456,0)</f>
        <v>0</v>
      </c>
      <c r="BI456" s="157">
        <f>IF(N456="nulová",J456,0)</f>
        <v>0</v>
      </c>
      <c r="BJ456" s="19" t="s">
        <v>80</v>
      </c>
      <c r="BK456" s="157">
        <f>ROUND(I456*H456,2)</f>
        <v>0</v>
      </c>
      <c r="BL456" s="19" t="s">
        <v>158</v>
      </c>
      <c r="BM456" s="156" t="s">
        <v>667</v>
      </c>
    </row>
    <row r="457" spans="1:47" s="2" customFormat="1" ht="11.25">
      <c r="A457" s="34"/>
      <c r="B457" s="35"/>
      <c r="C457" s="34"/>
      <c r="D457" s="158" t="s">
        <v>160</v>
      </c>
      <c r="E457" s="34"/>
      <c r="F457" s="159" t="s">
        <v>668</v>
      </c>
      <c r="G457" s="34"/>
      <c r="H457" s="34"/>
      <c r="I457" s="160"/>
      <c r="J457" s="34"/>
      <c r="K457" s="34"/>
      <c r="L457" s="35"/>
      <c r="M457" s="161"/>
      <c r="N457" s="162"/>
      <c r="O457" s="55"/>
      <c r="P457" s="55"/>
      <c r="Q457" s="55"/>
      <c r="R457" s="55"/>
      <c r="S457" s="55"/>
      <c r="T457" s="56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T457" s="19" t="s">
        <v>160</v>
      </c>
      <c r="AU457" s="19" t="s">
        <v>82</v>
      </c>
    </row>
    <row r="458" spans="2:51" s="13" customFormat="1" ht="11.25">
      <c r="B458" s="163"/>
      <c r="D458" s="164" t="s">
        <v>162</v>
      </c>
      <c r="E458" s="165" t="s">
        <v>3</v>
      </c>
      <c r="F458" s="166" t="s">
        <v>669</v>
      </c>
      <c r="H458" s="165" t="s">
        <v>3</v>
      </c>
      <c r="I458" s="167"/>
      <c r="L458" s="163"/>
      <c r="M458" s="168"/>
      <c r="N458" s="169"/>
      <c r="O458" s="169"/>
      <c r="P458" s="169"/>
      <c r="Q458" s="169"/>
      <c r="R458" s="169"/>
      <c r="S458" s="169"/>
      <c r="T458" s="170"/>
      <c r="AT458" s="165" t="s">
        <v>162</v>
      </c>
      <c r="AU458" s="165" t="s">
        <v>82</v>
      </c>
      <c r="AV458" s="13" t="s">
        <v>80</v>
      </c>
      <c r="AW458" s="13" t="s">
        <v>34</v>
      </c>
      <c r="AX458" s="13" t="s">
        <v>73</v>
      </c>
      <c r="AY458" s="165" t="s">
        <v>151</v>
      </c>
    </row>
    <row r="459" spans="2:51" s="13" customFormat="1" ht="11.25">
      <c r="B459" s="163"/>
      <c r="D459" s="164" t="s">
        <v>162</v>
      </c>
      <c r="E459" s="165" t="s">
        <v>3</v>
      </c>
      <c r="F459" s="166" t="s">
        <v>670</v>
      </c>
      <c r="H459" s="165" t="s">
        <v>3</v>
      </c>
      <c r="I459" s="167"/>
      <c r="L459" s="163"/>
      <c r="M459" s="168"/>
      <c r="N459" s="169"/>
      <c r="O459" s="169"/>
      <c r="P459" s="169"/>
      <c r="Q459" s="169"/>
      <c r="R459" s="169"/>
      <c r="S459" s="169"/>
      <c r="T459" s="170"/>
      <c r="AT459" s="165" t="s">
        <v>162</v>
      </c>
      <c r="AU459" s="165" t="s">
        <v>82</v>
      </c>
      <c r="AV459" s="13" t="s">
        <v>80</v>
      </c>
      <c r="AW459" s="13" t="s">
        <v>34</v>
      </c>
      <c r="AX459" s="13" t="s">
        <v>73</v>
      </c>
      <c r="AY459" s="165" t="s">
        <v>151</v>
      </c>
    </row>
    <row r="460" spans="2:51" s="14" customFormat="1" ht="11.25">
      <c r="B460" s="171"/>
      <c r="D460" s="164" t="s">
        <v>162</v>
      </c>
      <c r="E460" s="172" t="s">
        <v>3</v>
      </c>
      <c r="F460" s="173" t="s">
        <v>671</v>
      </c>
      <c r="H460" s="174">
        <v>2.783</v>
      </c>
      <c r="I460" s="175"/>
      <c r="L460" s="171"/>
      <c r="M460" s="176"/>
      <c r="N460" s="177"/>
      <c r="O460" s="177"/>
      <c r="P460" s="177"/>
      <c r="Q460" s="177"/>
      <c r="R460" s="177"/>
      <c r="S460" s="177"/>
      <c r="T460" s="178"/>
      <c r="AT460" s="172" t="s">
        <v>162</v>
      </c>
      <c r="AU460" s="172" t="s">
        <v>82</v>
      </c>
      <c r="AV460" s="14" t="s">
        <v>82</v>
      </c>
      <c r="AW460" s="14" t="s">
        <v>34</v>
      </c>
      <c r="AX460" s="14" t="s">
        <v>80</v>
      </c>
      <c r="AY460" s="172" t="s">
        <v>151</v>
      </c>
    </row>
    <row r="461" spans="1:65" s="2" customFormat="1" ht="24" customHeight="1">
      <c r="A461" s="34"/>
      <c r="B461" s="144"/>
      <c r="C461" s="145" t="s">
        <v>672</v>
      </c>
      <c r="D461" s="145" t="s">
        <v>153</v>
      </c>
      <c r="E461" s="146" t="s">
        <v>673</v>
      </c>
      <c r="F461" s="147" t="s">
        <v>674</v>
      </c>
      <c r="G461" s="148" t="s">
        <v>453</v>
      </c>
      <c r="H461" s="149">
        <v>4.6</v>
      </c>
      <c r="I461" s="150"/>
      <c r="J461" s="151">
        <f>ROUND(I461*H461,2)</f>
        <v>0</v>
      </c>
      <c r="K461" s="147" t="s">
        <v>157</v>
      </c>
      <c r="L461" s="35"/>
      <c r="M461" s="152" t="s">
        <v>3</v>
      </c>
      <c r="N461" s="153" t="s">
        <v>44</v>
      </c>
      <c r="O461" s="55"/>
      <c r="P461" s="154">
        <f>O461*H461</f>
        <v>0</v>
      </c>
      <c r="Q461" s="154">
        <v>0</v>
      </c>
      <c r="R461" s="154">
        <f>Q461*H461</f>
        <v>0</v>
      </c>
      <c r="S461" s="154">
        <v>0.054</v>
      </c>
      <c r="T461" s="155">
        <f>S461*H461</f>
        <v>0.24839999999999998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156" t="s">
        <v>158</v>
      </c>
      <c r="AT461" s="156" t="s">
        <v>153</v>
      </c>
      <c r="AU461" s="156" t="s">
        <v>82</v>
      </c>
      <c r="AY461" s="19" t="s">
        <v>151</v>
      </c>
      <c r="BE461" s="157">
        <f>IF(N461="základní",J461,0)</f>
        <v>0</v>
      </c>
      <c r="BF461" s="157">
        <f>IF(N461="snížená",J461,0)</f>
        <v>0</v>
      </c>
      <c r="BG461" s="157">
        <f>IF(N461="zákl. přenesená",J461,0)</f>
        <v>0</v>
      </c>
      <c r="BH461" s="157">
        <f>IF(N461="sníž. přenesená",J461,0)</f>
        <v>0</v>
      </c>
      <c r="BI461" s="157">
        <f>IF(N461="nulová",J461,0)</f>
        <v>0</v>
      </c>
      <c r="BJ461" s="19" t="s">
        <v>80</v>
      </c>
      <c r="BK461" s="157">
        <f>ROUND(I461*H461,2)</f>
        <v>0</v>
      </c>
      <c r="BL461" s="19" t="s">
        <v>158</v>
      </c>
      <c r="BM461" s="156" t="s">
        <v>675</v>
      </c>
    </row>
    <row r="462" spans="1:47" s="2" customFormat="1" ht="11.25">
      <c r="A462" s="34"/>
      <c r="B462" s="35"/>
      <c r="C462" s="34"/>
      <c r="D462" s="158" t="s">
        <v>160</v>
      </c>
      <c r="E462" s="34"/>
      <c r="F462" s="159" t="s">
        <v>676</v>
      </c>
      <c r="G462" s="34"/>
      <c r="H462" s="34"/>
      <c r="I462" s="160"/>
      <c r="J462" s="34"/>
      <c r="K462" s="34"/>
      <c r="L462" s="35"/>
      <c r="M462" s="161"/>
      <c r="N462" s="162"/>
      <c r="O462" s="55"/>
      <c r="P462" s="55"/>
      <c r="Q462" s="55"/>
      <c r="R462" s="55"/>
      <c r="S462" s="55"/>
      <c r="T462" s="56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T462" s="19" t="s">
        <v>160</v>
      </c>
      <c r="AU462" s="19" t="s">
        <v>82</v>
      </c>
    </row>
    <row r="463" spans="2:51" s="13" customFormat="1" ht="11.25">
      <c r="B463" s="163"/>
      <c r="D463" s="164" t="s">
        <v>162</v>
      </c>
      <c r="E463" s="165" t="s">
        <v>3</v>
      </c>
      <c r="F463" s="166" t="s">
        <v>677</v>
      </c>
      <c r="H463" s="165" t="s">
        <v>3</v>
      </c>
      <c r="I463" s="167"/>
      <c r="L463" s="163"/>
      <c r="M463" s="168"/>
      <c r="N463" s="169"/>
      <c r="O463" s="169"/>
      <c r="P463" s="169"/>
      <c r="Q463" s="169"/>
      <c r="R463" s="169"/>
      <c r="S463" s="169"/>
      <c r="T463" s="170"/>
      <c r="AT463" s="165" t="s">
        <v>162</v>
      </c>
      <c r="AU463" s="165" t="s">
        <v>82</v>
      </c>
      <c r="AV463" s="13" t="s">
        <v>80</v>
      </c>
      <c r="AW463" s="13" t="s">
        <v>34</v>
      </c>
      <c r="AX463" s="13" t="s">
        <v>73</v>
      </c>
      <c r="AY463" s="165" t="s">
        <v>151</v>
      </c>
    </row>
    <row r="464" spans="2:51" s="13" customFormat="1" ht="11.25">
      <c r="B464" s="163"/>
      <c r="D464" s="164" t="s">
        <v>162</v>
      </c>
      <c r="E464" s="165" t="s">
        <v>3</v>
      </c>
      <c r="F464" s="166" t="s">
        <v>678</v>
      </c>
      <c r="H464" s="165" t="s">
        <v>3</v>
      </c>
      <c r="I464" s="167"/>
      <c r="L464" s="163"/>
      <c r="M464" s="168"/>
      <c r="N464" s="169"/>
      <c r="O464" s="169"/>
      <c r="P464" s="169"/>
      <c r="Q464" s="169"/>
      <c r="R464" s="169"/>
      <c r="S464" s="169"/>
      <c r="T464" s="170"/>
      <c r="AT464" s="165" t="s">
        <v>162</v>
      </c>
      <c r="AU464" s="165" t="s">
        <v>82</v>
      </c>
      <c r="AV464" s="13" t="s">
        <v>80</v>
      </c>
      <c r="AW464" s="13" t="s">
        <v>34</v>
      </c>
      <c r="AX464" s="13" t="s">
        <v>73</v>
      </c>
      <c r="AY464" s="165" t="s">
        <v>151</v>
      </c>
    </row>
    <row r="465" spans="2:51" s="13" customFormat="1" ht="11.25">
      <c r="B465" s="163"/>
      <c r="D465" s="164" t="s">
        <v>162</v>
      </c>
      <c r="E465" s="165" t="s">
        <v>3</v>
      </c>
      <c r="F465" s="166" t="s">
        <v>679</v>
      </c>
      <c r="H465" s="165" t="s">
        <v>3</v>
      </c>
      <c r="I465" s="167"/>
      <c r="L465" s="163"/>
      <c r="M465" s="168"/>
      <c r="N465" s="169"/>
      <c r="O465" s="169"/>
      <c r="P465" s="169"/>
      <c r="Q465" s="169"/>
      <c r="R465" s="169"/>
      <c r="S465" s="169"/>
      <c r="T465" s="170"/>
      <c r="AT465" s="165" t="s">
        <v>162</v>
      </c>
      <c r="AU465" s="165" t="s">
        <v>82</v>
      </c>
      <c r="AV465" s="13" t="s">
        <v>80</v>
      </c>
      <c r="AW465" s="13" t="s">
        <v>34</v>
      </c>
      <c r="AX465" s="13" t="s">
        <v>73</v>
      </c>
      <c r="AY465" s="165" t="s">
        <v>151</v>
      </c>
    </row>
    <row r="466" spans="2:51" s="14" customFormat="1" ht="11.25">
      <c r="B466" s="171"/>
      <c r="D466" s="164" t="s">
        <v>162</v>
      </c>
      <c r="E466" s="172" t="s">
        <v>3</v>
      </c>
      <c r="F466" s="173" t="s">
        <v>680</v>
      </c>
      <c r="H466" s="174">
        <v>4.6</v>
      </c>
      <c r="I466" s="175"/>
      <c r="L466" s="171"/>
      <c r="M466" s="176"/>
      <c r="N466" s="177"/>
      <c r="O466" s="177"/>
      <c r="P466" s="177"/>
      <c r="Q466" s="177"/>
      <c r="R466" s="177"/>
      <c r="S466" s="177"/>
      <c r="T466" s="178"/>
      <c r="AT466" s="172" t="s">
        <v>162</v>
      </c>
      <c r="AU466" s="172" t="s">
        <v>82</v>
      </c>
      <c r="AV466" s="14" t="s">
        <v>82</v>
      </c>
      <c r="AW466" s="14" t="s">
        <v>34</v>
      </c>
      <c r="AX466" s="14" t="s">
        <v>80</v>
      </c>
      <c r="AY466" s="172" t="s">
        <v>151</v>
      </c>
    </row>
    <row r="467" spans="1:65" s="2" customFormat="1" ht="21.75" customHeight="1">
      <c r="A467" s="34"/>
      <c r="B467" s="144"/>
      <c r="C467" s="145" t="s">
        <v>681</v>
      </c>
      <c r="D467" s="145" t="s">
        <v>153</v>
      </c>
      <c r="E467" s="146" t="s">
        <v>682</v>
      </c>
      <c r="F467" s="147" t="s">
        <v>683</v>
      </c>
      <c r="G467" s="148" t="s">
        <v>216</v>
      </c>
      <c r="H467" s="149">
        <v>120</v>
      </c>
      <c r="I467" s="150"/>
      <c r="J467" s="151">
        <f>ROUND(I467*H467,2)</f>
        <v>0</v>
      </c>
      <c r="K467" s="147" t="s">
        <v>157</v>
      </c>
      <c r="L467" s="35"/>
      <c r="M467" s="152" t="s">
        <v>3</v>
      </c>
      <c r="N467" s="153" t="s">
        <v>44</v>
      </c>
      <c r="O467" s="55"/>
      <c r="P467" s="154">
        <f>O467*H467</f>
        <v>0</v>
      </c>
      <c r="Q467" s="154">
        <v>0</v>
      </c>
      <c r="R467" s="154">
        <f>Q467*H467</f>
        <v>0</v>
      </c>
      <c r="S467" s="154">
        <v>0.05</v>
      </c>
      <c r="T467" s="155">
        <f>S467*H467</f>
        <v>6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156" t="s">
        <v>158</v>
      </c>
      <c r="AT467" s="156" t="s">
        <v>153</v>
      </c>
      <c r="AU467" s="156" t="s">
        <v>82</v>
      </c>
      <c r="AY467" s="19" t="s">
        <v>151</v>
      </c>
      <c r="BE467" s="157">
        <f>IF(N467="základní",J467,0)</f>
        <v>0</v>
      </c>
      <c r="BF467" s="157">
        <f>IF(N467="snížená",J467,0)</f>
        <v>0</v>
      </c>
      <c r="BG467" s="157">
        <f>IF(N467="zákl. přenesená",J467,0)</f>
        <v>0</v>
      </c>
      <c r="BH467" s="157">
        <f>IF(N467="sníž. přenesená",J467,0)</f>
        <v>0</v>
      </c>
      <c r="BI467" s="157">
        <f>IF(N467="nulová",J467,0)</f>
        <v>0</v>
      </c>
      <c r="BJ467" s="19" t="s">
        <v>80</v>
      </c>
      <c r="BK467" s="157">
        <f>ROUND(I467*H467,2)</f>
        <v>0</v>
      </c>
      <c r="BL467" s="19" t="s">
        <v>158</v>
      </c>
      <c r="BM467" s="156" t="s">
        <v>684</v>
      </c>
    </row>
    <row r="468" spans="1:47" s="2" customFormat="1" ht="11.25">
      <c r="A468" s="34"/>
      <c r="B468" s="35"/>
      <c r="C468" s="34"/>
      <c r="D468" s="158" t="s">
        <v>160</v>
      </c>
      <c r="E468" s="34"/>
      <c r="F468" s="159" t="s">
        <v>685</v>
      </c>
      <c r="G468" s="34"/>
      <c r="H468" s="34"/>
      <c r="I468" s="160"/>
      <c r="J468" s="34"/>
      <c r="K468" s="34"/>
      <c r="L468" s="35"/>
      <c r="M468" s="161"/>
      <c r="N468" s="162"/>
      <c r="O468" s="55"/>
      <c r="P468" s="55"/>
      <c r="Q468" s="55"/>
      <c r="R468" s="55"/>
      <c r="S468" s="55"/>
      <c r="T468" s="56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T468" s="19" t="s">
        <v>160</v>
      </c>
      <c r="AU468" s="19" t="s">
        <v>82</v>
      </c>
    </row>
    <row r="469" spans="2:51" s="13" customFormat="1" ht="11.25">
      <c r="B469" s="163"/>
      <c r="D469" s="164" t="s">
        <v>162</v>
      </c>
      <c r="E469" s="165" t="s">
        <v>3</v>
      </c>
      <c r="F469" s="166" t="s">
        <v>686</v>
      </c>
      <c r="H469" s="165" t="s">
        <v>3</v>
      </c>
      <c r="I469" s="167"/>
      <c r="L469" s="163"/>
      <c r="M469" s="168"/>
      <c r="N469" s="169"/>
      <c r="O469" s="169"/>
      <c r="P469" s="169"/>
      <c r="Q469" s="169"/>
      <c r="R469" s="169"/>
      <c r="S469" s="169"/>
      <c r="T469" s="170"/>
      <c r="AT469" s="165" t="s">
        <v>162</v>
      </c>
      <c r="AU469" s="165" t="s">
        <v>82</v>
      </c>
      <c r="AV469" s="13" t="s">
        <v>80</v>
      </c>
      <c r="AW469" s="13" t="s">
        <v>34</v>
      </c>
      <c r="AX469" s="13" t="s">
        <v>73</v>
      </c>
      <c r="AY469" s="165" t="s">
        <v>151</v>
      </c>
    </row>
    <row r="470" spans="2:51" s="13" customFormat="1" ht="11.25">
      <c r="B470" s="163"/>
      <c r="D470" s="164" t="s">
        <v>162</v>
      </c>
      <c r="E470" s="165" t="s">
        <v>3</v>
      </c>
      <c r="F470" s="166" t="s">
        <v>349</v>
      </c>
      <c r="H470" s="165" t="s">
        <v>3</v>
      </c>
      <c r="I470" s="167"/>
      <c r="L470" s="163"/>
      <c r="M470" s="168"/>
      <c r="N470" s="169"/>
      <c r="O470" s="169"/>
      <c r="P470" s="169"/>
      <c r="Q470" s="169"/>
      <c r="R470" s="169"/>
      <c r="S470" s="169"/>
      <c r="T470" s="170"/>
      <c r="AT470" s="165" t="s">
        <v>162</v>
      </c>
      <c r="AU470" s="165" t="s">
        <v>82</v>
      </c>
      <c r="AV470" s="13" t="s">
        <v>80</v>
      </c>
      <c r="AW470" s="13" t="s">
        <v>34</v>
      </c>
      <c r="AX470" s="13" t="s">
        <v>73</v>
      </c>
      <c r="AY470" s="165" t="s">
        <v>151</v>
      </c>
    </row>
    <row r="471" spans="2:51" s="13" customFormat="1" ht="11.25">
      <c r="B471" s="163"/>
      <c r="D471" s="164" t="s">
        <v>162</v>
      </c>
      <c r="E471" s="165" t="s">
        <v>3</v>
      </c>
      <c r="F471" s="166" t="s">
        <v>350</v>
      </c>
      <c r="H471" s="165" t="s">
        <v>3</v>
      </c>
      <c r="I471" s="167"/>
      <c r="L471" s="163"/>
      <c r="M471" s="168"/>
      <c r="N471" s="169"/>
      <c r="O471" s="169"/>
      <c r="P471" s="169"/>
      <c r="Q471" s="169"/>
      <c r="R471" s="169"/>
      <c r="S471" s="169"/>
      <c r="T471" s="170"/>
      <c r="AT471" s="165" t="s">
        <v>162</v>
      </c>
      <c r="AU471" s="165" t="s">
        <v>82</v>
      </c>
      <c r="AV471" s="13" t="s">
        <v>80</v>
      </c>
      <c r="AW471" s="13" t="s">
        <v>34</v>
      </c>
      <c r="AX471" s="13" t="s">
        <v>73</v>
      </c>
      <c r="AY471" s="165" t="s">
        <v>151</v>
      </c>
    </row>
    <row r="472" spans="2:51" s="14" customFormat="1" ht="11.25">
      <c r="B472" s="171"/>
      <c r="D472" s="164" t="s">
        <v>162</v>
      </c>
      <c r="E472" s="172" t="s">
        <v>3</v>
      </c>
      <c r="F472" s="173" t="s">
        <v>351</v>
      </c>
      <c r="H472" s="174">
        <v>120</v>
      </c>
      <c r="I472" s="175"/>
      <c r="L472" s="171"/>
      <c r="M472" s="176"/>
      <c r="N472" s="177"/>
      <c r="O472" s="177"/>
      <c r="P472" s="177"/>
      <c r="Q472" s="177"/>
      <c r="R472" s="177"/>
      <c r="S472" s="177"/>
      <c r="T472" s="178"/>
      <c r="AT472" s="172" t="s">
        <v>162</v>
      </c>
      <c r="AU472" s="172" t="s">
        <v>82</v>
      </c>
      <c r="AV472" s="14" t="s">
        <v>82</v>
      </c>
      <c r="AW472" s="14" t="s">
        <v>34</v>
      </c>
      <c r="AX472" s="14" t="s">
        <v>80</v>
      </c>
      <c r="AY472" s="172" t="s">
        <v>151</v>
      </c>
    </row>
    <row r="473" spans="1:65" s="2" customFormat="1" ht="24" customHeight="1">
      <c r="A473" s="34"/>
      <c r="B473" s="144"/>
      <c r="C473" s="145" t="s">
        <v>687</v>
      </c>
      <c r="D473" s="145" t="s">
        <v>153</v>
      </c>
      <c r="E473" s="146" t="s">
        <v>688</v>
      </c>
      <c r="F473" s="147" t="s">
        <v>689</v>
      </c>
      <c r="G473" s="148" t="s">
        <v>195</v>
      </c>
      <c r="H473" s="149">
        <v>10.528</v>
      </c>
      <c r="I473" s="150"/>
      <c r="J473" s="151">
        <f>ROUND(I473*H473,2)</f>
        <v>0</v>
      </c>
      <c r="K473" s="147" t="s">
        <v>157</v>
      </c>
      <c r="L473" s="35"/>
      <c r="M473" s="152" t="s">
        <v>3</v>
      </c>
      <c r="N473" s="153" t="s">
        <v>44</v>
      </c>
      <c r="O473" s="55"/>
      <c r="P473" s="154">
        <f>O473*H473</f>
        <v>0</v>
      </c>
      <c r="Q473" s="154">
        <v>0</v>
      </c>
      <c r="R473" s="154">
        <f>Q473*H473</f>
        <v>0</v>
      </c>
      <c r="S473" s="154">
        <v>0</v>
      </c>
      <c r="T473" s="155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156" t="s">
        <v>267</v>
      </c>
      <c r="AT473" s="156" t="s">
        <v>153</v>
      </c>
      <c r="AU473" s="156" t="s">
        <v>82</v>
      </c>
      <c r="AY473" s="19" t="s">
        <v>151</v>
      </c>
      <c r="BE473" s="157">
        <f>IF(N473="základní",J473,0)</f>
        <v>0</v>
      </c>
      <c r="BF473" s="157">
        <f>IF(N473="snížená",J473,0)</f>
        <v>0</v>
      </c>
      <c r="BG473" s="157">
        <f>IF(N473="zákl. přenesená",J473,0)</f>
        <v>0</v>
      </c>
      <c r="BH473" s="157">
        <f>IF(N473="sníž. přenesená",J473,0)</f>
        <v>0</v>
      </c>
      <c r="BI473" s="157">
        <f>IF(N473="nulová",J473,0)</f>
        <v>0</v>
      </c>
      <c r="BJ473" s="19" t="s">
        <v>80</v>
      </c>
      <c r="BK473" s="157">
        <f>ROUND(I473*H473,2)</f>
        <v>0</v>
      </c>
      <c r="BL473" s="19" t="s">
        <v>267</v>
      </c>
      <c r="BM473" s="156" t="s">
        <v>690</v>
      </c>
    </row>
    <row r="474" spans="1:47" s="2" customFormat="1" ht="11.25">
      <c r="A474" s="34"/>
      <c r="B474" s="35"/>
      <c r="C474" s="34"/>
      <c r="D474" s="158" t="s">
        <v>160</v>
      </c>
      <c r="E474" s="34"/>
      <c r="F474" s="159" t="s">
        <v>691</v>
      </c>
      <c r="G474" s="34"/>
      <c r="H474" s="34"/>
      <c r="I474" s="160"/>
      <c r="J474" s="34"/>
      <c r="K474" s="34"/>
      <c r="L474" s="35"/>
      <c r="M474" s="161"/>
      <c r="N474" s="162"/>
      <c r="O474" s="55"/>
      <c r="P474" s="55"/>
      <c r="Q474" s="55"/>
      <c r="R474" s="55"/>
      <c r="S474" s="55"/>
      <c r="T474" s="56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T474" s="19" t="s">
        <v>160</v>
      </c>
      <c r="AU474" s="19" t="s">
        <v>82</v>
      </c>
    </row>
    <row r="475" spans="2:51" s="13" customFormat="1" ht="11.25">
      <c r="B475" s="163"/>
      <c r="D475" s="164" t="s">
        <v>162</v>
      </c>
      <c r="E475" s="165" t="s">
        <v>3</v>
      </c>
      <c r="F475" s="166" t="s">
        <v>173</v>
      </c>
      <c r="H475" s="165" t="s">
        <v>3</v>
      </c>
      <c r="I475" s="167"/>
      <c r="L475" s="163"/>
      <c r="M475" s="168"/>
      <c r="N475" s="169"/>
      <c r="O475" s="169"/>
      <c r="P475" s="169"/>
      <c r="Q475" s="169"/>
      <c r="R475" s="169"/>
      <c r="S475" s="169"/>
      <c r="T475" s="170"/>
      <c r="AT475" s="165" t="s">
        <v>162</v>
      </c>
      <c r="AU475" s="165" t="s">
        <v>82</v>
      </c>
      <c r="AV475" s="13" t="s">
        <v>80</v>
      </c>
      <c r="AW475" s="13" t="s">
        <v>34</v>
      </c>
      <c r="AX475" s="13" t="s">
        <v>73</v>
      </c>
      <c r="AY475" s="165" t="s">
        <v>151</v>
      </c>
    </row>
    <row r="476" spans="2:51" s="14" customFormat="1" ht="11.25">
      <c r="B476" s="171"/>
      <c r="D476" s="164" t="s">
        <v>162</v>
      </c>
      <c r="E476" s="172" t="s">
        <v>3</v>
      </c>
      <c r="F476" s="173" t="s">
        <v>692</v>
      </c>
      <c r="H476" s="174">
        <v>10.528</v>
      </c>
      <c r="I476" s="175"/>
      <c r="L476" s="171"/>
      <c r="M476" s="176"/>
      <c r="N476" s="177"/>
      <c r="O476" s="177"/>
      <c r="P476" s="177"/>
      <c r="Q476" s="177"/>
      <c r="R476" s="177"/>
      <c r="S476" s="177"/>
      <c r="T476" s="178"/>
      <c r="AT476" s="172" t="s">
        <v>162</v>
      </c>
      <c r="AU476" s="172" t="s">
        <v>82</v>
      </c>
      <c r="AV476" s="14" t="s">
        <v>82</v>
      </c>
      <c r="AW476" s="14" t="s">
        <v>34</v>
      </c>
      <c r="AX476" s="14" t="s">
        <v>80</v>
      </c>
      <c r="AY476" s="172" t="s">
        <v>151</v>
      </c>
    </row>
    <row r="477" spans="1:65" s="2" customFormat="1" ht="21.75" customHeight="1">
      <c r="A477" s="34"/>
      <c r="B477" s="144"/>
      <c r="C477" s="145" t="s">
        <v>693</v>
      </c>
      <c r="D477" s="145" t="s">
        <v>153</v>
      </c>
      <c r="E477" s="146" t="s">
        <v>694</v>
      </c>
      <c r="F477" s="147" t="s">
        <v>695</v>
      </c>
      <c r="G477" s="148" t="s">
        <v>195</v>
      </c>
      <c r="H477" s="149">
        <v>10.528</v>
      </c>
      <c r="I477" s="150"/>
      <c r="J477" s="151">
        <f>ROUND(I477*H477,2)</f>
        <v>0</v>
      </c>
      <c r="K477" s="147" t="s">
        <v>157</v>
      </c>
      <c r="L477" s="35"/>
      <c r="M477" s="152" t="s">
        <v>3</v>
      </c>
      <c r="N477" s="153" t="s">
        <v>44</v>
      </c>
      <c r="O477" s="55"/>
      <c r="P477" s="154">
        <f>O477*H477</f>
        <v>0</v>
      </c>
      <c r="Q477" s="154">
        <v>0</v>
      </c>
      <c r="R477" s="154">
        <f>Q477*H477</f>
        <v>0</v>
      </c>
      <c r="S477" s="154">
        <v>0</v>
      </c>
      <c r="T477" s="155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156" t="s">
        <v>267</v>
      </c>
      <c r="AT477" s="156" t="s">
        <v>153</v>
      </c>
      <c r="AU477" s="156" t="s">
        <v>82</v>
      </c>
      <c r="AY477" s="19" t="s">
        <v>151</v>
      </c>
      <c r="BE477" s="157">
        <f>IF(N477="základní",J477,0)</f>
        <v>0</v>
      </c>
      <c r="BF477" s="157">
        <f>IF(N477="snížená",J477,0)</f>
        <v>0</v>
      </c>
      <c r="BG477" s="157">
        <f>IF(N477="zákl. přenesená",J477,0)</f>
        <v>0</v>
      </c>
      <c r="BH477" s="157">
        <f>IF(N477="sníž. přenesená",J477,0)</f>
        <v>0</v>
      </c>
      <c r="BI477" s="157">
        <f>IF(N477="nulová",J477,0)</f>
        <v>0</v>
      </c>
      <c r="BJ477" s="19" t="s">
        <v>80</v>
      </c>
      <c r="BK477" s="157">
        <f>ROUND(I477*H477,2)</f>
        <v>0</v>
      </c>
      <c r="BL477" s="19" t="s">
        <v>267</v>
      </c>
      <c r="BM477" s="156" t="s">
        <v>696</v>
      </c>
    </row>
    <row r="478" spans="1:47" s="2" customFormat="1" ht="11.25">
      <c r="A478" s="34"/>
      <c r="B478" s="35"/>
      <c r="C478" s="34"/>
      <c r="D478" s="158" t="s">
        <v>160</v>
      </c>
      <c r="E478" s="34"/>
      <c r="F478" s="159" t="s">
        <v>697</v>
      </c>
      <c r="G478" s="34"/>
      <c r="H478" s="34"/>
      <c r="I478" s="160"/>
      <c r="J478" s="34"/>
      <c r="K478" s="34"/>
      <c r="L478" s="35"/>
      <c r="M478" s="161"/>
      <c r="N478" s="162"/>
      <c r="O478" s="55"/>
      <c r="P478" s="55"/>
      <c r="Q478" s="55"/>
      <c r="R478" s="55"/>
      <c r="S478" s="55"/>
      <c r="T478" s="56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T478" s="19" t="s">
        <v>160</v>
      </c>
      <c r="AU478" s="19" t="s">
        <v>82</v>
      </c>
    </row>
    <row r="479" spans="2:51" s="14" customFormat="1" ht="11.25">
      <c r="B479" s="171"/>
      <c r="D479" s="164" t="s">
        <v>162</v>
      </c>
      <c r="E479" s="172" t="s">
        <v>3</v>
      </c>
      <c r="F479" s="173" t="s">
        <v>692</v>
      </c>
      <c r="H479" s="174">
        <v>10.528</v>
      </c>
      <c r="I479" s="175"/>
      <c r="L479" s="171"/>
      <c r="M479" s="176"/>
      <c r="N479" s="177"/>
      <c r="O479" s="177"/>
      <c r="P479" s="177"/>
      <c r="Q479" s="177"/>
      <c r="R479" s="177"/>
      <c r="S479" s="177"/>
      <c r="T479" s="178"/>
      <c r="AT479" s="172" t="s">
        <v>162</v>
      </c>
      <c r="AU479" s="172" t="s">
        <v>82</v>
      </c>
      <c r="AV479" s="14" t="s">
        <v>82</v>
      </c>
      <c r="AW479" s="14" t="s">
        <v>34</v>
      </c>
      <c r="AX479" s="14" t="s">
        <v>80</v>
      </c>
      <c r="AY479" s="172" t="s">
        <v>151</v>
      </c>
    </row>
    <row r="480" spans="1:65" s="2" customFormat="1" ht="24" customHeight="1">
      <c r="A480" s="34"/>
      <c r="B480" s="144"/>
      <c r="C480" s="145" t="s">
        <v>698</v>
      </c>
      <c r="D480" s="145" t="s">
        <v>153</v>
      </c>
      <c r="E480" s="146" t="s">
        <v>699</v>
      </c>
      <c r="F480" s="147" t="s">
        <v>700</v>
      </c>
      <c r="G480" s="148" t="s">
        <v>195</v>
      </c>
      <c r="H480" s="149">
        <v>200.032</v>
      </c>
      <c r="I480" s="150"/>
      <c r="J480" s="151">
        <f>ROUND(I480*H480,2)</f>
        <v>0</v>
      </c>
      <c r="K480" s="147" t="s">
        <v>157</v>
      </c>
      <c r="L480" s="35"/>
      <c r="M480" s="152" t="s">
        <v>3</v>
      </c>
      <c r="N480" s="153" t="s">
        <v>44</v>
      </c>
      <c r="O480" s="55"/>
      <c r="P480" s="154">
        <f>O480*H480</f>
        <v>0</v>
      </c>
      <c r="Q480" s="154">
        <v>0</v>
      </c>
      <c r="R480" s="154">
        <f>Q480*H480</f>
        <v>0</v>
      </c>
      <c r="S480" s="154">
        <v>0</v>
      </c>
      <c r="T480" s="155">
        <f>S480*H480</f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156" t="s">
        <v>267</v>
      </c>
      <c r="AT480" s="156" t="s">
        <v>153</v>
      </c>
      <c r="AU480" s="156" t="s">
        <v>82</v>
      </c>
      <c r="AY480" s="19" t="s">
        <v>151</v>
      </c>
      <c r="BE480" s="157">
        <f>IF(N480="základní",J480,0)</f>
        <v>0</v>
      </c>
      <c r="BF480" s="157">
        <f>IF(N480="snížená",J480,0)</f>
        <v>0</v>
      </c>
      <c r="BG480" s="157">
        <f>IF(N480="zákl. přenesená",J480,0)</f>
        <v>0</v>
      </c>
      <c r="BH480" s="157">
        <f>IF(N480="sníž. přenesená",J480,0)</f>
        <v>0</v>
      </c>
      <c r="BI480" s="157">
        <f>IF(N480="nulová",J480,0)</f>
        <v>0</v>
      </c>
      <c r="BJ480" s="19" t="s">
        <v>80</v>
      </c>
      <c r="BK480" s="157">
        <f>ROUND(I480*H480,2)</f>
        <v>0</v>
      </c>
      <c r="BL480" s="19" t="s">
        <v>267</v>
      </c>
      <c r="BM480" s="156" t="s">
        <v>701</v>
      </c>
    </row>
    <row r="481" spans="1:47" s="2" customFormat="1" ht="11.25">
      <c r="A481" s="34"/>
      <c r="B481" s="35"/>
      <c r="C481" s="34"/>
      <c r="D481" s="158" t="s">
        <v>160</v>
      </c>
      <c r="E481" s="34"/>
      <c r="F481" s="159" t="s">
        <v>702</v>
      </c>
      <c r="G481" s="34"/>
      <c r="H481" s="34"/>
      <c r="I481" s="160"/>
      <c r="J481" s="34"/>
      <c r="K481" s="34"/>
      <c r="L481" s="35"/>
      <c r="M481" s="161"/>
      <c r="N481" s="162"/>
      <c r="O481" s="55"/>
      <c r="P481" s="55"/>
      <c r="Q481" s="55"/>
      <c r="R481" s="55"/>
      <c r="S481" s="55"/>
      <c r="T481" s="56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T481" s="19" t="s">
        <v>160</v>
      </c>
      <c r="AU481" s="19" t="s">
        <v>82</v>
      </c>
    </row>
    <row r="482" spans="2:51" s="14" customFormat="1" ht="11.25">
      <c r="B482" s="171"/>
      <c r="D482" s="164" t="s">
        <v>162</v>
      </c>
      <c r="E482" s="172" t="s">
        <v>3</v>
      </c>
      <c r="F482" s="173" t="s">
        <v>703</v>
      </c>
      <c r="H482" s="174">
        <v>200.032</v>
      </c>
      <c r="I482" s="175"/>
      <c r="L482" s="171"/>
      <c r="M482" s="176"/>
      <c r="N482" s="177"/>
      <c r="O482" s="177"/>
      <c r="P482" s="177"/>
      <c r="Q482" s="177"/>
      <c r="R482" s="177"/>
      <c r="S482" s="177"/>
      <c r="T482" s="178"/>
      <c r="AT482" s="172" t="s">
        <v>162</v>
      </c>
      <c r="AU482" s="172" t="s">
        <v>82</v>
      </c>
      <c r="AV482" s="14" t="s">
        <v>82</v>
      </c>
      <c r="AW482" s="14" t="s">
        <v>34</v>
      </c>
      <c r="AX482" s="14" t="s">
        <v>80</v>
      </c>
      <c r="AY482" s="172" t="s">
        <v>151</v>
      </c>
    </row>
    <row r="483" spans="1:65" s="2" customFormat="1" ht="24" customHeight="1">
      <c r="A483" s="34"/>
      <c r="B483" s="144"/>
      <c r="C483" s="145" t="s">
        <v>704</v>
      </c>
      <c r="D483" s="145" t="s">
        <v>153</v>
      </c>
      <c r="E483" s="146" t="s">
        <v>705</v>
      </c>
      <c r="F483" s="147" t="s">
        <v>706</v>
      </c>
      <c r="G483" s="148" t="s">
        <v>195</v>
      </c>
      <c r="H483" s="149">
        <v>10.528</v>
      </c>
      <c r="I483" s="150"/>
      <c r="J483" s="151">
        <f>ROUND(I483*H483,2)</f>
        <v>0</v>
      </c>
      <c r="K483" s="147" t="s">
        <v>157</v>
      </c>
      <c r="L483" s="35"/>
      <c r="M483" s="152" t="s">
        <v>3</v>
      </c>
      <c r="N483" s="153" t="s">
        <v>44</v>
      </c>
      <c r="O483" s="55"/>
      <c r="P483" s="154">
        <f>O483*H483</f>
        <v>0</v>
      </c>
      <c r="Q483" s="154">
        <v>0</v>
      </c>
      <c r="R483" s="154">
        <f>Q483*H483</f>
        <v>0</v>
      </c>
      <c r="S483" s="154">
        <v>0</v>
      </c>
      <c r="T483" s="155">
        <f>S483*H483</f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156" t="s">
        <v>267</v>
      </c>
      <c r="AT483" s="156" t="s">
        <v>153</v>
      </c>
      <c r="AU483" s="156" t="s">
        <v>82</v>
      </c>
      <c r="AY483" s="19" t="s">
        <v>151</v>
      </c>
      <c r="BE483" s="157">
        <f>IF(N483="základní",J483,0)</f>
        <v>0</v>
      </c>
      <c r="BF483" s="157">
        <f>IF(N483="snížená",J483,0)</f>
        <v>0</v>
      </c>
      <c r="BG483" s="157">
        <f>IF(N483="zákl. přenesená",J483,0)</f>
        <v>0</v>
      </c>
      <c r="BH483" s="157">
        <f>IF(N483="sníž. přenesená",J483,0)</f>
        <v>0</v>
      </c>
      <c r="BI483" s="157">
        <f>IF(N483="nulová",J483,0)</f>
        <v>0</v>
      </c>
      <c r="BJ483" s="19" t="s">
        <v>80</v>
      </c>
      <c r="BK483" s="157">
        <f>ROUND(I483*H483,2)</f>
        <v>0</v>
      </c>
      <c r="BL483" s="19" t="s">
        <v>267</v>
      </c>
      <c r="BM483" s="156" t="s">
        <v>707</v>
      </c>
    </row>
    <row r="484" spans="1:47" s="2" customFormat="1" ht="11.25">
      <c r="A484" s="34"/>
      <c r="B484" s="35"/>
      <c r="C484" s="34"/>
      <c r="D484" s="158" t="s">
        <v>160</v>
      </c>
      <c r="E484" s="34"/>
      <c r="F484" s="159" t="s">
        <v>708</v>
      </c>
      <c r="G484" s="34"/>
      <c r="H484" s="34"/>
      <c r="I484" s="160"/>
      <c r="J484" s="34"/>
      <c r="K484" s="34"/>
      <c r="L484" s="35"/>
      <c r="M484" s="161"/>
      <c r="N484" s="162"/>
      <c r="O484" s="55"/>
      <c r="P484" s="55"/>
      <c r="Q484" s="55"/>
      <c r="R484" s="55"/>
      <c r="S484" s="55"/>
      <c r="T484" s="56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T484" s="19" t="s">
        <v>160</v>
      </c>
      <c r="AU484" s="19" t="s">
        <v>82</v>
      </c>
    </row>
    <row r="485" spans="2:51" s="13" customFormat="1" ht="11.25">
      <c r="B485" s="163"/>
      <c r="D485" s="164" t="s">
        <v>162</v>
      </c>
      <c r="E485" s="165" t="s">
        <v>3</v>
      </c>
      <c r="F485" s="166" t="s">
        <v>709</v>
      </c>
      <c r="H485" s="165" t="s">
        <v>3</v>
      </c>
      <c r="I485" s="167"/>
      <c r="L485" s="163"/>
      <c r="M485" s="168"/>
      <c r="N485" s="169"/>
      <c r="O485" s="169"/>
      <c r="P485" s="169"/>
      <c r="Q485" s="169"/>
      <c r="R485" s="169"/>
      <c r="S485" s="169"/>
      <c r="T485" s="170"/>
      <c r="AT485" s="165" t="s">
        <v>162</v>
      </c>
      <c r="AU485" s="165" t="s">
        <v>82</v>
      </c>
      <c r="AV485" s="13" t="s">
        <v>80</v>
      </c>
      <c r="AW485" s="13" t="s">
        <v>34</v>
      </c>
      <c r="AX485" s="13" t="s">
        <v>73</v>
      </c>
      <c r="AY485" s="165" t="s">
        <v>151</v>
      </c>
    </row>
    <row r="486" spans="2:51" s="14" customFormat="1" ht="11.25">
      <c r="B486" s="171"/>
      <c r="D486" s="164" t="s">
        <v>162</v>
      </c>
      <c r="E486" s="172" t="s">
        <v>3</v>
      </c>
      <c r="F486" s="173" t="s">
        <v>692</v>
      </c>
      <c r="H486" s="174">
        <v>10.528</v>
      </c>
      <c r="I486" s="175"/>
      <c r="L486" s="171"/>
      <c r="M486" s="176"/>
      <c r="N486" s="177"/>
      <c r="O486" s="177"/>
      <c r="P486" s="177"/>
      <c r="Q486" s="177"/>
      <c r="R486" s="177"/>
      <c r="S486" s="177"/>
      <c r="T486" s="178"/>
      <c r="AT486" s="172" t="s">
        <v>162</v>
      </c>
      <c r="AU486" s="172" t="s">
        <v>82</v>
      </c>
      <c r="AV486" s="14" t="s">
        <v>82</v>
      </c>
      <c r="AW486" s="14" t="s">
        <v>34</v>
      </c>
      <c r="AX486" s="14" t="s">
        <v>80</v>
      </c>
      <c r="AY486" s="172" t="s">
        <v>151</v>
      </c>
    </row>
    <row r="487" spans="2:63" s="12" customFormat="1" ht="22.5" customHeight="1">
      <c r="B487" s="131"/>
      <c r="D487" s="132" t="s">
        <v>72</v>
      </c>
      <c r="E487" s="142" t="s">
        <v>710</v>
      </c>
      <c r="F487" s="142" t="s">
        <v>711</v>
      </c>
      <c r="I487" s="134"/>
      <c r="J487" s="143">
        <f>BK487</f>
        <v>0</v>
      </c>
      <c r="L487" s="131"/>
      <c r="M487" s="136"/>
      <c r="N487" s="137"/>
      <c r="O487" s="137"/>
      <c r="P487" s="138">
        <f>SUM(P488:P489)</f>
        <v>0</v>
      </c>
      <c r="Q487" s="137"/>
      <c r="R487" s="138">
        <f>SUM(R488:R489)</f>
        <v>0</v>
      </c>
      <c r="S487" s="137"/>
      <c r="T487" s="139">
        <f>SUM(T488:T489)</f>
        <v>0</v>
      </c>
      <c r="AR487" s="132" t="s">
        <v>80</v>
      </c>
      <c r="AT487" s="140" t="s">
        <v>72</v>
      </c>
      <c r="AU487" s="140" t="s">
        <v>80</v>
      </c>
      <c r="AY487" s="132" t="s">
        <v>151</v>
      </c>
      <c r="BK487" s="141">
        <f>SUM(BK488:BK489)</f>
        <v>0</v>
      </c>
    </row>
    <row r="488" spans="1:65" s="2" customFormat="1" ht="33" customHeight="1">
      <c r="A488" s="34"/>
      <c r="B488" s="144"/>
      <c r="C488" s="145" t="s">
        <v>712</v>
      </c>
      <c r="D488" s="145" t="s">
        <v>153</v>
      </c>
      <c r="E488" s="146" t="s">
        <v>713</v>
      </c>
      <c r="F488" s="147" t="s">
        <v>714</v>
      </c>
      <c r="G488" s="148" t="s">
        <v>195</v>
      </c>
      <c r="H488" s="149">
        <v>43.703</v>
      </c>
      <c r="I488" s="150"/>
      <c r="J488" s="151">
        <f>ROUND(I488*H488,2)</f>
        <v>0</v>
      </c>
      <c r="K488" s="147" t="s">
        <v>157</v>
      </c>
      <c r="L488" s="35"/>
      <c r="M488" s="152" t="s">
        <v>3</v>
      </c>
      <c r="N488" s="153" t="s">
        <v>44</v>
      </c>
      <c r="O488" s="55"/>
      <c r="P488" s="154">
        <f>O488*H488</f>
        <v>0</v>
      </c>
      <c r="Q488" s="154">
        <v>0</v>
      </c>
      <c r="R488" s="154">
        <f>Q488*H488</f>
        <v>0</v>
      </c>
      <c r="S488" s="154">
        <v>0</v>
      </c>
      <c r="T488" s="155">
        <f>S488*H488</f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156" t="s">
        <v>158</v>
      </c>
      <c r="AT488" s="156" t="s">
        <v>153</v>
      </c>
      <c r="AU488" s="156" t="s">
        <v>82</v>
      </c>
      <c r="AY488" s="19" t="s">
        <v>151</v>
      </c>
      <c r="BE488" s="157">
        <f>IF(N488="základní",J488,0)</f>
        <v>0</v>
      </c>
      <c r="BF488" s="157">
        <f>IF(N488="snížená",J488,0)</f>
        <v>0</v>
      </c>
      <c r="BG488" s="157">
        <f>IF(N488="zákl. přenesená",J488,0)</f>
        <v>0</v>
      </c>
      <c r="BH488" s="157">
        <f>IF(N488="sníž. přenesená",J488,0)</f>
        <v>0</v>
      </c>
      <c r="BI488" s="157">
        <f>IF(N488="nulová",J488,0)</f>
        <v>0</v>
      </c>
      <c r="BJ488" s="19" t="s">
        <v>80</v>
      </c>
      <c r="BK488" s="157">
        <f>ROUND(I488*H488,2)</f>
        <v>0</v>
      </c>
      <c r="BL488" s="19" t="s">
        <v>158</v>
      </c>
      <c r="BM488" s="156" t="s">
        <v>715</v>
      </c>
    </row>
    <row r="489" spans="1:47" s="2" customFormat="1" ht="11.25">
      <c r="A489" s="34"/>
      <c r="B489" s="35"/>
      <c r="C489" s="34"/>
      <c r="D489" s="158" t="s">
        <v>160</v>
      </c>
      <c r="E489" s="34"/>
      <c r="F489" s="159" t="s">
        <v>716</v>
      </c>
      <c r="G489" s="34"/>
      <c r="H489" s="34"/>
      <c r="I489" s="160"/>
      <c r="J489" s="34"/>
      <c r="K489" s="34"/>
      <c r="L489" s="35"/>
      <c r="M489" s="161"/>
      <c r="N489" s="162"/>
      <c r="O489" s="55"/>
      <c r="P489" s="55"/>
      <c r="Q489" s="55"/>
      <c r="R489" s="55"/>
      <c r="S489" s="55"/>
      <c r="T489" s="56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T489" s="19" t="s">
        <v>160</v>
      </c>
      <c r="AU489" s="19" t="s">
        <v>82</v>
      </c>
    </row>
    <row r="490" spans="2:63" s="12" customFormat="1" ht="25.5" customHeight="1">
      <c r="B490" s="131"/>
      <c r="D490" s="132" t="s">
        <v>72</v>
      </c>
      <c r="E490" s="133" t="s">
        <v>717</v>
      </c>
      <c r="F490" s="133" t="s">
        <v>718</v>
      </c>
      <c r="I490" s="134"/>
      <c r="J490" s="135">
        <f>BK490</f>
        <v>0</v>
      </c>
      <c r="L490" s="131"/>
      <c r="M490" s="136"/>
      <c r="N490" s="137"/>
      <c r="O490" s="137"/>
      <c r="P490" s="138">
        <f>P491+P512+P533+P544+P583+P614+P724+P750+P760+P787+P809+P833</f>
        <v>0</v>
      </c>
      <c r="Q490" s="137"/>
      <c r="R490" s="138">
        <f>R491+R512+R533+R544+R583+R614+R724+R750+R760+R787+R809+R833</f>
        <v>4.41878244</v>
      </c>
      <c r="S490" s="137"/>
      <c r="T490" s="139">
        <f>T491+T512+T533+T544+T583+T614+T724+T750+T760+T787+T809+T833</f>
        <v>0.04256</v>
      </c>
      <c r="AR490" s="132" t="s">
        <v>80</v>
      </c>
      <c r="AT490" s="140" t="s">
        <v>72</v>
      </c>
      <c r="AU490" s="140" t="s">
        <v>73</v>
      </c>
      <c r="AY490" s="132" t="s">
        <v>151</v>
      </c>
      <c r="BK490" s="141">
        <f>BK491+BK512+BK533+BK544+BK583+BK614+BK724+BK750+BK760+BK787+BK809+BK833</f>
        <v>0</v>
      </c>
    </row>
    <row r="491" spans="2:63" s="12" customFormat="1" ht="22.5" customHeight="1">
      <c r="B491" s="131"/>
      <c r="D491" s="132" t="s">
        <v>72</v>
      </c>
      <c r="E491" s="142" t="s">
        <v>719</v>
      </c>
      <c r="F491" s="142" t="s">
        <v>720</v>
      </c>
      <c r="I491" s="134"/>
      <c r="J491" s="143">
        <f>BK491</f>
        <v>0</v>
      </c>
      <c r="L491" s="131"/>
      <c r="M491" s="136"/>
      <c r="N491" s="137"/>
      <c r="O491" s="137"/>
      <c r="P491" s="138">
        <f>SUM(P492:P511)</f>
        <v>0</v>
      </c>
      <c r="Q491" s="137"/>
      <c r="R491" s="138">
        <f>SUM(R492:R511)</f>
        <v>0.5286672</v>
      </c>
      <c r="S491" s="137"/>
      <c r="T491" s="139">
        <f>SUM(T492:T511)</f>
        <v>0</v>
      </c>
      <c r="AR491" s="132" t="s">
        <v>82</v>
      </c>
      <c r="AT491" s="140" t="s">
        <v>72</v>
      </c>
      <c r="AU491" s="140" t="s">
        <v>80</v>
      </c>
      <c r="AY491" s="132" t="s">
        <v>151</v>
      </c>
      <c r="BK491" s="141">
        <f>SUM(BK492:BK511)</f>
        <v>0</v>
      </c>
    </row>
    <row r="492" spans="1:65" s="2" customFormat="1" ht="21.75" customHeight="1">
      <c r="A492" s="34"/>
      <c r="B492" s="144"/>
      <c r="C492" s="145" t="s">
        <v>721</v>
      </c>
      <c r="D492" s="145" t="s">
        <v>153</v>
      </c>
      <c r="E492" s="146" t="s">
        <v>722</v>
      </c>
      <c r="F492" s="147" t="s">
        <v>723</v>
      </c>
      <c r="G492" s="148" t="s">
        <v>216</v>
      </c>
      <c r="H492" s="149">
        <v>75.245</v>
      </c>
      <c r="I492" s="150"/>
      <c r="J492" s="151">
        <f>ROUND(I492*H492,2)</f>
        <v>0</v>
      </c>
      <c r="K492" s="147" t="s">
        <v>157</v>
      </c>
      <c r="L492" s="35"/>
      <c r="M492" s="152" t="s">
        <v>3</v>
      </c>
      <c r="N492" s="153" t="s">
        <v>44</v>
      </c>
      <c r="O492" s="55"/>
      <c r="P492" s="154">
        <f>O492*H492</f>
        <v>0</v>
      </c>
      <c r="Q492" s="154">
        <v>0</v>
      </c>
      <c r="R492" s="154">
        <f>Q492*H492</f>
        <v>0</v>
      </c>
      <c r="S492" s="154">
        <v>0</v>
      </c>
      <c r="T492" s="155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156" t="s">
        <v>267</v>
      </c>
      <c r="AT492" s="156" t="s">
        <v>153</v>
      </c>
      <c r="AU492" s="156" t="s">
        <v>82</v>
      </c>
      <c r="AY492" s="19" t="s">
        <v>151</v>
      </c>
      <c r="BE492" s="157">
        <f>IF(N492="základní",J492,0)</f>
        <v>0</v>
      </c>
      <c r="BF492" s="157">
        <f>IF(N492="snížená",J492,0)</f>
        <v>0</v>
      </c>
      <c r="BG492" s="157">
        <f>IF(N492="zákl. přenesená",J492,0)</f>
        <v>0</v>
      </c>
      <c r="BH492" s="157">
        <f>IF(N492="sníž. přenesená",J492,0)</f>
        <v>0</v>
      </c>
      <c r="BI492" s="157">
        <f>IF(N492="nulová",J492,0)</f>
        <v>0</v>
      </c>
      <c r="BJ492" s="19" t="s">
        <v>80</v>
      </c>
      <c r="BK492" s="157">
        <f>ROUND(I492*H492,2)</f>
        <v>0</v>
      </c>
      <c r="BL492" s="19" t="s">
        <v>267</v>
      </c>
      <c r="BM492" s="156" t="s">
        <v>724</v>
      </c>
    </row>
    <row r="493" spans="1:47" s="2" customFormat="1" ht="11.25">
      <c r="A493" s="34"/>
      <c r="B493" s="35"/>
      <c r="C493" s="34"/>
      <c r="D493" s="158" t="s">
        <v>160</v>
      </c>
      <c r="E493" s="34"/>
      <c r="F493" s="159" t="s">
        <v>725</v>
      </c>
      <c r="G493" s="34"/>
      <c r="H493" s="34"/>
      <c r="I493" s="160"/>
      <c r="J493" s="34"/>
      <c r="K493" s="34"/>
      <c r="L493" s="35"/>
      <c r="M493" s="161"/>
      <c r="N493" s="162"/>
      <c r="O493" s="55"/>
      <c r="P493" s="55"/>
      <c r="Q493" s="55"/>
      <c r="R493" s="55"/>
      <c r="S493" s="55"/>
      <c r="T493" s="56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T493" s="19" t="s">
        <v>160</v>
      </c>
      <c r="AU493" s="19" t="s">
        <v>82</v>
      </c>
    </row>
    <row r="494" spans="2:51" s="13" customFormat="1" ht="11.25">
      <c r="B494" s="163"/>
      <c r="D494" s="164" t="s">
        <v>162</v>
      </c>
      <c r="E494" s="165" t="s">
        <v>3</v>
      </c>
      <c r="F494" s="166" t="s">
        <v>726</v>
      </c>
      <c r="H494" s="165" t="s">
        <v>3</v>
      </c>
      <c r="I494" s="167"/>
      <c r="L494" s="163"/>
      <c r="M494" s="168"/>
      <c r="N494" s="169"/>
      <c r="O494" s="169"/>
      <c r="P494" s="169"/>
      <c r="Q494" s="169"/>
      <c r="R494" s="169"/>
      <c r="S494" s="169"/>
      <c r="T494" s="170"/>
      <c r="AT494" s="165" t="s">
        <v>162</v>
      </c>
      <c r="AU494" s="165" t="s">
        <v>82</v>
      </c>
      <c r="AV494" s="13" t="s">
        <v>80</v>
      </c>
      <c r="AW494" s="13" t="s">
        <v>34</v>
      </c>
      <c r="AX494" s="13" t="s">
        <v>73</v>
      </c>
      <c r="AY494" s="165" t="s">
        <v>151</v>
      </c>
    </row>
    <row r="495" spans="2:51" s="13" customFormat="1" ht="11.25">
      <c r="B495" s="163"/>
      <c r="D495" s="164" t="s">
        <v>162</v>
      </c>
      <c r="E495" s="165" t="s">
        <v>3</v>
      </c>
      <c r="F495" s="166" t="s">
        <v>727</v>
      </c>
      <c r="H495" s="165" t="s">
        <v>3</v>
      </c>
      <c r="I495" s="167"/>
      <c r="L495" s="163"/>
      <c r="M495" s="168"/>
      <c r="N495" s="169"/>
      <c r="O495" s="169"/>
      <c r="P495" s="169"/>
      <c r="Q495" s="169"/>
      <c r="R495" s="169"/>
      <c r="S495" s="169"/>
      <c r="T495" s="170"/>
      <c r="AT495" s="165" t="s">
        <v>162</v>
      </c>
      <c r="AU495" s="165" t="s">
        <v>82</v>
      </c>
      <c r="AV495" s="13" t="s">
        <v>80</v>
      </c>
      <c r="AW495" s="13" t="s">
        <v>34</v>
      </c>
      <c r="AX495" s="13" t="s">
        <v>73</v>
      </c>
      <c r="AY495" s="165" t="s">
        <v>151</v>
      </c>
    </row>
    <row r="496" spans="2:51" s="13" customFormat="1" ht="11.25">
      <c r="B496" s="163"/>
      <c r="D496" s="164" t="s">
        <v>162</v>
      </c>
      <c r="E496" s="165" t="s">
        <v>3</v>
      </c>
      <c r="F496" s="166" t="s">
        <v>728</v>
      </c>
      <c r="H496" s="165" t="s">
        <v>3</v>
      </c>
      <c r="I496" s="167"/>
      <c r="L496" s="163"/>
      <c r="M496" s="168"/>
      <c r="N496" s="169"/>
      <c r="O496" s="169"/>
      <c r="P496" s="169"/>
      <c r="Q496" s="169"/>
      <c r="R496" s="169"/>
      <c r="S496" s="169"/>
      <c r="T496" s="170"/>
      <c r="AT496" s="165" t="s">
        <v>162</v>
      </c>
      <c r="AU496" s="165" t="s">
        <v>82</v>
      </c>
      <c r="AV496" s="13" t="s">
        <v>80</v>
      </c>
      <c r="AW496" s="13" t="s">
        <v>34</v>
      </c>
      <c r="AX496" s="13" t="s">
        <v>73</v>
      </c>
      <c r="AY496" s="165" t="s">
        <v>151</v>
      </c>
    </row>
    <row r="497" spans="2:51" s="14" customFormat="1" ht="11.25">
      <c r="B497" s="171"/>
      <c r="D497" s="164" t="s">
        <v>162</v>
      </c>
      <c r="E497" s="172" t="s">
        <v>3</v>
      </c>
      <c r="F497" s="173" t="s">
        <v>427</v>
      </c>
      <c r="H497" s="174">
        <v>74.51</v>
      </c>
      <c r="I497" s="175"/>
      <c r="L497" s="171"/>
      <c r="M497" s="176"/>
      <c r="N497" s="177"/>
      <c r="O497" s="177"/>
      <c r="P497" s="177"/>
      <c r="Q497" s="177"/>
      <c r="R497" s="177"/>
      <c r="S497" s="177"/>
      <c r="T497" s="178"/>
      <c r="AT497" s="172" t="s">
        <v>162</v>
      </c>
      <c r="AU497" s="172" t="s">
        <v>82</v>
      </c>
      <c r="AV497" s="14" t="s">
        <v>82</v>
      </c>
      <c r="AW497" s="14" t="s">
        <v>34</v>
      </c>
      <c r="AX497" s="14" t="s">
        <v>73</v>
      </c>
      <c r="AY497" s="172" t="s">
        <v>151</v>
      </c>
    </row>
    <row r="498" spans="2:51" s="13" customFormat="1" ht="11.25">
      <c r="B498" s="163"/>
      <c r="D498" s="164" t="s">
        <v>162</v>
      </c>
      <c r="E498" s="165" t="s">
        <v>3</v>
      </c>
      <c r="F498" s="166" t="s">
        <v>428</v>
      </c>
      <c r="H498" s="165" t="s">
        <v>3</v>
      </c>
      <c r="I498" s="167"/>
      <c r="L498" s="163"/>
      <c r="M498" s="168"/>
      <c r="N498" s="169"/>
      <c r="O498" s="169"/>
      <c r="P498" s="169"/>
      <c r="Q498" s="169"/>
      <c r="R498" s="169"/>
      <c r="S498" s="169"/>
      <c r="T498" s="170"/>
      <c r="AT498" s="165" t="s">
        <v>162</v>
      </c>
      <c r="AU498" s="165" t="s">
        <v>82</v>
      </c>
      <c r="AV498" s="13" t="s">
        <v>80</v>
      </c>
      <c r="AW498" s="13" t="s">
        <v>34</v>
      </c>
      <c r="AX498" s="13" t="s">
        <v>73</v>
      </c>
      <c r="AY498" s="165" t="s">
        <v>151</v>
      </c>
    </row>
    <row r="499" spans="2:51" s="14" customFormat="1" ht="11.25">
      <c r="B499" s="171"/>
      <c r="D499" s="164" t="s">
        <v>162</v>
      </c>
      <c r="E499" s="172" t="s">
        <v>3</v>
      </c>
      <c r="F499" s="173" t="s">
        <v>429</v>
      </c>
      <c r="H499" s="174">
        <v>0.735</v>
      </c>
      <c r="I499" s="175"/>
      <c r="L499" s="171"/>
      <c r="M499" s="176"/>
      <c r="N499" s="177"/>
      <c r="O499" s="177"/>
      <c r="P499" s="177"/>
      <c r="Q499" s="177"/>
      <c r="R499" s="177"/>
      <c r="S499" s="177"/>
      <c r="T499" s="178"/>
      <c r="AT499" s="172" t="s">
        <v>162</v>
      </c>
      <c r="AU499" s="172" t="s">
        <v>82</v>
      </c>
      <c r="AV499" s="14" t="s">
        <v>82</v>
      </c>
      <c r="AW499" s="14" t="s">
        <v>34</v>
      </c>
      <c r="AX499" s="14" t="s">
        <v>73</v>
      </c>
      <c r="AY499" s="172" t="s">
        <v>151</v>
      </c>
    </row>
    <row r="500" spans="2:51" s="15" customFormat="1" ht="11.25">
      <c r="B500" s="179"/>
      <c r="D500" s="164" t="s">
        <v>162</v>
      </c>
      <c r="E500" s="180" t="s">
        <v>3</v>
      </c>
      <c r="F500" s="181" t="s">
        <v>168</v>
      </c>
      <c r="H500" s="182">
        <v>75.245</v>
      </c>
      <c r="I500" s="183"/>
      <c r="L500" s="179"/>
      <c r="M500" s="184"/>
      <c r="N500" s="185"/>
      <c r="O500" s="185"/>
      <c r="P500" s="185"/>
      <c r="Q500" s="185"/>
      <c r="R500" s="185"/>
      <c r="S500" s="185"/>
      <c r="T500" s="186"/>
      <c r="AT500" s="180" t="s">
        <v>162</v>
      </c>
      <c r="AU500" s="180" t="s">
        <v>82</v>
      </c>
      <c r="AV500" s="15" t="s">
        <v>158</v>
      </c>
      <c r="AW500" s="15" t="s">
        <v>34</v>
      </c>
      <c r="AX500" s="15" t="s">
        <v>80</v>
      </c>
      <c r="AY500" s="180" t="s">
        <v>151</v>
      </c>
    </row>
    <row r="501" spans="1:65" s="2" customFormat="1" ht="16.5" customHeight="1">
      <c r="A501" s="34"/>
      <c r="B501" s="144"/>
      <c r="C501" s="187" t="s">
        <v>729</v>
      </c>
      <c r="D501" s="187" t="s">
        <v>208</v>
      </c>
      <c r="E501" s="188" t="s">
        <v>730</v>
      </c>
      <c r="F501" s="189" t="s">
        <v>731</v>
      </c>
      <c r="G501" s="190" t="s">
        <v>195</v>
      </c>
      <c r="H501" s="191">
        <v>0.025</v>
      </c>
      <c r="I501" s="192"/>
      <c r="J501" s="193">
        <f>ROUND(I501*H501,2)</f>
        <v>0</v>
      </c>
      <c r="K501" s="189" t="s">
        <v>157</v>
      </c>
      <c r="L501" s="194"/>
      <c r="M501" s="195" t="s">
        <v>3</v>
      </c>
      <c r="N501" s="196" t="s">
        <v>44</v>
      </c>
      <c r="O501" s="55"/>
      <c r="P501" s="154">
        <f>O501*H501</f>
        <v>0</v>
      </c>
      <c r="Q501" s="154">
        <v>1</v>
      </c>
      <c r="R501" s="154">
        <f>Q501*H501</f>
        <v>0.025</v>
      </c>
      <c r="S501" s="154">
        <v>0</v>
      </c>
      <c r="T501" s="155">
        <f>S501*H501</f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156" t="s">
        <v>395</v>
      </c>
      <c r="AT501" s="156" t="s">
        <v>208</v>
      </c>
      <c r="AU501" s="156" t="s">
        <v>82</v>
      </c>
      <c r="AY501" s="19" t="s">
        <v>151</v>
      </c>
      <c r="BE501" s="157">
        <f>IF(N501="základní",J501,0)</f>
        <v>0</v>
      </c>
      <c r="BF501" s="157">
        <f>IF(N501="snížená",J501,0)</f>
        <v>0</v>
      </c>
      <c r="BG501" s="157">
        <f>IF(N501="zákl. přenesená",J501,0)</f>
        <v>0</v>
      </c>
      <c r="BH501" s="157">
        <f>IF(N501="sníž. přenesená",J501,0)</f>
        <v>0</v>
      </c>
      <c r="BI501" s="157">
        <f>IF(N501="nulová",J501,0)</f>
        <v>0</v>
      </c>
      <c r="BJ501" s="19" t="s">
        <v>80</v>
      </c>
      <c r="BK501" s="157">
        <f>ROUND(I501*H501,2)</f>
        <v>0</v>
      </c>
      <c r="BL501" s="19" t="s">
        <v>267</v>
      </c>
      <c r="BM501" s="156" t="s">
        <v>732</v>
      </c>
    </row>
    <row r="502" spans="2:51" s="14" customFormat="1" ht="11.25">
      <c r="B502" s="171"/>
      <c r="D502" s="164" t="s">
        <v>162</v>
      </c>
      <c r="E502" s="172" t="s">
        <v>3</v>
      </c>
      <c r="F502" s="173" t="s">
        <v>733</v>
      </c>
      <c r="H502" s="174">
        <v>0.025</v>
      </c>
      <c r="I502" s="175"/>
      <c r="L502" s="171"/>
      <c r="M502" s="176"/>
      <c r="N502" s="177"/>
      <c r="O502" s="177"/>
      <c r="P502" s="177"/>
      <c r="Q502" s="177"/>
      <c r="R502" s="177"/>
      <c r="S502" s="177"/>
      <c r="T502" s="178"/>
      <c r="AT502" s="172" t="s">
        <v>162</v>
      </c>
      <c r="AU502" s="172" t="s">
        <v>82</v>
      </c>
      <c r="AV502" s="14" t="s">
        <v>82</v>
      </c>
      <c r="AW502" s="14" t="s">
        <v>34</v>
      </c>
      <c r="AX502" s="14" t="s">
        <v>80</v>
      </c>
      <c r="AY502" s="172" t="s">
        <v>151</v>
      </c>
    </row>
    <row r="503" spans="1:65" s="2" customFormat="1" ht="16.5" customHeight="1">
      <c r="A503" s="34"/>
      <c r="B503" s="144"/>
      <c r="C503" s="145" t="s">
        <v>734</v>
      </c>
      <c r="D503" s="145" t="s">
        <v>153</v>
      </c>
      <c r="E503" s="146" t="s">
        <v>735</v>
      </c>
      <c r="F503" s="147" t="s">
        <v>736</v>
      </c>
      <c r="G503" s="148" t="s">
        <v>216</v>
      </c>
      <c r="H503" s="149">
        <v>75.245</v>
      </c>
      <c r="I503" s="150"/>
      <c r="J503" s="151">
        <f>ROUND(I503*H503,2)</f>
        <v>0</v>
      </c>
      <c r="K503" s="147" t="s">
        <v>157</v>
      </c>
      <c r="L503" s="35"/>
      <c r="M503" s="152" t="s">
        <v>3</v>
      </c>
      <c r="N503" s="153" t="s">
        <v>44</v>
      </c>
      <c r="O503" s="55"/>
      <c r="P503" s="154">
        <f>O503*H503</f>
        <v>0</v>
      </c>
      <c r="Q503" s="154">
        <v>0.0004</v>
      </c>
      <c r="R503" s="154">
        <f>Q503*H503</f>
        <v>0.030098000000000003</v>
      </c>
      <c r="S503" s="154">
        <v>0</v>
      </c>
      <c r="T503" s="155">
        <f>S503*H503</f>
        <v>0</v>
      </c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R503" s="156" t="s">
        <v>267</v>
      </c>
      <c r="AT503" s="156" t="s">
        <v>153</v>
      </c>
      <c r="AU503" s="156" t="s">
        <v>82</v>
      </c>
      <c r="AY503" s="19" t="s">
        <v>151</v>
      </c>
      <c r="BE503" s="157">
        <f>IF(N503="základní",J503,0)</f>
        <v>0</v>
      </c>
      <c r="BF503" s="157">
        <f>IF(N503="snížená",J503,0)</f>
        <v>0</v>
      </c>
      <c r="BG503" s="157">
        <f>IF(N503="zákl. přenesená",J503,0)</f>
        <v>0</v>
      </c>
      <c r="BH503" s="157">
        <f>IF(N503="sníž. přenesená",J503,0)</f>
        <v>0</v>
      </c>
      <c r="BI503" s="157">
        <f>IF(N503="nulová",J503,0)</f>
        <v>0</v>
      </c>
      <c r="BJ503" s="19" t="s">
        <v>80</v>
      </c>
      <c r="BK503" s="157">
        <f>ROUND(I503*H503,2)</f>
        <v>0</v>
      </c>
      <c r="BL503" s="19" t="s">
        <v>267</v>
      </c>
      <c r="BM503" s="156" t="s">
        <v>737</v>
      </c>
    </row>
    <row r="504" spans="1:47" s="2" customFormat="1" ht="11.25">
      <c r="A504" s="34"/>
      <c r="B504" s="35"/>
      <c r="C504" s="34"/>
      <c r="D504" s="158" t="s">
        <v>160</v>
      </c>
      <c r="E504" s="34"/>
      <c r="F504" s="159" t="s">
        <v>738</v>
      </c>
      <c r="G504" s="34"/>
      <c r="H504" s="34"/>
      <c r="I504" s="160"/>
      <c r="J504" s="34"/>
      <c r="K504" s="34"/>
      <c r="L504" s="35"/>
      <c r="M504" s="161"/>
      <c r="N504" s="162"/>
      <c r="O504" s="55"/>
      <c r="P504" s="55"/>
      <c r="Q504" s="55"/>
      <c r="R504" s="55"/>
      <c r="S504" s="55"/>
      <c r="T504" s="56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T504" s="19" t="s">
        <v>160</v>
      </c>
      <c r="AU504" s="19" t="s">
        <v>82</v>
      </c>
    </row>
    <row r="505" spans="2:51" s="14" customFormat="1" ht="11.25">
      <c r="B505" s="171"/>
      <c r="D505" s="164" t="s">
        <v>162</v>
      </c>
      <c r="E505" s="172" t="s">
        <v>3</v>
      </c>
      <c r="F505" s="173" t="s">
        <v>441</v>
      </c>
      <c r="H505" s="174">
        <v>75.245</v>
      </c>
      <c r="I505" s="175"/>
      <c r="L505" s="171"/>
      <c r="M505" s="176"/>
      <c r="N505" s="177"/>
      <c r="O505" s="177"/>
      <c r="P505" s="177"/>
      <c r="Q505" s="177"/>
      <c r="R505" s="177"/>
      <c r="S505" s="177"/>
      <c r="T505" s="178"/>
      <c r="AT505" s="172" t="s">
        <v>162</v>
      </c>
      <c r="AU505" s="172" t="s">
        <v>82</v>
      </c>
      <c r="AV505" s="14" t="s">
        <v>82</v>
      </c>
      <c r="AW505" s="14" t="s">
        <v>34</v>
      </c>
      <c r="AX505" s="14" t="s">
        <v>80</v>
      </c>
      <c r="AY505" s="172" t="s">
        <v>151</v>
      </c>
    </row>
    <row r="506" spans="1:65" s="2" customFormat="1" ht="24" customHeight="1">
      <c r="A506" s="34"/>
      <c r="B506" s="144"/>
      <c r="C506" s="187" t="s">
        <v>739</v>
      </c>
      <c r="D506" s="187" t="s">
        <v>208</v>
      </c>
      <c r="E506" s="188" t="s">
        <v>740</v>
      </c>
      <c r="F506" s="189" t="s">
        <v>741</v>
      </c>
      <c r="G506" s="190" t="s">
        <v>216</v>
      </c>
      <c r="H506" s="191">
        <v>87.698</v>
      </c>
      <c r="I506" s="192"/>
      <c r="J506" s="193">
        <f>ROUND(I506*H506,2)</f>
        <v>0</v>
      </c>
      <c r="K506" s="189" t="s">
        <v>157</v>
      </c>
      <c r="L506" s="194"/>
      <c r="M506" s="195" t="s">
        <v>3</v>
      </c>
      <c r="N506" s="196" t="s">
        <v>44</v>
      </c>
      <c r="O506" s="55"/>
      <c r="P506" s="154">
        <f>O506*H506</f>
        <v>0</v>
      </c>
      <c r="Q506" s="154">
        <v>0.0054</v>
      </c>
      <c r="R506" s="154">
        <f>Q506*H506</f>
        <v>0.47356919999999997</v>
      </c>
      <c r="S506" s="154">
        <v>0</v>
      </c>
      <c r="T506" s="155">
        <f>S506*H506</f>
        <v>0</v>
      </c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R506" s="156" t="s">
        <v>395</v>
      </c>
      <c r="AT506" s="156" t="s">
        <v>208</v>
      </c>
      <c r="AU506" s="156" t="s">
        <v>82</v>
      </c>
      <c r="AY506" s="19" t="s">
        <v>151</v>
      </c>
      <c r="BE506" s="157">
        <f>IF(N506="základní",J506,0)</f>
        <v>0</v>
      </c>
      <c r="BF506" s="157">
        <f>IF(N506="snížená",J506,0)</f>
        <v>0</v>
      </c>
      <c r="BG506" s="157">
        <f>IF(N506="zákl. přenesená",J506,0)</f>
        <v>0</v>
      </c>
      <c r="BH506" s="157">
        <f>IF(N506="sníž. přenesená",J506,0)</f>
        <v>0</v>
      </c>
      <c r="BI506" s="157">
        <f>IF(N506="nulová",J506,0)</f>
        <v>0</v>
      </c>
      <c r="BJ506" s="19" t="s">
        <v>80</v>
      </c>
      <c r="BK506" s="157">
        <f>ROUND(I506*H506,2)</f>
        <v>0</v>
      </c>
      <c r="BL506" s="19" t="s">
        <v>267</v>
      </c>
      <c r="BM506" s="156" t="s">
        <v>742</v>
      </c>
    </row>
    <row r="507" spans="2:51" s="14" customFormat="1" ht="11.25">
      <c r="B507" s="171"/>
      <c r="D507" s="164" t="s">
        <v>162</v>
      </c>
      <c r="E507" s="172" t="s">
        <v>3</v>
      </c>
      <c r="F507" s="173" t="s">
        <v>743</v>
      </c>
      <c r="H507" s="174">
        <v>87.698</v>
      </c>
      <c r="I507" s="175"/>
      <c r="L507" s="171"/>
      <c r="M507" s="176"/>
      <c r="N507" s="177"/>
      <c r="O507" s="177"/>
      <c r="P507" s="177"/>
      <c r="Q507" s="177"/>
      <c r="R507" s="177"/>
      <c r="S507" s="177"/>
      <c r="T507" s="178"/>
      <c r="AT507" s="172" t="s">
        <v>162</v>
      </c>
      <c r="AU507" s="172" t="s">
        <v>82</v>
      </c>
      <c r="AV507" s="14" t="s">
        <v>82</v>
      </c>
      <c r="AW507" s="14" t="s">
        <v>34</v>
      </c>
      <c r="AX507" s="14" t="s">
        <v>80</v>
      </c>
      <c r="AY507" s="172" t="s">
        <v>151</v>
      </c>
    </row>
    <row r="508" spans="1:65" s="2" customFormat="1" ht="24" customHeight="1">
      <c r="A508" s="34"/>
      <c r="B508" s="144"/>
      <c r="C508" s="145" t="s">
        <v>744</v>
      </c>
      <c r="D508" s="145" t="s">
        <v>153</v>
      </c>
      <c r="E508" s="146" t="s">
        <v>745</v>
      </c>
      <c r="F508" s="147" t="s">
        <v>746</v>
      </c>
      <c r="G508" s="148" t="s">
        <v>195</v>
      </c>
      <c r="H508" s="149">
        <v>0.529</v>
      </c>
      <c r="I508" s="150"/>
      <c r="J508" s="151">
        <f>ROUND(I508*H508,2)</f>
        <v>0</v>
      </c>
      <c r="K508" s="147" t="s">
        <v>157</v>
      </c>
      <c r="L508" s="35"/>
      <c r="M508" s="152" t="s">
        <v>3</v>
      </c>
      <c r="N508" s="153" t="s">
        <v>44</v>
      </c>
      <c r="O508" s="55"/>
      <c r="P508" s="154">
        <f>O508*H508</f>
        <v>0</v>
      </c>
      <c r="Q508" s="154">
        <v>0</v>
      </c>
      <c r="R508" s="154">
        <f>Q508*H508</f>
        <v>0</v>
      </c>
      <c r="S508" s="154">
        <v>0</v>
      </c>
      <c r="T508" s="155">
        <f>S508*H508</f>
        <v>0</v>
      </c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R508" s="156" t="s">
        <v>267</v>
      </c>
      <c r="AT508" s="156" t="s">
        <v>153</v>
      </c>
      <c r="AU508" s="156" t="s">
        <v>82</v>
      </c>
      <c r="AY508" s="19" t="s">
        <v>151</v>
      </c>
      <c r="BE508" s="157">
        <f>IF(N508="základní",J508,0)</f>
        <v>0</v>
      </c>
      <c r="BF508" s="157">
        <f>IF(N508="snížená",J508,0)</f>
        <v>0</v>
      </c>
      <c r="BG508" s="157">
        <f>IF(N508="zákl. přenesená",J508,0)</f>
        <v>0</v>
      </c>
      <c r="BH508" s="157">
        <f>IF(N508="sníž. přenesená",J508,0)</f>
        <v>0</v>
      </c>
      <c r="BI508" s="157">
        <f>IF(N508="nulová",J508,0)</f>
        <v>0</v>
      </c>
      <c r="BJ508" s="19" t="s">
        <v>80</v>
      </c>
      <c r="BK508" s="157">
        <f>ROUND(I508*H508,2)</f>
        <v>0</v>
      </c>
      <c r="BL508" s="19" t="s">
        <v>267</v>
      </c>
      <c r="BM508" s="156" t="s">
        <v>747</v>
      </c>
    </row>
    <row r="509" spans="1:47" s="2" customFormat="1" ht="11.25">
      <c r="A509" s="34"/>
      <c r="B509" s="35"/>
      <c r="C509" s="34"/>
      <c r="D509" s="158" t="s">
        <v>160</v>
      </c>
      <c r="E509" s="34"/>
      <c r="F509" s="159" t="s">
        <v>748</v>
      </c>
      <c r="G509" s="34"/>
      <c r="H509" s="34"/>
      <c r="I509" s="160"/>
      <c r="J509" s="34"/>
      <c r="K509" s="34"/>
      <c r="L509" s="35"/>
      <c r="M509" s="161"/>
      <c r="N509" s="162"/>
      <c r="O509" s="55"/>
      <c r="P509" s="55"/>
      <c r="Q509" s="55"/>
      <c r="R509" s="55"/>
      <c r="S509" s="55"/>
      <c r="T509" s="56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T509" s="19" t="s">
        <v>160</v>
      </c>
      <c r="AU509" s="19" t="s">
        <v>82</v>
      </c>
    </row>
    <row r="510" spans="1:65" s="2" customFormat="1" ht="33" customHeight="1">
      <c r="A510" s="34"/>
      <c r="B510" s="144"/>
      <c r="C510" s="145" t="s">
        <v>749</v>
      </c>
      <c r="D510" s="145" t="s">
        <v>153</v>
      </c>
      <c r="E510" s="146" t="s">
        <v>750</v>
      </c>
      <c r="F510" s="147" t="s">
        <v>751</v>
      </c>
      <c r="G510" s="148" t="s">
        <v>195</v>
      </c>
      <c r="H510" s="149">
        <v>0.529</v>
      </c>
      <c r="I510" s="150"/>
      <c r="J510" s="151">
        <f>ROUND(I510*H510,2)</f>
        <v>0</v>
      </c>
      <c r="K510" s="147" t="s">
        <v>157</v>
      </c>
      <c r="L510" s="35"/>
      <c r="M510" s="152" t="s">
        <v>3</v>
      </c>
      <c r="N510" s="153" t="s">
        <v>44</v>
      </c>
      <c r="O510" s="55"/>
      <c r="P510" s="154">
        <f>O510*H510</f>
        <v>0</v>
      </c>
      <c r="Q510" s="154">
        <v>0</v>
      </c>
      <c r="R510" s="154">
        <f>Q510*H510</f>
        <v>0</v>
      </c>
      <c r="S510" s="154">
        <v>0</v>
      </c>
      <c r="T510" s="155">
        <f>S510*H510</f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156" t="s">
        <v>267</v>
      </c>
      <c r="AT510" s="156" t="s">
        <v>153</v>
      </c>
      <c r="AU510" s="156" t="s">
        <v>82</v>
      </c>
      <c r="AY510" s="19" t="s">
        <v>151</v>
      </c>
      <c r="BE510" s="157">
        <f>IF(N510="základní",J510,0)</f>
        <v>0</v>
      </c>
      <c r="BF510" s="157">
        <f>IF(N510="snížená",J510,0)</f>
        <v>0</v>
      </c>
      <c r="BG510" s="157">
        <f>IF(N510="zákl. přenesená",J510,0)</f>
        <v>0</v>
      </c>
      <c r="BH510" s="157">
        <f>IF(N510="sníž. přenesená",J510,0)</f>
        <v>0</v>
      </c>
      <c r="BI510" s="157">
        <f>IF(N510="nulová",J510,0)</f>
        <v>0</v>
      </c>
      <c r="BJ510" s="19" t="s">
        <v>80</v>
      </c>
      <c r="BK510" s="157">
        <f>ROUND(I510*H510,2)</f>
        <v>0</v>
      </c>
      <c r="BL510" s="19" t="s">
        <v>267</v>
      </c>
      <c r="BM510" s="156" t="s">
        <v>752</v>
      </c>
    </row>
    <row r="511" spans="1:47" s="2" customFormat="1" ht="11.25">
      <c r="A511" s="34"/>
      <c r="B511" s="35"/>
      <c r="C511" s="34"/>
      <c r="D511" s="158" t="s">
        <v>160</v>
      </c>
      <c r="E511" s="34"/>
      <c r="F511" s="159" t="s">
        <v>753</v>
      </c>
      <c r="G511" s="34"/>
      <c r="H511" s="34"/>
      <c r="I511" s="160"/>
      <c r="J511" s="34"/>
      <c r="K511" s="34"/>
      <c r="L511" s="35"/>
      <c r="M511" s="161"/>
      <c r="N511" s="162"/>
      <c r="O511" s="55"/>
      <c r="P511" s="55"/>
      <c r="Q511" s="55"/>
      <c r="R511" s="55"/>
      <c r="S511" s="55"/>
      <c r="T511" s="56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T511" s="19" t="s">
        <v>160</v>
      </c>
      <c r="AU511" s="19" t="s">
        <v>82</v>
      </c>
    </row>
    <row r="512" spans="2:63" s="12" customFormat="1" ht="22.5" customHeight="1">
      <c r="B512" s="131"/>
      <c r="D512" s="132" t="s">
        <v>72</v>
      </c>
      <c r="E512" s="142" t="s">
        <v>754</v>
      </c>
      <c r="F512" s="142" t="s">
        <v>755</v>
      </c>
      <c r="I512" s="134"/>
      <c r="J512" s="143">
        <f>BK512</f>
        <v>0</v>
      </c>
      <c r="L512" s="131"/>
      <c r="M512" s="136"/>
      <c r="N512" s="137"/>
      <c r="O512" s="137"/>
      <c r="P512" s="138">
        <f>SUM(P513:P532)</f>
        <v>0</v>
      </c>
      <c r="Q512" s="137"/>
      <c r="R512" s="138">
        <f>SUM(R513:R532)</f>
        <v>0.21973424</v>
      </c>
      <c r="S512" s="137"/>
      <c r="T512" s="139">
        <f>SUM(T513:T532)</f>
        <v>0</v>
      </c>
      <c r="AR512" s="132" t="s">
        <v>82</v>
      </c>
      <c r="AT512" s="140" t="s">
        <v>72</v>
      </c>
      <c r="AU512" s="140" t="s">
        <v>80</v>
      </c>
      <c r="AY512" s="132" t="s">
        <v>151</v>
      </c>
      <c r="BK512" s="141">
        <f>SUM(BK513:BK532)</f>
        <v>0</v>
      </c>
    </row>
    <row r="513" spans="1:65" s="2" customFormat="1" ht="16.5" customHeight="1">
      <c r="A513" s="34"/>
      <c r="B513" s="144"/>
      <c r="C513" s="145" t="s">
        <v>756</v>
      </c>
      <c r="D513" s="145" t="s">
        <v>153</v>
      </c>
      <c r="E513" s="146" t="s">
        <v>757</v>
      </c>
      <c r="F513" s="147" t="s">
        <v>758</v>
      </c>
      <c r="G513" s="148" t="s">
        <v>216</v>
      </c>
      <c r="H513" s="149">
        <v>74.51</v>
      </c>
      <c r="I513" s="150"/>
      <c r="J513" s="151">
        <f>ROUND(I513*H513,2)</f>
        <v>0</v>
      </c>
      <c r="K513" s="147" t="s">
        <v>157</v>
      </c>
      <c r="L513" s="35"/>
      <c r="M513" s="152" t="s">
        <v>3</v>
      </c>
      <c r="N513" s="153" t="s">
        <v>44</v>
      </c>
      <c r="O513" s="55"/>
      <c r="P513" s="154">
        <f>O513*H513</f>
        <v>0</v>
      </c>
      <c r="Q513" s="154">
        <v>0</v>
      </c>
      <c r="R513" s="154">
        <f>Q513*H513</f>
        <v>0</v>
      </c>
      <c r="S513" s="154">
        <v>0</v>
      </c>
      <c r="T513" s="155">
        <f>S513*H513</f>
        <v>0</v>
      </c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R513" s="156" t="s">
        <v>267</v>
      </c>
      <c r="AT513" s="156" t="s">
        <v>153</v>
      </c>
      <c r="AU513" s="156" t="s">
        <v>82</v>
      </c>
      <c r="AY513" s="19" t="s">
        <v>151</v>
      </c>
      <c r="BE513" s="157">
        <f>IF(N513="základní",J513,0)</f>
        <v>0</v>
      </c>
      <c r="BF513" s="157">
        <f>IF(N513="snížená",J513,0)</f>
        <v>0</v>
      </c>
      <c r="BG513" s="157">
        <f>IF(N513="zákl. přenesená",J513,0)</f>
        <v>0</v>
      </c>
      <c r="BH513" s="157">
        <f>IF(N513="sníž. přenesená",J513,0)</f>
        <v>0</v>
      </c>
      <c r="BI513" s="157">
        <f>IF(N513="nulová",J513,0)</f>
        <v>0</v>
      </c>
      <c r="BJ513" s="19" t="s">
        <v>80</v>
      </c>
      <c r="BK513" s="157">
        <f>ROUND(I513*H513,2)</f>
        <v>0</v>
      </c>
      <c r="BL513" s="19" t="s">
        <v>267</v>
      </c>
      <c r="BM513" s="156" t="s">
        <v>759</v>
      </c>
    </row>
    <row r="514" spans="1:47" s="2" customFormat="1" ht="11.25">
      <c r="A514" s="34"/>
      <c r="B514" s="35"/>
      <c r="C514" s="34"/>
      <c r="D514" s="158" t="s">
        <v>160</v>
      </c>
      <c r="E514" s="34"/>
      <c r="F514" s="159" t="s">
        <v>760</v>
      </c>
      <c r="G514" s="34"/>
      <c r="H514" s="34"/>
      <c r="I514" s="160"/>
      <c r="J514" s="34"/>
      <c r="K514" s="34"/>
      <c r="L514" s="35"/>
      <c r="M514" s="161"/>
      <c r="N514" s="162"/>
      <c r="O514" s="55"/>
      <c r="P514" s="55"/>
      <c r="Q514" s="55"/>
      <c r="R514" s="55"/>
      <c r="S514" s="55"/>
      <c r="T514" s="56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T514" s="19" t="s">
        <v>160</v>
      </c>
      <c r="AU514" s="19" t="s">
        <v>82</v>
      </c>
    </row>
    <row r="515" spans="2:51" s="13" customFormat="1" ht="11.25">
      <c r="B515" s="163"/>
      <c r="D515" s="164" t="s">
        <v>162</v>
      </c>
      <c r="E515" s="165" t="s">
        <v>3</v>
      </c>
      <c r="F515" s="166" t="s">
        <v>761</v>
      </c>
      <c r="H515" s="165" t="s">
        <v>3</v>
      </c>
      <c r="I515" s="167"/>
      <c r="L515" s="163"/>
      <c r="M515" s="168"/>
      <c r="N515" s="169"/>
      <c r="O515" s="169"/>
      <c r="P515" s="169"/>
      <c r="Q515" s="169"/>
      <c r="R515" s="169"/>
      <c r="S515" s="169"/>
      <c r="T515" s="170"/>
      <c r="AT515" s="165" t="s">
        <v>162</v>
      </c>
      <c r="AU515" s="165" t="s">
        <v>82</v>
      </c>
      <c r="AV515" s="13" t="s">
        <v>80</v>
      </c>
      <c r="AW515" s="13" t="s">
        <v>34</v>
      </c>
      <c r="AX515" s="13" t="s">
        <v>73</v>
      </c>
      <c r="AY515" s="165" t="s">
        <v>151</v>
      </c>
    </row>
    <row r="516" spans="2:51" s="13" customFormat="1" ht="11.25">
      <c r="B516" s="163"/>
      <c r="D516" s="164" t="s">
        <v>162</v>
      </c>
      <c r="E516" s="165" t="s">
        <v>3</v>
      </c>
      <c r="F516" s="166" t="s">
        <v>762</v>
      </c>
      <c r="H516" s="165" t="s">
        <v>3</v>
      </c>
      <c r="I516" s="167"/>
      <c r="L516" s="163"/>
      <c r="M516" s="168"/>
      <c r="N516" s="169"/>
      <c r="O516" s="169"/>
      <c r="P516" s="169"/>
      <c r="Q516" s="169"/>
      <c r="R516" s="169"/>
      <c r="S516" s="169"/>
      <c r="T516" s="170"/>
      <c r="AT516" s="165" t="s">
        <v>162</v>
      </c>
      <c r="AU516" s="165" t="s">
        <v>82</v>
      </c>
      <c r="AV516" s="13" t="s">
        <v>80</v>
      </c>
      <c r="AW516" s="13" t="s">
        <v>34</v>
      </c>
      <c r="AX516" s="13" t="s">
        <v>73</v>
      </c>
      <c r="AY516" s="165" t="s">
        <v>151</v>
      </c>
    </row>
    <row r="517" spans="2:51" s="14" customFormat="1" ht="11.25">
      <c r="B517" s="171"/>
      <c r="D517" s="164" t="s">
        <v>162</v>
      </c>
      <c r="E517" s="172" t="s">
        <v>3</v>
      </c>
      <c r="F517" s="173" t="s">
        <v>427</v>
      </c>
      <c r="H517" s="174">
        <v>74.51</v>
      </c>
      <c r="I517" s="175"/>
      <c r="L517" s="171"/>
      <c r="M517" s="176"/>
      <c r="N517" s="177"/>
      <c r="O517" s="177"/>
      <c r="P517" s="177"/>
      <c r="Q517" s="177"/>
      <c r="R517" s="177"/>
      <c r="S517" s="177"/>
      <c r="T517" s="178"/>
      <c r="AT517" s="172" t="s">
        <v>162</v>
      </c>
      <c r="AU517" s="172" t="s">
        <v>82</v>
      </c>
      <c r="AV517" s="14" t="s">
        <v>82</v>
      </c>
      <c r="AW517" s="14" t="s">
        <v>34</v>
      </c>
      <c r="AX517" s="14" t="s">
        <v>80</v>
      </c>
      <c r="AY517" s="172" t="s">
        <v>151</v>
      </c>
    </row>
    <row r="518" spans="1:65" s="2" customFormat="1" ht="24" customHeight="1">
      <c r="A518" s="34"/>
      <c r="B518" s="144"/>
      <c r="C518" s="145" t="s">
        <v>763</v>
      </c>
      <c r="D518" s="145" t="s">
        <v>153</v>
      </c>
      <c r="E518" s="146" t="s">
        <v>764</v>
      </c>
      <c r="F518" s="147" t="s">
        <v>765</v>
      </c>
      <c r="G518" s="148" t="s">
        <v>216</v>
      </c>
      <c r="H518" s="149">
        <v>33.44</v>
      </c>
      <c r="I518" s="150"/>
      <c r="J518" s="151">
        <f>ROUND(I518*H518,2)</f>
        <v>0</v>
      </c>
      <c r="K518" s="147" t="s">
        <v>157</v>
      </c>
      <c r="L518" s="35"/>
      <c r="M518" s="152" t="s">
        <v>3</v>
      </c>
      <c r="N518" s="153" t="s">
        <v>44</v>
      </c>
      <c r="O518" s="55"/>
      <c r="P518" s="154">
        <f>O518*H518</f>
        <v>0</v>
      </c>
      <c r="Q518" s="154">
        <v>0.0014</v>
      </c>
      <c r="R518" s="154">
        <f>Q518*H518</f>
        <v>0.046815999999999997</v>
      </c>
      <c r="S518" s="154">
        <v>0</v>
      </c>
      <c r="T518" s="155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156" t="s">
        <v>267</v>
      </c>
      <c r="AT518" s="156" t="s">
        <v>153</v>
      </c>
      <c r="AU518" s="156" t="s">
        <v>82</v>
      </c>
      <c r="AY518" s="19" t="s">
        <v>151</v>
      </c>
      <c r="BE518" s="157">
        <f>IF(N518="základní",J518,0)</f>
        <v>0</v>
      </c>
      <c r="BF518" s="157">
        <f>IF(N518="snížená",J518,0)</f>
        <v>0</v>
      </c>
      <c r="BG518" s="157">
        <f>IF(N518="zákl. přenesená",J518,0)</f>
        <v>0</v>
      </c>
      <c r="BH518" s="157">
        <f>IF(N518="sníž. přenesená",J518,0)</f>
        <v>0</v>
      </c>
      <c r="BI518" s="157">
        <f>IF(N518="nulová",J518,0)</f>
        <v>0</v>
      </c>
      <c r="BJ518" s="19" t="s">
        <v>80</v>
      </c>
      <c r="BK518" s="157">
        <f>ROUND(I518*H518,2)</f>
        <v>0</v>
      </c>
      <c r="BL518" s="19" t="s">
        <v>267</v>
      </c>
      <c r="BM518" s="156" t="s">
        <v>766</v>
      </c>
    </row>
    <row r="519" spans="1:47" s="2" customFormat="1" ht="11.25">
      <c r="A519" s="34"/>
      <c r="B519" s="35"/>
      <c r="C519" s="34"/>
      <c r="D519" s="158" t="s">
        <v>160</v>
      </c>
      <c r="E519" s="34"/>
      <c r="F519" s="159" t="s">
        <v>767</v>
      </c>
      <c r="G519" s="34"/>
      <c r="H519" s="34"/>
      <c r="I519" s="160"/>
      <c r="J519" s="34"/>
      <c r="K519" s="34"/>
      <c r="L519" s="35"/>
      <c r="M519" s="161"/>
      <c r="N519" s="162"/>
      <c r="O519" s="55"/>
      <c r="P519" s="55"/>
      <c r="Q519" s="55"/>
      <c r="R519" s="55"/>
      <c r="S519" s="55"/>
      <c r="T519" s="56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T519" s="19" t="s">
        <v>160</v>
      </c>
      <c r="AU519" s="19" t="s">
        <v>82</v>
      </c>
    </row>
    <row r="520" spans="2:51" s="13" customFormat="1" ht="11.25">
      <c r="B520" s="163"/>
      <c r="D520" s="164" t="s">
        <v>162</v>
      </c>
      <c r="E520" s="165" t="s">
        <v>3</v>
      </c>
      <c r="F520" s="166" t="s">
        <v>768</v>
      </c>
      <c r="H520" s="165" t="s">
        <v>3</v>
      </c>
      <c r="I520" s="167"/>
      <c r="L520" s="163"/>
      <c r="M520" s="168"/>
      <c r="N520" s="169"/>
      <c r="O520" s="169"/>
      <c r="P520" s="169"/>
      <c r="Q520" s="169"/>
      <c r="R520" s="169"/>
      <c r="S520" s="169"/>
      <c r="T520" s="170"/>
      <c r="AT520" s="165" t="s">
        <v>162</v>
      </c>
      <c r="AU520" s="165" t="s">
        <v>82</v>
      </c>
      <c r="AV520" s="13" t="s">
        <v>80</v>
      </c>
      <c r="AW520" s="13" t="s">
        <v>34</v>
      </c>
      <c r="AX520" s="13" t="s">
        <v>73</v>
      </c>
      <c r="AY520" s="165" t="s">
        <v>151</v>
      </c>
    </row>
    <row r="521" spans="2:51" s="13" customFormat="1" ht="11.25">
      <c r="B521" s="163"/>
      <c r="D521" s="164" t="s">
        <v>162</v>
      </c>
      <c r="E521" s="165" t="s">
        <v>3</v>
      </c>
      <c r="F521" s="166" t="s">
        <v>769</v>
      </c>
      <c r="H521" s="165" t="s">
        <v>3</v>
      </c>
      <c r="I521" s="167"/>
      <c r="L521" s="163"/>
      <c r="M521" s="168"/>
      <c r="N521" s="169"/>
      <c r="O521" s="169"/>
      <c r="P521" s="169"/>
      <c r="Q521" s="169"/>
      <c r="R521" s="169"/>
      <c r="S521" s="169"/>
      <c r="T521" s="170"/>
      <c r="AT521" s="165" t="s">
        <v>162</v>
      </c>
      <c r="AU521" s="165" t="s">
        <v>82</v>
      </c>
      <c r="AV521" s="13" t="s">
        <v>80</v>
      </c>
      <c r="AW521" s="13" t="s">
        <v>34</v>
      </c>
      <c r="AX521" s="13" t="s">
        <v>73</v>
      </c>
      <c r="AY521" s="165" t="s">
        <v>151</v>
      </c>
    </row>
    <row r="522" spans="2:51" s="14" customFormat="1" ht="11.25">
      <c r="B522" s="171"/>
      <c r="D522" s="164" t="s">
        <v>162</v>
      </c>
      <c r="E522" s="172" t="s">
        <v>3</v>
      </c>
      <c r="F522" s="173" t="s">
        <v>770</v>
      </c>
      <c r="H522" s="174">
        <v>33.44</v>
      </c>
      <c r="I522" s="175"/>
      <c r="L522" s="171"/>
      <c r="M522" s="176"/>
      <c r="N522" s="177"/>
      <c r="O522" s="177"/>
      <c r="P522" s="177"/>
      <c r="Q522" s="177"/>
      <c r="R522" s="177"/>
      <c r="S522" s="177"/>
      <c r="T522" s="178"/>
      <c r="AT522" s="172" t="s">
        <v>162</v>
      </c>
      <c r="AU522" s="172" t="s">
        <v>82</v>
      </c>
      <c r="AV522" s="14" t="s">
        <v>82</v>
      </c>
      <c r="AW522" s="14" t="s">
        <v>34</v>
      </c>
      <c r="AX522" s="14" t="s">
        <v>80</v>
      </c>
      <c r="AY522" s="172" t="s">
        <v>151</v>
      </c>
    </row>
    <row r="523" spans="1:65" s="2" customFormat="1" ht="24" customHeight="1">
      <c r="A523" s="34"/>
      <c r="B523" s="144"/>
      <c r="C523" s="145" t="s">
        <v>771</v>
      </c>
      <c r="D523" s="145" t="s">
        <v>153</v>
      </c>
      <c r="E523" s="146" t="s">
        <v>772</v>
      </c>
      <c r="F523" s="147" t="s">
        <v>773</v>
      </c>
      <c r="G523" s="148" t="s">
        <v>216</v>
      </c>
      <c r="H523" s="149">
        <v>33.44</v>
      </c>
      <c r="I523" s="150"/>
      <c r="J523" s="151">
        <f>ROUND(I523*H523,2)</f>
        <v>0</v>
      </c>
      <c r="K523" s="147" t="s">
        <v>3</v>
      </c>
      <c r="L523" s="35"/>
      <c r="M523" s="152" t="s">
        <v>3</v>
      </c>
      <c r="N523" s="153" t="s">
        <v>44</v>
      </c>
      <c r="O523" s="55"/>
      <c r="P523" s="154">
        <f>O523*H523</f>
        <v>0</v>
      </c>
      <c r="Q523" s="154">
        <v>0.00011</v>
      </c>
      <c r="R523" s="154">
        <f>Q523*H523</f>
        <v>0.0036784</v>
      </c>
      <c r="S523" s="154">
        <v>0</v>
      </c>
      <c r="T523" s="155">
        <f>S523*H523</f>
        <v>0</v>
      </c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R523" s="156" t="s">
        <v>267</v>
      </c>
      <c r="AT523" s="156" t="s">
        <v>153</v>
      </c>
      <c r="AU523" s="156" t="s">
        <v>82</v>
      </c>
      <c r="AY523" s="19" t="s">
        <v>151</v>
      </c>
      <c r="BE523" s="157">
        <f>IF(N523="základní",J523,0)</f>
        <v>0</v>
      </c>
      <c r="BF523" s="157">
        <f>IF(N523="snížená",J523,0)</f>
        <v>0</v>
      </c>
      <c r="BG523" s="157">
        <f>IF(N523="zákl. přenesená",J523,0)</f>
        <v>0</v>
      </c>
      <c r="BH523" s="157">
        <f>IF(N523="sníž. přenesená",J523,0)</f>
        <v>0</v>
      </c>
      <c r="BI523" s="157">
        <f>IF(N523="nulová",J523,0)</f>
        <v>0</v>
      </c>
      <c r="BJ523" s="19" t="s">
        <v>80</v>
      </c>
      <c r="BK523" s="157">
        <f>ROUND(I523*H523,2)</f>
        <v>0</v>
      </c>
      <c r="BL523" s="19" t="s">
        <v>267</v>
      </c>
      <c r="BM523" s="156" t="s">
        <v>774</v>
      </c>
    </row>
    <row r="524" spans="2:51" s="13" customFormat="1" ht="11.25">
      <c r="B524" s="163"/>
      <c r="D524" s="164" t="s">
        <v>162</v>
      </c>
      <c r="E524" s="165" t="s">
        <v>3</v>
      </c>
      <c r="F524" s="166" t="s">
        <v>775</v>
      </c>
      <c r="H524" s="165" t="s">
        <v>3</v>
      </c>
      <c r="I524" s="167"/>
      <c r="L524" s="163"/>
      <c r="M524" s="168"/>
      <c r="N524" s="169"/>
      <c r="O524" s="169"/>
      <c r="P524" s="169"/>
      <c r="Q524" s="169"/>
      <c r="R524" s="169"/>
      <c r="S524" s="169"/>
      <c r="T524" s="170"/>
      <c r="AT524" s="165" t="s">
        <v>162</v>
      </c>
      <c r="AU524" s="165" t="s">
        <v>82</v>
      </c>
      <c r="AV524" s="13" t="s">
        <v>80</v>
      </c>
      <c r="AW524" s="13" t="s">
        <v>34</v>
      </c>
      <c r="AX524" s="13" t="s">
        <v>73</v>
      </c>
      <c r="AY524" s="165" t="s">
        <v>151</v>
      </c>
    </row>
    <row r="525" spans="2:51" s="13" customFormat="1" ht="11.25">
      <c r="B525" s="163"/>
      <c r="D525" s="164" t="s">
        <v>162</v>
      </c>
      <c r="E525" s="165" t="s">
        <v>3</v>
      </c>
      <c r="F525" s="166" t="s">
        <v>776</v>
      </c>
      <c r="H525" s="165" t="s">
        <v>3</v>
      </c>
      <c r="I525" s="167"/>
      <c r="L525" s="163"/>
      <c r="M525" s="168"/>
      <c r="N525" s="169"/>
      <c r="O525" s="169"/>
      <c r="P525" s="169"/>
      <c r="Q525" s="169"/>
      <c r="R525" s="169"/>
      <c r="S525" s="169"/>
      <c r="T525" s="170"/>
      <c r="AT525" s="165" t="s">
        <v>162</v>
      </c>
      <c r="AU525" s="165" t="s">
        <v>82</v>
      </c>
      <c r="AV525" s="13" t="s">
        <v>80</v>
      </c>
      <c r="AW525" s="13" t="s">
        <v>34</v>
      </c>
      <c r="AX525" s="13" t="s">
        <v>73</v>
      </c>
      <c r="AY525" s="165" t="s">
        <v>151</v>
      </c>
    </row>
    <row r="526" spans="2:51" s="14" customFormat="1" ht="11.25">
      <c r="B526" s="171"/>
      <c r="D526" s="164" t="s">
        <v>162</v>
      </c>
      <c r="E526" s="172" t="s">
        <v>3</v>
      </c>
      <c r="F526" s="173" t="s">
        <v>770</v>
      </c>
      <c r="H526" s="174">
        <v>33.44</v>
      </c>
      <c r="I526" s="175"/>
      <c r="L526" s="171"/>
      <c r="M526" s="176"/>
      <c r="N526" s="177"/>
      <c r="O526" s="177"/>
      <c r="P526" s="177"/>
      <c r="Q526" s="177"/>
      <c r="R526" s="177"/>
      <c r="S526" s="177"/>
      <c r="T526" s="178"/>
      <c r="AT526" s="172" t="s">
        <v>162</v>
      </c>
      <c r="AU526" s="172" t="s">
        <v>82</v>
      </c>
      <c r="AV526" s="14" t="s">
        <v>82</v>
      </c>
      <c r="AW526" s="14" t="s">
        <v>34</v>
      </c>
      <c r="AX526" s="14" t="s">
        <v>80</v>
      </c>
      <c r="AY526" s="172" t="s">
        <v>151</v>
      </c>
    </row>
    <row r="527" spans="1:65" s="2" customFormat="1" ht="16.5" customHeight="1">
      <c r="A527" s="34"/>
      <c r="B527" s="144"/>
      <c r="C527" s="187" t="s">
        <v>777</v>
      </c>
      <c r="D527" s="187" t="s">
        <v>208</v>
      </c>
      <c r="E527" s="188" t="s">
        <v>778</v>
      </c>
      <c r="F527" s="189" t="s">
        <v>779</v>
      </c>
      <c r="G527" s="190" t="s">
        <v>216</v>
      </c>
      <c r="H527" s="191">
        <v>35.112</v>
      </c>
      <c r="I527" s="192"/>
      <c r="J527" s="193">
        <f>ROUND(I527*H527,2)</f>
        <v>0</v>
      </c>
      <c r="K527" s="189" t="s">
        <v>157</v>
      </c>
      <c r="L527" s="194"/>
      <c r="M527" s="195" t="s">
        <v>3</v>
      </c>
      <c r="N527" s="196" t="s">
        <v>44</v>
      </c>
      <c r="O527" s="55"/>
      <c r="P527" s="154">
        <f>O527*H527</f>
        <v>0</v>
      </c>
      <c r="Q527" s="154">
        <v>0.00482</v>
      </c>
      <c r="R527" s="154">
        <f>Q527*H527</f>
        <v>0.16923984</v>
      </c>
      <c r="S527" s="154">
        <v>0</v>
      </c>
      <c r="T527" s="155">
        <f>S527*H527</f>
        <v>0</v>
      </c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R527" s="156" t="s">
        <v>395</v>
      </c>
      <c r="AT527" s="156" t="s">
        <v>208</v>
      </c>
      <c r="AU527" s="156" t="s">
        <v>82</v>
      </c>
      <c r="AY527" s="19" t="s">
        <v>151</v>
      </c>
      <c r="BE527" s="157">
        <f>IF(N527="základní",J527,0)</f>
        <v>0</v>
      </c>
      <c r="BF527" s="157">
        <f>IF(N527="snížená",J527,0)</f>
        <v>0</v>
      </c>
      <c r="BG527" s="157">
        <f>IF(N527="zákl. přenesená",J527,0)</f>
        <v>0</v>
      </c>
      <c r="BH527" s="157">
        <f>IF(N527="sníž. přenesená",J527,0)</f>
        <v>0</v>
      </c>
      <c r="BI527" s="157">
        <f>IF(N527="nulová",J527,0)</f>
        <v>0</v>
      </c>
      <c r="BJ527" s="19" t="s">
        <v>80</v>
      </c>
      <c r="BK527" s="157">
        <f>ROUND(I527*H527,2)</f>
        <v>0</v>
      </c>
      <c r="BL527" s="19" t="s">
        <v>267</v>
      </c>
      <c r="BM527" s="156" t="s">
        <v>780</v>
      </c>
    </row>
    <row r="528" spans="2:51" s="14" customFormat="1" ht="11.25">
      <c r="B528" s="171"/>
      <c r="D528" s="164" t="s">
        <v>162</v>
      </c>
      <c r="E528" s="172" t="s">
        <v>3</v>
      </c>
      <c r="F528" s="173" t="s">
        <v>781</v>
      </c>
      <c r="H528" s="174">
        <v>35.112</v>
      </c>
      <c r="I528" s="175"/>
      <c r="L528" s="171"/>
      <c r="M528" s="176"/>
      <c r="N528" s="177"/>
      <c r="O528" s="177"/>
      <c r="P528" s="177"/>
      <c r="Q528" s="177"/>
      <c r="R528" s="177"/>
      <c r="S528" s="177"/>
      <c r="T528" s="178"/>
      <c r="AT528" s="172" t="s">
        <v>162</v>
      </c>
      <c r="AU528" s="172" t="s">
        <v>82</v>
      </c>
      <c r="AV528" s="14" t="s">
        <v>82</v>
      </c>
      <c r="AW528" s="14" t="s">
        <v>34</v>
      </c>
      <c r="AX528" s="14" t="s">
        <v>80</v>
      </c>
      <c r="AY528" s="172" t="s">
        <v>151</v>
      </c>
    </row>
    <row r="529" spans="1:65" s="2" customFormat="1" ht="24" customHeight="1">
      <c r="A529" s="34"/>
      <c r="B529" s="144"/>
      <c r="C529" s="145" t="s">
        <v>782</v>
      </c>
      <c r="D529" s="145" t="s">
        <v>153</v>
      </c>
      <c r="E529" s="146" t="s">
        <v>783</v>
      </c>
      <c r="F529" s="147" t="s">
        <v>784</v>
      </c>
      <c r="G529" s="148" t="s">
        <v>195</v>
      </c>
      <c r="H529" s="149">
        <v>0.22</v>
      </c>
      <c r="I529" s="150"/>
      <c r="J529" s="151">
        <f>ROUND(I529*H529,2)</f>
        <v>0</v>
      </c>
      <c r="K529" s="147" t="s">
        <v>157</v>
      </c>
      <c r="L529" s="35"/>
      <c r="M529" s="152" t="s">
        <v>3</v>
      </c>
      <c r="N529" s="153" t="s">
        <v>44</v>
      </c>
      <c r="O529" s="55"/>
      <c r="P529" s="154">
        <f>O529*H529</f>
        <v>0</v>
      </c>
      <c r="Q529" s="154">
        <v>0</v>
      </c>
      <c r="R529" s="154">
        <f>Q529*H529</f>
        <v>0</v>
      </c>
      <c r="S529" s="154">
        <v>0</v>
      </c>
      <c r="T529" s="155">
        <f>S529*H529</f>
        <v>0</v>
      </c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R529" s="156" t="s">
        <v>267</v>
      </c>
      <c r="AT529" s="156" t="s">
        <v>153</v>
      </c>
      <c r="AU529" s="156" t="s">
        <v>82</v>
      </c>
      <c r="AY529" s="19" t="s">
        <v>151</v>
      </c>
      <c r="BE529" s="157">
        <f>IF(N529="základní",J529,0)</f>
        <v>0</v>
      </c>
      <c r="BF529" s="157">
        <f>IF(N529="snížená",J529,0)</f>
        <v>0</v>
      </c>
      <c r="BG529" s="157">
        <f>IF(N529="zákl. přenesená",J529,0)</f>
        <v>0</v>
      </c>
      <c r="BH529" s="157">
        <f>IF(N529="sníž. přenesená",J529,0)</f>
        <v>0</v>
      </c>
      <c r="BI529" s="157">
        <f>IF(N529="nulová",J529,0)</f>
        <v>0</v>
      </c>
      <c r="BJ529" s="19" t="s">
        <v>80</v>
      </c>
      <c r="BK529" s="157">
        <f>ROUND(I529*H529,2)</f>
        <v>0</v>
      </c>
      <c r="BL529" s="19" t="s">
        <v>267</v>
      </c>
      <c r="BM529" s="156" t="s">
        <v>785</v>
      </c>
    </row>
    <row r="530" spans="1:47" s="2" customFormat="1" ht="11.25">
      <c r="A530" s="34"/>
      <c r="B530" s="35"/>
      <c r="C530" s="34"/>
      <c r="D530" s="158" t="s">
        <v>160</v>
      </c>
      <c r="E530" s="34"/>
      <c r="F530" s="159" t="s">
        <v>786</v>
      </c>
      <c r="G530" s="34"/>
      <c r="H530" s="34"/>
      <c r="I530" s="160"/>
      <c r="J530" s="34"/>
      <c r="K530" s="34"/>
      <c r="L530" s="35"/>
      <c r="M530" s="161"/>
      <c r="N530" s="162"/>
      <c r="O530" s="55"/>
      <c r="P530" s="55"/>
      <c r="Q530" s="55"/>
      <c r="R530" s="55"/>
      <c r="S530" s="55"/>
      <c r="T530" s="56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T530" s="19" t="s">
        <v>160</v>
      </c>
      <c r="AU530" s="19" t="s">
        <v>82</v>
      </c>
    </row>
    <row r="531" spans="1:65" s="2" customFormat="1" ht="33" customHeight="1">
      <c r="A531" s="34"/>
      <c r="B531" s="144"/>
      <c r="C531" s="145" t="s">
        <v>787</v>
      </c>
      <c r="D531" s="145" t="s">
        <v>153</v>
      </c>
      <c r="E531" s="146" t="s">
        <v>788</v>
      </c>
      <c r="F531" s="147" t="s">
        <v>789</v>
      </c>
      <c r="G531" s="148" t="s">
        <v>195</v>
      </c>
      <c r="H531" s="149">
        <v>0.22</v>
      </c>
      <c r="I531" s="150"/>
      <c r="J531" s="151">
        <f>ROUND(I531*H531,2)</f>
        <v>0</v>
      </c>
      <c r="K531" s="147" t="s">
        <v>157</v>
      </c>
      <c r="L531" s="35"/>
      <c r="M531" s="152" t="s">
        <v>3</v>
      </c>
      <c r="N531" s="153" t="s">
        <v>44</v>
      </c>
      <c r="O531" s="55"/>
      <c r="P531" s="154">
        <f>O531*H531</f>
        <v>0</v>
      </c>
      <c r="Q531" s="154">
        <v>0</v>
      </c>
      <c r="R531" s="154">
        <f>Q531*H531</f>
        <v>0</v>
      </c>
      <c r="S531" s="154">
        <v>0</v>
      </c>
      <c r="T531" s="155">
        <f>S531*H531</f>
        <v>0</v>
      </c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R531" s="156" t="s">
        <v>267</v>
      </c>
      <c r="AT531" s="156" t="s">
        <v>153</v>
      </c>
      <c r="AU531" s="156" t="s">
        <v>82</v>
      </c>
      <c r="AY531" s="19" t="s">
        <v>151</v>
      </c>
      <c r="BE531" s="157">
        <f>IF(N531="základní",J531,0)</f>
        <v>0</v>
      </c>
      <c r="BF531" s="157">
        <f>IF(N531="snížená",J531,0)</f>
        <v>0</v>
      </c>
      <c r="BG531" s="157">
        <f>IF(N531="zákl. přenesená",J531,0)</f>
        <v>0</v>
      </c>
      <c r="BH531" s="157">
        <f>IF(N531="sníž. přenesená",J531,0)</f>
        <v>0</v>
      </c>
      <c r="BI531" s="157">
        <f>IF(N531="nulová",J531,0)</f>
        <v>0</v>
      </c>
      <c r="BJ531" s="19" t="s">
        <v>80</v>
      </c>
      <c r="BK531" s="157">
        <f>ROUND(I531*H531,2)</f>
        <v>0</v>
      </c>
      <c r="BL531" s="19" t="s">
        <v>267</v>
      </c>
      <c r="BM531" s="156" t="s">
        <v>790</v>
      </c>
    </row>
    <row r="532" spans="1:47" s="2" customFormat="1" ht="11.25">
      <c r="A532" s="34"/>
      <c r="B532" s="35"/>
      <c r="C532" s="34"/>
      <c r="D532" s="158" t="s">
        <v>160</v>
      </c>
      <c r="E532" s="34"/>
      <c r="F532" s="159" t="s">
        <v>791</v>
      </c>
      <c r="G532" s="34"/>
      <c r="H532" s="34"/>
      <c r="I532" s="160"/>
      <c r="J532" s="34"/>
      <c r="K532" s="34"/>
      <c r="L532" s="35"/>
      <c r="M532" s="161"/>
      <c r="N532" s="162"/>
      <c r="O532" s="55"/>
      <c r="P532" s="55"/>
      <c r="Q532" s="55"/>
      <c r="R532" s="55"/>
      <c r="S532" s="55"/>
      <c r="T532" s="56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T532" s="19" t="s">
        <v>160</v>
      </c>
      <c r="AU532" s="19" t="s">
        <v>82</v>
      </c>
    </row>
    <row r="533" spans="2:63" s="12" customFormat="1" ht="22.5" customHeight="1">
      <c r="B533" s="131"/>
      <c r="D533" s="132" t="s">
        <v>72</v>
      </c>
      <c r="E533" s="142" t="s">
        <v>792</v>
      </c>
      <c r="F533" s="142" t="s">
        <v>793</v>
      </c>
      <c r="I533" s="134"/>
      <c r="J533" s="143">
        <f>BK533</f>
        <v>0</v>
      </c>
      <c r="L533" s="131"/>
      <c r="M533" s="136"/>
      <c r="N533" s="137"/>
      <c r="O533" s="137"/>
      <c r="P533" s="138">
        <f>SUM(P534:P543)</f>
        <v>0</v>
      </c>
      <c r="Q533" s="137"/>
      <c r="R533" s="138">
        <f>SUM(R534:R543)</f>
        <v>0.3927795</v>
      </c>
      <c r="S533" s="137"/>
      <c r="T533" s="139">
        <f>SUM(T534:T543)</f>
        <v>0</v>
      </c>
      <c r="AR533" s="132" t="s">
        <v>82</v>
      </c>
      <c r="AT533" s="140" t="s">
        <v>72</v>
      </c>
      <c r="AU533" s="140" t="s">
        <v>80</v>
      </c>
      <c r="AY533" s="132" t="s">
        <v>151</v>
      </c>
      <c r="BK533" s="141">
        <f>SUM(BK534:BK543)</f>
        <v>0</v>
      </c>
    </row>
    <row r="534" spans="1:65" s="2" customFormat="1" ht="24" customHeight="1">
      <c r="A534" s="34"/>
      <c r="B534" s="144"/>
      <c r="C534" s="145" t="s">
        <v>794</v>
      </c>
      <c r="D534" s="145" t="s">
        <v>153</v>
      </c>
      <c r="E534" s="146" t="s">
        <v>795</v>
      </c>
      <c r="F534" s="147" t="s">
        <v>796</v>
      </c>
      <c r="G534" s="148" t="s">
        <v>216</v>
      </c>
      <c r="H534" s="149">
        <v>20.05</v>
      </c>
      <c r="I534" s="150"/>
      <c r="J534" s="151">
        <f>ROUND(I534*H534,2)</f>
        <v>0</v>
      </c>
      <c r="K534" s="147" t="s">
        <v>157</v>
      </c>
      <c r="L534" s="35"/>
      <c r="M534" s="152" t="s">
        <v>3</v>
      </c>
      <c r="N534" s="153" t="s">
        <v>44</v>
      </c>
      <c r="O534" s="55"/>
      <c r="P534" s="154">
        <f>O534*H534</f>
        <v>0</v>
      </c>
      <c r="Q534" s="154">
        <v>0.01959</v>
      </c>
      <c r="R534" s="154">
        <f>Q534*H534</f>
        <v>0.3927795</v>
      </c>
      <c r="S534" s="154">
        <v>0</v>
      </c>
      <c r="T534" s="155">
        <f>S534*H534</f>
        <v>0</v>
      </c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R534" s="156" t="s">
        <v>267</v>
      </c>
      <c r="AT534" s="156" t="s">
        <v>153</v>
      </c>
      <c r="AU534" s="156" t="s">
        <v>82</v>
      </c>
      <c r="AY534" s="19" t="s">
        <v>151</v>
      </c>
      <c r="BE534" s="157">
        <f>IF(N534="základní",J534,0)</f>
        <v>0</v>
      </c>
      <c r="BF534" s="157">
        <f>IF(N534="snížená",J534,0)</f>
        <v>0</v>
      </c>
      <c r="BG534" s="157">
        <f>IF(N534="zákl. přenesená",J534,0)</f>
        <v>0</v>
      </c>
      <c r="BH534" s="157">
        <f>IF(N534="sníž. přenesená",J534,0)</f>
        <v>0</v>
      </c>
      <c r="BI534" s="157">
        <f>IF(N534="nulová",J534,0)</f>
        <v>0</v>
      </c>
      <c r="BJ534" s="19" t="s">
        <v>80</v>
      </c>
      <c r="BK534" s="157">
        <f>ROUND(I534*H534,2)</f>
        <v>0</v>
      </c>
      <c r="BL534" s="19" t="s">
        <v>267</v>
      </c>
      <c r="BM534" s="156" t="s">
        <v>797</v>
      </c>
    </row>
    <row r="535" spans="1:47" s="2" customFormat="1" ht="11.25">
      <c r="A535" s="34"/>
      <c r="B535" s="35"/>
      <c r="C535" s="34"/>
      <c r="D535" s="158" t="s">
        <v>160</v>
      </c>
      <c r="E535" s="34"/>
      <c r="F535" s="159" t="s">
        <v>798</v>
      </c>
      <c r="G535" s="34"/>
      <c r="H535" s="34"/>
      <c r="I535" s="160"/>
      <c r="J535" s="34"/>
      <c r="K535" s="34"/>
      <c r="L535" s="35"/>
      <c r="M535" s="161"/>
      <c r="N535" s="162"/>
      <c r="O535" s="55"/>
      <c r="P535" s="55"/>
      <c r="Q535" s="55"/>
      <c r="R535" s="55"/>
      <c r="S535" s="55"/>
      <c r="T535" s="56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T535" s="19" t="s">
        <v>160</v>
      </c>
      <c r="AU535" s="19" t="s">
        <v>82</v>
      </c>
    </row>
    <row r="536" spans="2:51" s="13" customFormat="1" ht="11.25">
      <c r="B536" s="163"/>
      <c r="D536" s="164" t="s">
        <v>162</v>
      </c>
      <c r="E536" s="165" t="s">
        <v>3</v>
      </c>
      <c r="F536" s="166" t="s">
        <v>799</v>
      </c>
      <c r="H536" s="165" t="s">
        <v>3</v>
      </c>
      <c r="I536" s="167"/>
      <c r="L536" s="163"/>
      <c r="M536" s="168"/>
      <c r="N536" s="169"/>
      <c r="O536" s="169"/>
      <c r="P536" s="169"/>
      <c r="Q536" s="169"/>
      <c r="R536" s="169"/>
      <c r="S536" s="169"/>
      <c r="T536" s="170"/>
      <c r="AT536" s="165" t="s">
        <v>162</v>
      </c>
      <c r="AU536" s="165" t="s">
        <v>82</v>
      </c>
      <c r="AV536" s="13" t="s">
        <v>80</v>
      </c>
      <c r="AW536" s="13" t="s">
        <v>34</v>
      </c>
      <c r="AX536" s="13" t="s">
        <v>73</v>
      </c>
      <c r="AY536" s="165" t="s">
        <v>151</v>
      </c>
    </row>
    <row r="537" spans="2:51" s="13" customFormat="1" ht="11.25">
      <c r="B537" s="163"/>
      <c r="D537" s="164" t="s">
        <v>162</v>
      </c>
      <c r="E537" s="165" t="s">
        <v>3</v>
      </c>
      <c r="F537" s="166" t="s">
        <v>800</v>
      </c>
      <c r="H537" s="165" t="s">
        <v>3</v>
      </c>
      <c r="I537" s="167"/>
      <c r="L537" s="163"/>
      <c r="M537" s="168"/>
      <c r="N537" s="169"/>
      <c r="O537" s="169"/>
      <c r="P537" s="169"/>
      <c r="Q537" s="169"/>
      <c r="R537" s="169"/>
      <c r="S537" s="169"/>
      <c r="T537" s="170"/>
      <c r="AT537" s="165" t="s">
        <v>162</v>
      </c>
      <c r="AU537" s="165" t="s">
        <v>82</v>
      </c>
      <c r="AV537" s="13" t="s">
        <v>80</v>
      </c>
      <c r="AW537" s="13" t="s">
        <v>34</v>
      </c>
      <c r="AX537" s="13" t="s">
        <v>73</v>
      </c>
      <c r="AY537" s="165" t="s">
        <v>151</v>
      </c>
    </row>
    <row r="538" spans="2:51" s="13" customFormat="1" ht="11.25">
      <c r="B538" s="163"/>
      <c r="D538" s="164" t="s">
        <v>162</v>
      </c>
      <c r="E538" s="165" t="s">
        <v>3</v>
      </c>
      <c r="F538" s="166" t="s">
        <v>801</v>
      </c>
      <c r="H538" s="165" t="s">
        <v>3</v>
      </c>
      <c r="I538" s="167"/>
      <c r="L538" s="163"/>
      <c r="M538" s="168"/>
      <c r="N538" s="169"/>
      <c r="O538" s="169"/>
      <c r="P538" s="169"/>
      <c r="Q538" s="169"/>
      <c r="R538" s="169"/>
      <c r="S538" s="169"/>
      <c r="T538" s="170"/>
      <c r="AT538" s="165" t="s">
        <v>162</v>
      </c>
      <c r="AU538" s="165" t="s">
        <v>82</v>
      </c>
      <c r="AV538" s="13" t="s">
        <v>80</v>
      </c>
      <c r="AW538" s="13" t="s">
        <v>34</v>
      </c>
      <c r="AX538" s="13" t="s">
        <v>73</v>
      </c>
      <c r="AY538" s="165" t="s">
        <v>151</v>
      </c>
    </row>
    <row r="539" spans="2:51" s="14" customFormat="1" ht="11.25">
      <c r="B539" s="171"/>
      <c r="D539" s="164" t="s">
        <v>162</v>
      </c>
      <c r="E539" s="172" t="s">
        <v>3</v>
      </c>
      <c r="F539" s="173" t="s">
        <v>802</v>
      </c>
      <c r="H539" s="174">
        <v>20.05</v>
      </c>
      <c r="I539" s="175"/>
      <c r="L539" s="171"/>
      <c r="M539" s="176"/>
      <c r="N539" s="177"/>
      <c r="O539" s="177"/>
      <c r="P539" s="177"/>
      <c r="Q539" s="177"/>
      <c r="R539" s="177"/>
      <c r="S539" s="177"/>
      <c r="T539" s="178"/>
      <c r="AT539" s="172" t="s">
        <v>162</v>
      </c>
      <c r="AU539" s="172" t="s">
        <v>82</v>
      </c>
      <c r="AV539" s="14" t="s">
        <v>82</v>
      </c>
      <c r="AW539" s="14" t="s">
        <v>34</v>
      </c>
      <c r="AX539" s="14" t="s">
        <v>80</v>
      </c>
      <c r="AY539" s="172" t="s">
        <v>151</v>
      </c>
    </row>
    <row r="540" spans="1:65" s="2" customFormat="1" ht="24" customHeight="1">
      <c r="A540" s="34"/>
      <c r="B540" s="144"/>
      <c r="C540" s="145" t="s">
        <v>803</v>
      </c>
      <c r="D540" s="145" t="s">
        <v>153</v>
      </c>
      <c r="E540" s="146" t="s">
        <v>804</v>
      </c>
      <c r="F540" s="147" t="s">
        <v>805</v>
      </c>
      <c r="G540" s="148" t="s">
        <v>195</v>
      </c>
      <c r="H540" s="149">
        <v>0.393</v>
      </c>
      <c r="I540" s="150"/>
      <c r="J540" s="151">
        <f>ROUND(I540*H540,2)</f>
        <v>0</v>
      </c>
      <c r="K540" s="147" t="s">
        <v>157</v>
      </c>
      <c r="L540" s="35"/>
      <c r="M540" s="152" t="s">
        <v>3</v>
      </c>
      <c r="N540" s="153" t="s">
        <v>44</v>
      </c>
      <c r="O540" s="55"/>
      <c r="P540" s="154">
        <f>O540*H540</f>
        <v>0</v>
      </c>
      <c r="Q540" s="154">
        <v>0</v>
      </c>
      <c r="R540" s="154">
        <f>Q540*H540</f>
        <v>0</v>
      </c>
      <c r="S540" s="154">
        <v>0</v>
      </c>
      <c r="T540" s="155">
        <f>S540*H540</f>
        <v>0</v>
      </c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R540" s="156" t="s">
        <v>267</v>
      </c>
      <c r="AT540" s="156" t="s">
        <v>153</v>
      </c>
      <c r="AU540" s="156" t="s">
        <v>82</v>
      </c>
      <c r="AY540" s="19" t="s">
        <v>151</v>
      </c>
      <c r="BE540" s="157">
        <f>IF(N540="základní",J540,0)</f>
        <v>0</v>
      </c>
      <c r="BF540" s="157">
        <f>IF(N540="snížená",J540,0)</f>
        <v>0</v>
      </c>
      <c r="BG540" s="157">
        <f>IF(N540="zákl. přenesená",J540,0)</f>
        <v>0</v>
      </c>
      <c r="BH540" s="157">
        <f>IF(N540="sníž. přenesená",J540,0)</f>
        <v>0</v>
      </c>
      <c r="BI540" s="157">
        <f>IF(N540="nulová",J540,0)</f>
        <v>0</v>
      </c>
      <c r="BJ540" s="19" t="s">
        <v>80</v>
      </c>
      <c r="BK540" s="157">
        <f>ROUND(I540*H540,2)</f>
        <v>0</v>
      </c>
      <c r="BL540" s="19" t="s">
        <v>267</v>
      </c>
      <c r="BM540" s="156" t="s">
        <v>806</v>
      </c>
    </row>
    <row r="541" spans="1:47" s="2" customFormat="1" ht="11.25">
      <c r="A541" s="34"/>
      <c r="B541" s="35"/>
      <c r="C541" s="34"/>
      <c r="D541" s="158" t="s">
        <v>160</v>
      </c>
      <c r="E541" s="34"/>
      <c r="F541" s="159" t="s">
        <v>807</v>
      </c>
      <c r="G541" s="34"/>
      <c r="H541" s="34"/>
      <c r="I541" s="160"/>
      <c r="J541" s="34"/>
      <c r="K541" s="34"/>
      <c r="L541" s="35"/>
      <c r="M541" s="161"/>
      <c r="N541" s="162"/>
      <c r="O541" s="55"/>
      <c r="P541" s="55"/>
      <c r="Q541" s="55"/>
      <c r="R541" s="55"/>
      <c r="S541" s="55"/>
      <c r="T541" s="56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T541" s="19" t="s">
        <v>160</v>
      </c>
      <c r="AU541" s="19" t="s">
        <v>82</v>
      </c>
    </row>
    <row r="542" spans="1:65" s="2" customFormat="1" ht="24" customHeight="1">
      <c r="A542" s="34"/>
      <c r="B542" s="144"/>
      <c r="C542" s="145" t="s">
        <v>808</v>
      </c>
      <c r="D542" s="145" t="s">
        <v>153</v>
      </c>
      <c r="E542" s="146" t="s">
        <v>809</v>
      </c>
      <c r="F542" s="147" t="s">
        <v>810</v>
      </c>
      <c r="G542" s="148" t="s">
        <v>195</v>
      </c>
      <c r="H542" s="149">
        <v>0.393</v>
      </c>
      <c r="I542" s="150"/>
      <c r="J542" s="151">
        <f>ROUND(I542*H542,2)</f>
        <v>0</v>
      </c>
      <c r="K542" s="147" t="s">
        <v>157</v>
      </c>
      <c r="L542" s="35"/>
      <c r="M542" s="152" t="s">
        <v>3</v>
      </c>
      <c r="N542" s="153" t="s">
        <v>44</v>
      </c>
      <c r="O542" s="55"/>
      <c r="P542" s="154">
        <f>O542*H542</f>
        <v>0</v>
      </c>
      <c r="Q542" s="154">
        <v>0</v>
      </c>
      <c r="R542" s="154">
        <f>Q542*H542</f>
        <v>0</v>
      </c>
      <c r="S542" s="154">
        <v>0</v>
      </c>
      <c r="T542" s="155">
        <f>S542*H542</f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156" t="s">
        <v>267</v>
      </c>
      <c r="AT542" s="156" t="s">
        <v>153</v>
      </c>
      <c r="AU542" s="156" t="s">
        <v>82</v>
      </c>
      <c r="AY542" s="19" t="s">
        <v>151</v>
      </c>
      <c r="BE542" s="157">
        <f>IF(N542="základní",J542,0)</f>
        <v>0</v>
      </c>
      <c r="BF542" s="157">
        <f>IF(N542="snížená",J542,0)</f>
        <v>0</v>
      </c>
      <c r="BG542" s="157">
        <f>IF(N542="zákl. přenesená",J542,0)</f>
        <v>0</v>
      </c>
      <c r="BH542" s="157">
        <f>IF(N542="sníž. přenesená",J542,0)</f>
        <v>0</v>
      </c>
      <c r="BI542" s="157">
        <f>IF(N542="nulová",J542,0)</f>
        <v>0</v>
      </c>
      <c r="BJ542" s="19" t="s">
        <v>80</v>
      </c>
      <c r="BK542" s="157">
        <f>ROUND(I542*H542,2)</f>
        <v>0</v>
      </c>
      <c r="BL542" s="19" t="s">
        <v>267</v>
      </c>
      <c r="BM542" s="156" t="s">
        <v>811</v>
      </c>
    </row>
    <row r="543" spans="1:47" s="2" customFormat="1" ht="11.25">
      <c r="A543" s="34"/>
      <c r="B543" s="35"/>
      <c r="C543" s="34"/>
      <c r="D543" s="158" t="s">
        <v>160</v>
      </c>
      <c r="E543" s="34"/>
      <c r="F543" s="159" t="s">
        <v>812</v>
      </c>
      <c r="G543" s="34"/>
      <c r="H543" s="34"/>
      <c r="I543" s="160"/>
      <c r="J543" s="34"/>
      <c r="K543" s="34"/>
      <c r="L543" s="35"/>
      <c r="M543" s="161"/>
      <c r="N543" s="162"/>
      <c r="O543" s="55"/>
      <c r="P543" s="55"/>
      <c r="Q543" s="55"/>
      <c r="R543" s="55"/>
      <c r="S543" s="55"/>
      <c r="T543" s="56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T543" s="19" t="s">
        <v>160</v>
      </c>
      <c r="AU543" s="19" t="s">
        <v>82</v>
      </c>
    </row>
    <row r="544" spans="2:63" s="12" customFormat="1" ht="22.5" customHeight="1">
      <c r="B544" s="131"/>
      <c r="D544" s="132" t="s">
        <v>72</v>
      </c>
      <c r="E544" s="142" t="s">
        <v>813</v>
      </c>
      <c r="F544" s="142" t="s">
        <v>814</v>
      </c>
      <c r="I544" s="134"/>
      <c r="J544" s="143">
        <f>BK544</f>
        <v>0</v>
      </c>
      <c r="L544" s="131"/>
      <c r="M544" s="136"/>
      <c r="N544" s="137"/>
      <c r="O544" s="137"/>
      <c r="P544" s="138">
        <f>SUM(P545:P582)</f>
        <v>0</v>
      </c>
      <c r="Q544" s="137"/>
      <c r="R544" s="138">
        <f>SUM(R545:R582)</f>
        <v>0.8446176</v>
      </c>
      <c r="S544" s="137"/>
      <c r="T544" s="139">
        <f>SUM(T545:T582)</f>
        <v>0.0112</v>
      </c>
      <c r="AR544" s="132" t="s">
        <v>82</v>
      </c>
      <c r="AT544" s="140" t="s">
        <v>72</v>
      </c>
      <c r="AU544" s="140" t="s">
        <v>80</v>
      </c>
      <c r="AY544" s="132" t="s">
        <v>151</v>
      </c>
      <c r="BK544" s="141">
        <f>SUM(BK545:BK582)</f>
        <v>0</v>
      </c>
    </row>
    <row r="545" spans="1:65" s="2" customFormat="1" ht="37.5" customHeight="1">
      <c r="A545" s="34"/>
      <c r="B545" s="144"/>
      <c r="C545" s="145" t="s">
        <v>815</v>
      </c>
      <c r="D545" s="145" t="s">
        <v>153</v>
      </c>
      <c r="E545" s="146" t="s">
        <v>816</v>
      </c>
      <c r="F545" s="147" t="s">
        <v>817</v>
      </c>
      <c r="G545" s="148" t="s">
        <v>216</v>
      </c>
      <c r="H545" s="149">
        <v>16.905</v>
      </c>
      <c r="I545" s="150"/>
      <c r="J545" s="151">
        <f>ROUND(I545*H545,2)</f>
        <v>0</v>
      </c>
      <c r="K545" s="147" t="s">
        <v>157</v>
      </c>
      <c r="L545" s="35"/>
      <c r="M545" s="152" t="s">
        <v>3</v>
      </c>
      <c r="N545" s="153" t="s">
        <v>44</v>
      </c>
      <c r="O545" s="55"/>
      <c r="P545" s="154">
        <f>O545*H545</f>
        <v>0</v>
      </c>
      <c r="Q545" s="154">
        <v>0.04752</v>
      </c>
      <c r="R545" s="154">
        <f>Q545*H545</f>
        <v>0.8033256000000001</v>
      </c>
      <c r="S545" s="154">
        <v>0</v>
      </c>
      <c r="T545" s="155">
        <f>S545*H545</f>
        <v>0</v>
      </c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R545" s="156" t="s">
        <v>267</v>
      </c>
      <c r="AT545" s="156" t="s">
        <v>153</v>
      </c>
      <c r="AU545" s="156" t="s">
        <v>82</v>
      </c>
      <c r="AY545" s="19" t="s">
        <v>151</v>
      </c>
      <c r="BE545" s="157">
        <f>IF(N545="základní",J545,0)</f>
        <v>0</v>
      </c>
      <c r="BF545" s="157">
        <f>IF(N545="snížená",J545,0)</f>
        <v>0</v>
      </c>
      <c r="BG545" s="157">
        <f>IF(N545="zákl. přenesená",J545,0)</f>
        <v>0</v>
      </c>
      <c r="BH545" s="157">
        <f>IF(N545="sníž. přenesená",J545,0)</f>
        <v>0</v>
      </c>
      <c r="BI545" s="157">
        <f>IF(N545="nulová",J545,0)</f>
        <v>0</v>
      </c>
      <c r="BJ545" s="19" t="s">
        <v>80</v>
      </c>
      <c r="BK545" s="157">
        <f>ROUND(I545*H545,2)</f>
        <v>0</v>
      </c>
      <c r="BL545" s="19" t="s">
        <v>267</v>
      </c>
      <c r="BM545" s="156" t="s">
        <v>818</v>
      </c>
    </row>
    <row r="546" spans="1:47" s="2" customFormat="1" ht="11.25">
      <c r="A546" s="34"/>
      <c r="B546" s="35"/>
      <c r="C546" s="34"/>
      <c r="D546" s="158" t="s">
        <v>160</v>
      </c>
      <c r="E546" s="34"/>
      <c r="F546" s="159" t="s">
        <v>819</v>
      </c>
      <c r="G546" s="34"/>
      <c r="H546" s="34"/>
      <c r="I546" s="160"/>
      <c r="J546" s="34"/>
      <c r="K546" s="34"/>
      <c r="L546" s="35"/>
      <c r="M546" s="161"/>
      <c r="N546" s="162"/>
      <c r="O546" s="55"/>
      <c r="P546" s="55"/>
      <c r="Q546" s="55"/>
      <c r="R546" s="55"/>
      <c r="S546" s="55"/>
      <c r="T546" s="56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T546" s="19" t="s">
        <v>160</v>
      </c>
      <c r="AU546" s="19" t="s">
        <v>82</v>
      </c>
    </row>
    <row r="547" spans="2:51" s="13" customFormat="1" ht="11.25">
      <c r="B547" s="163"/>
      <c r="D547" s="164" t="s">
        <v>162</v>
      </c>
      <c r="E547" s="165" t="s">
        <v>3</v>
      </c>
      <c r="F547" s="166" t="s">
        <v>820</v>
      </c>
      <c r="H547" s="165" t="s">
        <v>3</v>
      </c>
      <c r="I547" s="167"/>
      <c r="L547" s="163"/>
      <c r="M547" s="168"/>
      <c r="N547" s="169"/>
      <c r="O547" s="169"/>
      <c r="P547" s="169"/>
      <c r="Q547" s="169"/>
      <c r="R547" s="169"/>
      <c r="S547" s="169"/>
      <c r="T547" s="170"/>
      <c r="AT547" s="165" t="s">
        <v>162</v>
      </c>
      <c r="AU547" s="165" t="s">
        <v>82</v>
      </c>
      <c r="AV547" s="13" t="s">
        <v>80</v>
      </c>
      <c r="AW547" s="13" t="s">
        <v>34</v>
      </c>
      <c r="AX547" s="13" t="s">
        <v>73</v>
      </c>
      <c r="AY547" s="165" t="s">
        <v>151</v>
      </c>
    </row>
    <row r="548" spans="2:51" s="13" customFormat="1" ht="11.25">
      <c r="B548" s="163"/>
      <c r="D548" s="164" t="s">
        <v>162</v>
      </c>
      <c r="E548" s="165" t="s">
        <v>3</v>
      </c>
      <c r="F548" s="166" t="s">
        <v>821</v>
      </c>
      <c r="H548" s="165" t="s">
        <v>3</v>
      </c>
      <c r="I548" s="167"/>
      <c r="L548" s="163"/>
      <c r="M548" s="168"/>
      <c r="N548" s="169"/>
      <c r="O548" s="169"/>
      <c r="P548" s="169"/>
      <c r="Q548" s="169"/>
      <c r="R548" s="169"/>
      <c r="S548" s="169"/>
      <c r="T548" s="170"/>
      <c r="AT548" s="165" t="s">
        <v>162</v>
      </c>
      <c r="AU548" s="165" t="s">
        <v>82</v>
      </c>
      <c r="AV548" s="13" t="s">
        <v>80</v>
      </c>
      <c r="AW548" s="13" t="s">
        <v>34</v>
      </c>
      <c r="AX548" s="13" t="s">
        <v>73</v>
      </c>
      <c r="AY548" s="165" t="s">
        <v>151</v>
      </c>
    </row>
    <row r="549" spans="2:51" s="13" customFormat="1" ht="11.25">
      <c r="B549" s="163"/>
      <c r="D549" s="164" t="s">
        <v>162</v>
      </c>
      <c r="E549" s="165" t="s">
        <v>3</v>
      </c>
      <c r="F549" s="166" t="s">
        <v>822</v>
      </c>
      <c r="H549" s="165" t="s">
        <v>3</v>
      </c>
      <c r="I549" s="167"/>
      <c r="L549" s="163"/>
      <c r="M549" s="168"/>
      <c r="N549" s="169"/>
      <c r="O549" s="169"/>
      <c r="P549" s="169"/>
      <c r="Q549" s="169"/>
      <c r="R549" s="169"/>
      <c r="S549" s="169"/>
      <c r="T549" s="170"/>
      <c r="AT549" s="165" t="s">
        <v>162</v>
      </c>
      <c r="AU549" s="165" t="s">
        <v>82</v>
      </c>
      <c r="AV549" s="13" t="s">
        <v>80</v>
      </c>
      <c r="AW549" s="13" t="s">
        <v>34</v>
      </c>
      <c r="AX549" s="13" t="s">
        <v>73</v>
      </c>
      <c r="AY549" s="165" t="s">
        <v>151</v>
      </c>
    </row>
    <row r="550" spans="2:51" s="13" customFormat="1" ht="11.25">
      <c r="B550" s="163"/>
      <c r="D550" s="164" t="s">
        <v>162</v>
      </c>
      <c r="E550" s="165" t="s">
        <v>3</v>
      </c>
      <c r="F550" s="166" t="s">
        <v>823</v>
      </c>
      <c r="H550" s="165" t="s">
        <v>3</v>
      </c>
      <c r="I550" s="167"/>
      <c r="L550" s="163"/>
      <c r="M550" s="168"/>
      <c r="N550" s="169"/>
      <c r="O550" s="169"/>
      <c r="P550" s="169"/>
      <c r="Q550" s="169"/>
      <c r="R550" s="169"/>
      <c r="S550" s="169"/>
      <c r="T550" s="170"/>
      <c r="AT550" s="165" t="s">
        <v>162</v>
      </c>
      <c r="AU550" s="165" t="s">
        <v>82</v>
      </c>
      <c r="AV550" s="13" t="s">
        <v>80</v>
      </c>
      <c r="AW550" s="13" t="s">
        <v>34</v>
      </c>
      <c r="AX550" s="13" t="s">
        <v>73</v>
      </c>
      <c r="AY550" s="165" t="s">
        <v>151</v>
      </c>
    </row>
    <row r="551" spans="2:51" s="14" customFormat="1" ht="11.25">
      <c r="B551" s="171"/>
      <c r="D551" s="164" t="s">
        <v>162</v>
      </c>
      <c r="E551" s="172" t="s">
        <v>3</v>
      </c>
      <c r="F551" s="173" t="s">
        <v>824</v>
      </c>
      <c r="H551" s="174">
        <v>16.905</v>
      </c>
      <c r="I551" s="175"/>
      <c r="L551" s="171"/>
      <c r="M551" s="176"/>
      <c r="N551" s="177"/>
      <c r="O551" s="177"/>
      <c r="P551" s="177"/>
      <c r="Q551" s="177"/>
      <c r="R551" s="177"/>
      <c r="S551" s="177"/>
      <c r="T551" s="178"/>
      <c r="AT551" s="172" t="s">
        <v>162</v>
      </c>
      <c r="AU551" s="172" t="s">
        <v>82</v>
      </c>
      <c r="AV551" s="14" t="s">
        <v>82</v>
      </c>
      <c r="AW551" s="14" t="s">
        <v>34</v>
      </c>
      <c r="AX551" s="14" t="s">
        <v>80</v>
      </c>
      <c r="AY551" s="172" t="s">
        <v>151</v>
      </c>
    </row>
    <row r="552" spans="1:65" s="2" customFormat="1" ht="24" customHeight="1">
      <c r="A552" s="34"/>
      <c r="B552" s="144"/>
      <c r="C552" s="145" t="s">
        <v>521</v>
      </c>
      <c r="D552" s="145" t="s">
        <v>153</v>
      </c>
      <c r="E552" s="146" t="s">
        <v>825</v>
      </c>
      <c r="F552" s="147" t="s">
        <v>826</v>
      </c>
      <c r="G552" s="148" t="s">
        <v>216</v>
      </c>
      <c r="H552" s="149">
        <v>16.905</v>
      </c>
      <c r="I552" s="150"/>
      <c r="J552" s="151">
        <f>ROUND(I552*H552,2)</f>
        <v>0</v>
      </c>
      <c r="K552" s="147" t="s">
        <v>157</v>
      </c>
      <c r="L552" s="35"/>
      <c r="M552" s="152" t="s">
        <v>3</v>
      </c>
      <c r="N552" s="153" t="s">
        <v>44</v>
      </c>
      <c r="O552" s="55"/>
      <c r="P552" s="154">
        <f>O552*H552</f>
        <v>0</v>
      </c>
      <c r="Q552" s="154">
        <v>0.0002</v>
      </c>
      <c r="R552" s="154">
        <f>Q552*H552</f>
        <v>0.0033810000000000003</v>
      </c>
      <c r="S552" s="154">
        <v>0</v>
      </c>
      <c r="T552" s="155">
        <f>S552*H552</f>
        <v>0</v>
      </c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R552" s="156" t="s">
        <v>267</v>
      </c>
      <c r="AT552" s="156" t="s">
        <v>153</v>
      </c>
      <c r="AU552" s="156" t="s">
        <v>82</v>
      </c>
      <c r="AY552" s="19" t="s">
        <v>151</v>
      </c>
      <c r="BE552" s="157">
        <f>IF(N552="základní",J552,0)</f>
        <v>0</v>
      </c>
      <c r="BF552" s="157">
        <f>IF(N552="snížená",J552,0)</f>
        <v>0</v>
      </c>
      <c r="BG552" s="157">
        <f>IF(N552="zákl. přenesená",J552,0)</f>
        <v>0</v>
      </c>
      <c r="BH552" s="157">
        <f>IF(N552="sníž. přenesená",J552,0)</f>
        <v>0</v>
      </c>
      <c r="BI552" s="157">
        <f>IF(N552="nulová",J552,0)</f>
        <v>0</v>
      </c>
      <c r="BJ552" s="19" t="s">
        <v>80</v>
      </c>
      <c r="BK552" s="157">
        <f>ROUND(I552*H552,2)</f>
        <v>0</v>
      </c>
      <c r="BL552" s="19" t="s">
        <v>267</v>
      </c>
      <c r="BM552" s="156" t="s">
        <v>827</v>
      </c>
    </row>
    <row r="553" spans="1:47" s="2" customFormat="1" ht="11.25">
      <c r="A553" s="34"/>
      <c r="B553" s="35"/>
      <c r="C553" s="34"/>
      <c r="D553" s="158" t="s">
        <v>160</v>
      </c>
      <c r="E553" s="34"/>
      <c r="F553" s="159" t="s">
        <v>828</v>
      </c>
      <c r="G553" s="34"/>
      <c r="H553" s="34"/>
      <c r="I553" s="160"/>
      <c r="J553" s="34"/>
      <c r="K553" s="34"/>
      <c r="L553" s="35"/>
      <c r="M553" s="161"/>
      <c r="N553" s="162"/>
      <c r="O553" s="55"/>
      <c r="P553" s="55"/>
      <c r="Q553" s="55"/>
      <c r="R553" s="55"/>
      <c r="S553" s="55"/>
      <c r="T553" s="56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T553" s="19" t="s">
        <v>160</v>
      </c>
      <c r="AU553" s="19" t="s">
        <v>82</v>
      </c>
    </row>
    <row r="554" spans="2:51" s="14" customFormat="1" ht="11.25">
      <c r="B554" s="171"/>
      <c r="D554" s="164" t="s">
        <v>162</v>
      </c>
      <c r="E554" s="172" t="s">
        <v>3</v>
      </c>
      <c r="F554" s="173" t="s">
        <v>829</v>
      </c>
      <c r="H554" s="174">
        <v>16.905</v>
      </c>
      <c r="I554" s="175"/>
      <c r="L554" s="171"/>
      <c r="M554" s="176"/>
      <c r="N554" s="177"/>
      <c r="O554" s="177"/>
      <c r="P554" s="177"/>
      <c r="Q554" s="177"/>
      <c r="R554" s="177"/>
      <c r="S554" s="177"/>
      <c r="T554" s="178"/>
      <c r="AT554" s="172" t="s">
        <v>162</v>
      </c>
      <c r="AU554" s="172" t="s">
        <v>82</v>
      </c>
      <c r="AV554" s="14" t="s">
        <v>82</v>
      </c>
      <c r="AW554" s="14" t="s">
        <v>34</v>
      </c>
      <c r="AX554" s="14" t="s">
        <v>73</v>
      </c>
      <c r="AY554" s="172" t="s">
        <v>151</v>
      </c>
    </row>
    <row r="555" spans="2:51" s="15" customFormat="1" ht="11.25">
      <c r="B555" s="179"/>
      <c r="D555" s="164" t="s">
        <v>162</v>
      </c>
      <c r="E555" s="180" t="s">
        <v>3</v>
      </c>
      <c r="F555" s="181" t="s">
        <v>168</v>
      </c>
      <c r="H555" s="182">
        <v>16.905</v>
      </c>
      <c r="I555" s="183"/>
      <c r="L555" s="179"/>
      <c r="M555" s="184"/>
      <c r="N555" s="185"/>
      <c r="O555" s="185"/>
      <c r="P555" s="185"/>
      <c r="Q555" s="185"/>
      <c r="R555" s="185"/>
      <c r="S555" s="185"/>
      <c r="T555" s="186"/>
      <c r="AT555" s="180" t="s">
        <v>162</v>
      </c>
      <c r="AU555" s="180" t="s">
        <v>82</v>
      </c>
      <c r="AV555" s="15" t="s">
        <v>158</v>
      </c>
      <c r="AW555" s="15" t="s">
        <v>34</v>
      </c>
      <c r="AX555" s="15" t="s">
        <v>80</v>
      </c>
      <c r="AY555" s="180" t="s">
        <v>151</v>
      </c>
    </row>
    <row r="556" spans="1:65" s="2" customFormat="1" ht="24" customHeight="1">
      <c r="A556" s="34"/>
      <c r="B556" s="144"/>
      <c r="C556" s="145" t="s">
        <v>568</v>
      </c>
      <c r="D556" s="145" t="s">
        <v>153</v>
      </c>
      <c r="E556" s="146" t="s">
        <v>830</v>
      </c>
      <c r="F556" s="147" t="s">
        <v>831</v>
      </c>
      <c r="G556" s="148" t="s">
        <v>453</v>
      </c>
      <c r="H556" s="149">
        <v>7.35</v>
      </c>
      <c r="I556" s="150"/>
      <c r="J556" s="151">
        <f>ROUND(I556*H556,2)</f>
        <v>0</v>
      </c>
      <c r="K556" s="147" t="s">
        <v>157</v>
      </c>
      <c r="L556" s="35"/>
      <c r="M556" s="152" t="s">
        <v>3</v>
      </c>
      <c r="N556" s="153" t="s">
        <v>44</v>
      </c>
      <c r="O556" s="55"/>
      <c r="P556" s="154">
        <f>O556*H556</f>
        <v>0</v>
      </c>
      <c r="Q556" s="154">
        <v>0.0002</v>
      </c>
      <c r="R556" s="154">
        <f>Q556*H556</f>
        <v>0.00147</v>
      </c>
      <c r="S556" s="154">
        <v>0</v>
      </c>
      <c r="T556" s="155">
        <f>S556*H556</f>
        <v>0</v>
      </c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R556" s="156" t="s">
        <v>267</v>
      </c>
      <c r="AT556" s="156" t="s">
        <v>153</v>
      </c>
      <c r="AU556" s="156" t="s">
        <v>82</v>
      </c>
      <c r="AY556" s="19" t="s">
        <v>151</v>
      </c>
      <c r="BE556" s="157">
        <f>IF(N556="základní",J556,0)</f>
        <v>0</v>
      </c>
      <c r="BF556" s="157">
        <f>IF(N556="snížená",J556,0)</f>
        <v>0</v>
      </c>
      <c r="BG556" s="157">
        <f>IF(N556="zákl. přenesená",J556,0)</f>
        <v>0</v>
      </c>
      <c r="BH556" s="157">
        <f>IF(N556="sníž. přenesená",J556,0)</f>
        <v>0</v>
      </c>
      <c r="BI556" s="157">
        <f>IF(N556="nulová",J556,0)</f>
        <v>0</v>
      </c>
      <c r="BJ556" s="19" t="s">
        <v>80</v>
      </c>
      <c r="BK556" s="157">
        <f>ROUND(I556*H556,2)</f>
        <v>0</v>
      </c>
      <c r="BL556" s="19" t="s">
        <v>267</v>
      </c>
      <c r="BM556" s="156" t="s">
        <v>832</v>
      </c>
    </row>
    <row r="557" spans="1:47" s="2" customFormat="1" ht="11.25">
      <c r="A557" s="34"/>
      <c r="B557" s="35"/>
      <c r="C557" s="34"/>
      <c r="D557" s="158" t="s">
        <v>160</v>
      </c>
      <c r="E557" s="34"/>
      <c r="F557" s="159" t="s">
        <v>833</v>
      </c>
      <c r="G557" s="34"/>
      <c r="H557" s="34"/>
      <c r="I557" s="160"/>
      <c r="J557" s="34"/>
      <c r="K557" s="34"/>
      <c r="L557" s="35"/>
      <c r="M557" s="161"/>
      <c r="N557" s="162"/>
      <c r="O557" s="55"/>
      <c r="P557" s="55"/>
      <c r="Q557" s="55"/>
      <c r="R557" s="55"/>
      <c r="S557" s="55"/>
      <c r="T557" s="56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T557" s="19" t="s">
        <v>160</v>
      </c>
      <c r="AU557" s="19" t="s">
        <v>82</v>
      </c>
    </row>
    <row r="558" spans="2:51" s="14" customFormat="1" ht="11.25">
      <c r="B558" s="171"/>
      <c r="D558" s="164" t="s">
        <v>162</v>
      </c>
      <c r="E558" s="172" t="s">
        <v>3</v>
      </c>
      <c r="F558" s="173" t="s">
        <v>834</v>
      </c>
      <c r="H558" s="174">
        <v>7.35</v>
      </c>
      <c r="I558" s="175"/>
      <c r="L558" s="171"/>
      <c r="M558" s="176"/>
      <c r="N558" s="177"/>
      <c r="O558" s="177"/>
      <c r="P558" s="177"/>
      <c r="Q558" s="177"/>
      <c r="R558" s="177"/>
      <c r="S558" s="177"/>
      <c r="T558" s="178"/>
      <c r="AT558" s="172" t="s">
        <v>162</v>
      </c>
      <c r="AU558" s="172" t="s">
        <v>82</v>
      </c>
      <c r="AV558" s="14" t="s">
        <v>82</v>
      </c>
      <c r="AW558" s="14" t="s">
        <v>34</v>
      </c>
      <c r="AX558" s="14" t="s">
        <v>73</v>
      </c>
      <c r="AY558" s="172" t="s">
        <v>151</v>
      </c>
    </row>
    <row r="559" spans="2:51" s="15" customFormat="1" ht="11.25">
      <c r="B559" s="179"/>
      <c r="D559" s="164" t="s">
        <v>162</v>
      </c>
      <c r="E559" s="180" t="s">
        <v>3</v>
      </c>
      <c r="F559" s="181" t="s">
        <v>168</v>
      </c>
      <c r="H559" s="182">
        <v>7.35</v>
      </c>
      <c r="I559" s="183"/>
      <c r="L559" s="179"/>
      <c r="M559" s="184"/>
      <c r="N559" s="185"/>
      <c r="O559" s="185"/>
      <c r="P559" s="185"/>
      <c r="Q559" s="185"/>
      <c r="R559" s="185"/>
      <c r="S559" s="185"/>
      <c r="T559" s="186"/>
      <c r="AT559" s="180" t="s">
        <v>162</v>
      </c>
      <c r="AU559" s="180" t="s">
        <v>82</v>
      </c>
      <c r="AV559" s="15" t="s">
        <v>158</v>
      </c>
      <c r="AW559" s="15" t="s">
        <v>34</v>
      </c>
      <c r="AX559" s="15" t="s">
        <v>80</v>
      </c>
      <c r="AY559" s="180" t="s">
        <v>151</v>
      </c>
    </row>
    <row r="560" spans="1:65" s="2" customFormat="1" ht="24" customHeight="1">
      <c r="A560" s="34"/>
      <c r="B560" s="144"/>
      <c r="C560" s="145" t="s">
        <v>590</v>
      </c>
      <c r="D560" s="145" t="s">
        <v>153</v>
      </c>
      <c r="E560" s="146" t="s">
        <v>835</v>
      </c>
      <c r="F560" s="147" t="s">
        <v>836</v>
      </c>
      <c r="G560" s="148" t="s">
        <v>453</v>
      </c>
      <c r="H560" s="149">
        <v>4.6</v>
      </c>
      <c r="I560" s="150"/>
      <c r="J560" s="151">
        <f>ROUND(I560*H560,2)</f>
        <v>0</v>
      </c>
      <c r="K560" s="147" t="s">
        <v>157</v>
      </c>
      <c r="L560" s="35"/>
      <c r="M560" s="152" t="s">
        <v>3</v>
      </c>
      <c r="N560" s="153" t="s">
        <v>44</v>
      </c>
      <c r="O560" s="55"/>
      <c r="P560" s="154">
        <f>O560*H560</f>
        <v>0</v>
      </c>
      <c r="Q560" s="154">
        <v>0.00092</v>
      </c>
      <c r="R560" s="154">
        <f>Q560*H560</f>
        <v>0.004232</v>
      </c>
      <c r="S560" s="154">
        <v>0</v>
      </c>
      <c r="T560" s="155">
        <f>S560*H560</f>
        <v>0</v>
      </c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R560" s="156" t="s">
        <v>267</v>
      </c>
      <c r="AT560" s="156" t="s">
        <v>153</v>
      </c>
      <c r="AU560" s="156" t="s">
        <v>82</v>
      </c>
      <c r="AY560" s="19" t="s">
        <v>151</v>
      </c>
      <c r="BE560" s="157">
        <f>IF(N560="základní",J560,0)</f>
        <v>0</v>
      </c>
      <c r="BF560" s="157">
        <f>IF(N560="snížená",J560,0)</f>
        <v>0</v>
      </c>
      <c r="BG560" s="157">
        <f>IF(N560="zákl. přenesená",J560,0)</f>
        <v>0</v>
      </c>
      <c r="BH560" s="157">
        <f>IF(N560="sníž. přenesená",J560,0)</f>
        <v>0</v>
      </c>
      <c r="BI560" s="157">
        <f>IF(N560="nulová",J560,0)</f>
        <v>0</v>
      </c>
      <c r="BJ560" s="19" t="s">
        <v>80</v>
      </c>
      <c r="BK560" s="157">
        <f>ROUND(I560*H560,2)</f>
        <v>0</v>
      </c>
      <c r="BL560" s="19" t="s">
        <v>267</v>
      </c>
      <c r="BM560" s="156" t="s">
        <v>837</v>
      </c>
    </row>
    <row r="561" spans="1:47" s="2" customFormat="1" ht="11.25">
      <c r="A561" s="34"/>
      <c r="B561" s="35"/>
      <c r="C561" s="34"/>
      <c r="D561" s="158" t="s">
        <v>160</v>
      </c>
      <c r="E561" s="34"/>
      <c r="F561" s="159" t="s">
        <v>838</v>
      </c>
      <c r="G561" s="34"/>
      <c r="H561" s="34"/>
      <c r="I561" s="160"/>
      <c r="J561" s="34"/>
      <c r="K561" s="34"/>
      <c r="L561" s="35"/>
      <c r="M561" s="161"/>
      <c r="N561" s="162"/>
      <c r="O561" s="55"/>
      <c r="P561" s="55"/>
      <c r="Q561" s="55"/>
      <c r="R561" s="55"/>
      <c r="S561" s="55"/>
      <c r="T561" s="56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T561" s="19" t="s">
        <v>160</v>
      </c>
      <c r="AU561" s="19" t="s">
        <v>82</v>
      </c>
    </row>
    <row r="562" spans="2:51" s="14" customFormat="1" ht="11.25">
      <c r="B562" s="171"/>
      <c r="D562" s="164" t="s">
        <v>162</v>
      </c>
      <c r="E562" s="172" t="s">
        <v>3</v>
      </c>
      <c r="F562" s="173" t="s">
        <v>680</v>
      </c>
      <c r="H562" s="174">
        <v>4.6</v>
      </c>
      <c r="I562" s="175"/>
      <c r="L562" s="171"/>
      <c r="M562" s="176"/>
      <c r="N562" s="177"/>
      <c r="O562" s="177"/>
      <c r="P562" s="177"/>
      <c r="Q562" s="177"/>
      <c r="R562" s="177"/>
      <c r="S562" s="177"/>
      <c r="T562" s="178"/>
      <c r="AT562" s="172" t="s">
        <v>162</v>
      </c>
      <c r="AU562" s="172" t="s">
        <v>82</v>
      </c>
      <c r="AV562" s="14" t="s">
        <v>82</v>
      </c>
      <c r="AW562" s="14" t="s">
        <v>34</v>
      </c>
      <c r="AX562" s="14" t="s">
        <v>80</v>
      </c>
      <c r="AY562" s="172" t="s">
        <v>151</v>
      </c>
    </row>
    <row r="563" spans="1:65" s="2" customFormat="1" ht="24" customHeight="1">
      <c r="A563" s="34"/>
      <c r="B563" s="144"/>
      <c r="C563" s="145" t="s">
        <v>839</v>
      </c>
      <c r="D563" s="145" t="s">
        <v>153</v>
      </c>
      <c r="E563" s="146" t="s">
        <v>840</v>
      </c>
      <c r="F563" s="147" t="s">
        <v>841</v>
      </c>
      <c r="G563" s="148" t="s">
        <v>453</v>
      </c>
      <c r="H563" s="149">
        <v>9.2</v>
      </c>
      <c r="I563" s="150"/>
      <c r="J563" s="151">
        <f>ROUND(I563*H563,2)</f>
        <v>0</v>
      </c>
      <c r="K563" s="147" t="s">
        <v>157</v>
      </c>
      <c r="L563" s="35"/>
      <c r="M563" s="152" t="s">
        <v>3</v>
      </c>
      <c r="N563" s="153" t="s">
        <v>44</v>
      </c>
      <c r="O563" s="55"/>
      <c r="P563" s="154">
        <f>O563*H563</f>
        <v>0</v>
      </c>
      <c r="Q563" s="154">
        <v>0.00016</v>
      </c>
      <c r="R563" s="154">
        <f>Q563*H563</f>
        <v>0.001472</v>
      </c>
      <c r="S563" s="154">
        <v>0</v>
      </c>
      <c r="T563" s="155">
        <f>S563*H563</f>
        <v>0</v>
      </c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R563" s="156" t="s">
        <v>267</v>
      </c>
      <c r="AT563" s="156" t="s">
        <v>153</v>
      </c>
      <c r="AU563" s="156" t="s">
        <v>82</v>
      </c>
      <c r="AY563" s="19" t="s">
        <v>151</v>
      </c>
      <c r="BE563" s="157">
        <f>IF(N563="základní",J563,0)</f>
        <v>0</v>
      </c>
      <c r="BF563" s="157">
        <f>IF(N563="snížená",J563,0)</f>
        <v>0</v>
      </c>
      <c r="BG563" s="157">
        <f>IF(N563="zákl. přenesená",J563,0)</f>
        <v>0</v>
      </c>
      <c r="BH563" s="157">
        <f>IF(N563="sníž. přenesená",J563,0)</f>
        <v>0</v>
      </c>
      <c r="BI563" s="157">
        <f>IF(N563="nulová",J563,0)</f>
        <v>0</v>
      </c>
      <c r="BJ563" s="19" t="s">
        <v>80</v>
      </c>
      <c r="BK563" s="157">
        <f>ROUND(I563*H563,2)</f>
        <v>0</v>
      </c>
      <c r="BL563" s="19" t="s">
        <v>267</v>
      </c>
      <c r="BM563" s="156" t="s">
        <v>842</v>
      </c>
    </row>
    <row r="564" spans="1:47" s="2" customFormat="1" ht="11.25">
      <c r="A564" s="34"/>
      <c r="B564" s="35"/>
      <c r="C564" s="34"/>
      <c r="D564" s="158" t="s">
        <v>160</v>
      </c>
      <c r="E564" s="34"/>
      <c r="F564" s="159" t="s">
        <v>843</v>
      </c>
      <c r="G564" s="34"/>
      <c r="H564" s="34"/>
      <c r="I564" s="160"/>
      <c r="J564" s="34"/>
      <c r="K564" s="34"/>
      <c r="L564" s="35"/>
      <c r="M564" s="161"/>
      <c r="N564" s="162"/>
      <c r="O564" s="55"/>
      <c r="P564" s="55"/>
      <c r="Q564" s="55"/>
      <c r="R564" s="55"/>
      <c r="S564" s="55"/>
      <c r="T564" s="56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T564" s="19" t="s">
        <v>160</v>
      </c>
      <c r="AU564" s="19" t="s">
        <v>82</v>
      </c>
    </row>
    <row r="565" spans="2:51" s="14" customFormat="1" ht="11.25">
      <c r="B565" s="171"/>
      <c r="D565" s="164" t="s">
        <v>162</v>
      </c>
      <c r="E565" s="172" t="s">
        <v>3</v>
      </c>
      <c r="F565" s="173" t="s">
        <v>844</v>
      </c>
      <c r="H565" s="174">
        <v>9.2</v>
      </c>
      <c r="I565" s="175"/>
      <c r="L565" s="171"/>
      <c r="M565" s="176"/>
      <c r="N565" s="177"/>
      <c r="O565" s="177"/>
      <c r="P565" s="177"/>
      <c r="Q565" s="177"/>
      <c r="R565" s="177"/>
      <c r="S565" s="177"/>
      <c r="T565" s="178"/>
      <c r="AT565" s="172" t="s">
        <v>162</v>
      </c>
      <c r="AU565" s="172" t="s">
        <v>82</v>
      </c>
      <c r="AV565" s="14" t="s">
        <v>82</v>
      </c>
      <c r="AW565" s="14" t="s">
        <v>34</v>
      </c>
      <c r="AX565" s="14" t="s">
        <v>80</v>
      </c>
      <c r="AY565" s="172" t="s">
        <v>151</v>
      </c>
    </row>
    <row r="566" spans="1:65" s="2" customFormat="1" ht="16.5" customHeight="1">
      <c r="A566" s="34"/>
      <c r="B566" s="144"/>
      <c r="C566" s="145" t="s">
        <v>845</v>
      </c>
      <c r="D566" s="145" t="s">
        <v>153</v>
      </c>
      <c r="E566" s="146" t="s">
        <v>846</v>
      </c>
      <c r="F566" s="147" t="s">
        <v>847</v>
      </c>
      <c r="G566" s="148" t="s">
        <v>216</v>
      </c>
      <c r="H566" s="149">
        <v>16.905</v>
      </c>
      <c r="I566" s="150"/>
      <c r="J566" s="151">
        <f>ROUND(I566*H566,2)</f>
        <v>0</v>
      </c>
      <c r="K566" s="147" t="s">
        <v>157</v>
      </c>
      <c r="L566" s="35"/>
      <c r="M566" s="152" t="s">
        <v>3</v>
      </c>
      <c r="N566" s="153" t="s">
        <v>44</v>
      </c>
      <c r="O566" s="55"/>
      <c r="P566" s="154">
        <f>O566*H566</f>
        <v>0</v>
      </c>
      <c r="Q566" s="154">
        <v>0.0014</v>
      </c>
      <c r="R566" s="154">
        <f>Q566*H566</f>
        <v>0.023667</v>
      </c>
      <c r="S566" s="154">
        <v>0</v>
      </c>
      <c r="T566" s="155">
        <f>S566*H566</f>
        <v>0</v>
      </c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R566" s="156" t="s">
        <v>267</v>
      </c>
      <c r="AT566" s="156" t="s">
        <v>153</v>
      </c>
      <c r="AU566" s="156" t="s">
        <v>82</v>
      </c>
      <c r="AY566" s="19" t="s">
        <v>151</v>
      </c>
      <c r="BE566" s="157">
        <f>IF(N566="základní",J566,0)</f>
        <v>0</v>
      </c>
      <c r="BF566" s="157">
        <f>IF(N566="snížená",J566,0)</f>
        <v>0</v>
      </c>
      <c r="BG566" s="157">
        <f>IF(N566="zákl. přenesená",J566,0)</f>
        <v>0</v>
      </c>
      <c r="BH566" s="157">
        <f>IF(N566="sníž. přenesená",J566,0)</f>
        <v>0</v>
      </c>
      <c r="BI566" s="157">
        <f>IF(N566="nulová",J566,0)</f>
        <v>0</v>
      </c>
      <c r="BJ566" s="19" t="s">
        <v>80</v>
      </c>
      <c r="BK566" s="157">
        <f>ROUND(I566*H566,2)</f>
        <v>0</v>
      </c>
      <c r="BL566" s="19" t="s">
        <v>267</v>
      </c>
      <c r="BM566" s="156" t="s">
        <v>848</v>
      </c>
    </row>
    <row r="567" spans="1:47" s="2" customFormat="1" ht="11.25">
      <c r="A567" s="34"/>
      <c r="B567" s="35"/>
      <c r="C567" s="34"/>
      <c r="D567" s="158" t="s">
        <v>160</v>
      </c>
      <c r="E567" s="34"/>
      <c r="F567" s="159" t="s">
        <v>849</v>
      </c>
      <c r="G567" s="34"/>
      <c r="H567" s="34"/>
      <c r="I567" s="160"/>
      <c r="J567" s="34"/>
      <c r="K567" s="34"/>
      <c r="L567" s="35"/>
      <c r="M567" s="161"/>
      <c r="N567" s="162"/>
      <c r="O567" s="55"/>
      <c r="P567" s="55"/>
      <c r="Q567" s="55"/>
      <c r="R567" s="55"/>
      <c r="S567" s="55"/>
      <c r="T567" s="56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T567" s="19" t="s">
        <v>160</v>
      </c>
      <c r="AU567" s="19" t="s">
        <v>82</v>
      </c>
    </row>
    <row r="568" spans="1:65" s="2" customFormat="1" ht="33" customHeight="1">
      <c r="A568" s="34"/>
      <c r="B568" s="144"/>
      <c r="C568" s="145" t="s">
        <v>850</v>
      </c>
      <c r="D568" s="145" t="s">
        <v>153</v>
      </c>
      <c r="E568" s="146" t="s">
        <v>851</v>
      </c>
      <c r="F568" s="147" t="s">
        <v>852</v>
      </c>
      <c r="G568" s="148" t="s">
        <v>297</v>
      </c>
      <c r="H568" s="149">
        <v>2</v>
      </c>
      <c r="I568" s="150"/>
      <c r="J568" s="151">
        <f>ROUND(I568*H568,2)</f>
        <v>0</v>
      </c>
      <c r="K568" s="147" t="s">
        <v>157</v>
      </c>
      <c r="L568" s="35"/>
      <c r="M568" s="152" t="s">
        <v>3</v>
      </c>
      <c r="N568" s="153" t="s">
        <v>44</v>
      </c>
      <c r="O568" s="55"/>
      <c r="P568" s="154">
        <f>O568*H568</f>
        <v>0</v>
      </c>
      <c r="Q568" s="154">
        <v>0.00228</v>
      </c>
      <c r="R568" s="154">
        <f>Q568*H568</f>
        <v>0.00456</v>
      </c>
      <c r="S568" s="154">
        <v>0.0056</v>
      </c>
      <c r="T568" s="155">
        <f>S568*H568</f>
        <v>0.0112</v>
      </c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R568" s="156" t="s">
        <v>267</v>
      </c>
      <c r="AT568" s="156" t="s">
        <v>153</v>
      </c>
      <c r="AU568" s="156" t="s">
        <v>82</v>
      </c>
      <c r="AY568" s="19" t="s">
        <v>151</v>
      </c>
      <c r="BE568" s="157">
        <f>IF(N568="základní",J568,0)</f>
        <v>0</v>
      </c>
      <c r="BF568" s="157">
        <f>IF(N568="snížená",J568,0)</f>
        <v>0</v>
      </c>
      <c r="BG568" s="157">
        <f>IF(N568="zákl. přenesená",J568,0)</f>
        <v>0</v>
      </c>
      <c r="BH568" s="157">
        <f>IF(N568="sníž. přenesená",J568,0)</f>
        <v>0</v>
      </c>
      <c r="BI568" s="157">
        <f>IF(N568="nulová",J568,0)</f>
        <v>0</v>
      </c>
      <c r="BJ568" s="19" t="s">
        <v>80</v>
      </c>
      <c r="BK568" s="157">
        <f>ROUND(I568*H568,2)</f>
        <v>0</v>
      </c>
      <c r="BL568" s="19" t="s">
        <v>267</v>
      </c>
      <c r="BM568" s="156" t="s">
        <v>853</v>
      </c>
    </row>
    <row r="569" spans="1:47" s="2" customFormat="1" ht="11.25">
      <c r="A569" s="34"/>
      <c r="B569" s="35"/>
      <c r="C569" s="34"/>
      <c r="D569" s="158" t="s">
        <v>160</v>
      </c>
      <c r="E569" s="34"/>
      <c r="F569" s="159" t="s">
        <v>854</v>
      </c>
      <c r="G569" s="34"/>
      <c r="H569" s="34"/>
      <c r="I569" s="160"/>
      <c r="J569" s="34"/>
      <c r="K569" s="34"/>
      <c r="L569" s="35"/>
      <c r="M569" s="161"/>
      <c r="N569" s="162"/>
      <c r="O569" s="55"/>
      <c r="P569" s="55"/>
      <c r="Q569" s="55"/>
      <c r="R569" s="55"/>
      <c r="S569" s="55"/>
      <c r="T569" s="56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T569" s="19" t="s">
        <v>160</v>
      </c>
      <c r="AU569" s="19" t="s">
        <v>82</v>
      </c>
    </row>
    <row r="570" spans="2:51" s="13" customFormat="1" ht="11.25">
      <c r="B570" s="163"/>
      <c r="D570" s="164" t="s">
        <v>162</v>
      </c>
      <c r="E570" s="165" t="s">
        <v>3</v>
      </c>
      <c r="F570" s="166" t="s">
        <v>855</v>
      </c>
      <c r="H570" s="165" t="s">
        <v>3</v>
      </c>
      <c r="I570" s="167"/>
      <c r="L570" s="163"/>
      <c r="M570" s="168"/>
      <c r="N570" s="169"/>
      <c r="O570" s="169"/>
      <c r="P570" s="169"/>
      <c r="Q570" s="169"/>
      <c r="R570" s="169"/>
      <c r="S570" s="169"/>
      <c r="T570" s="170"/>
      <c r="AT570" s="165" t="s">
        <v>162</v>
      </c>
      <c r="AU570" s="165" t="s">
        <v>82</v>
      </c>
      <c r="AV570" s="13" t="s">
        <v>80</v>
      </c>
      <c r="AW570" s="13" t="s">
        <v>34</v>
      </c>
      <c r="AX570" s="13" t="s">
        <v>73</v>
      </c>
      <c r="AY570" s="165" t="s">
        <v>151</v>
      </c>
    </row>
    <row r="571" spans="2:51" s="13" customFormat="1" ht="11.25">
      <c r="B571" s="163"/>
      <c r="D571" s="164" t="s">
        <v>162</v>
      </c>
      <c r="E571" s="165" t="s">
        <v>3</v>
      </c>
      <c r="F571" s="166" t="s">
        <v>856</v>
      </c>
      <c r="H571" s="165" t="s">
        <v>3</v>
      </c>
      <c r="I571" s="167"/>
      <c r="L571" s="163"/>
      <c r="M571" s="168"/>
      <c r="N571" s="169"/>
      <c r="O571" s="169"/>
      <c r="P571" s="169"/>
      <c r="Q571" s="169"/>
      <c r="R571" s="169"/>
      <c r="S571" s="169"/>
      <c r="T571" s="170"/>
      <c r="AT571" s="165" t="s">
        <v>162</v>
      </c>
      <c r="AU571" s="165" t="s">
        <v>82</v>
      </c>
      <c r="AV571" s="13" t="s">
        <v>80</v>
      </c>
      <c r="AW571" s="13" t="s">
        <v>34</v>
      </c>
      <c r="AX571" s="13" t="s">
        <v>73</v>
      </c>
      <c r="AY571" s="165" t="s">
        <v>151</v>
      </c>
    </row>
    <row r="572" spans="2:51" s="13" customFormat="1" ht="11.25">
      <c r="B572" s="163"/>
      <c r="D572" s="164" t="s">
        <v>162</v>
      </c>
      <c r="E572" s="165" t="s">
        <v>3</v>
      </c>
      <c r="F572" s="166" t="s">
        <v>264</v>
      </c>
      <c r="H572" s="165" t="s">
        <v>3</v>
      </c>
      <c r="I572" s="167"/>
      <c r="L572" s="163"/>
      <c r="M572" s="168"/>
      <c r="N572" s="169"/>
      <c r="O572" s="169"/>
      <c r="P572" s="169"/>
      <c r="Q572" s="169"/>
      <c r="R572" s="169"/>
      <c r="S572" s="169"/>
      <c r="T572" s="170"/>
      <c r="AT572" s="165" t="s">
        <v>162</v>
      </c>
      <c r="AU572" s="165" t="s">
        <v>82</v>
      </c>
      <c r="AV572" s="13" t="s">
        <v>80</v>
      </c>
      <c r="AW572" s="13" t="s">
        <v>34</v>
      </c>
      <c r="AX572" s="13" t="s">
        <v>73</v>
      </c>
      <c r="AY572" s="165" t="s">
        <v>151</v>
      </c>
    </row>
    <row r="573" spans="2:51" s="14" customFormat="1" ht="11.25">
      <c r="B573" s="171"/>
      <c r="D573" s="164" t="s">
        <v>162</v>
      </c>
      <c r="E573" s="172" t="s">
        <v>3</v>
      </c>
      <c r="F573" s="173" t="s">
        <v>82</v>
      </c>
      <c r="H573" s="174">
        <v>2</v>
      </c>
      <c r="I573" s="175"/>
      <c r="L573" s="171"/>
      <c r="M573" s="176"/>
      <c r="N573" s="177"/>
      <c r="O573" s="177"/>
      <c r="P573" s="177"/>
      <c r="Q573" s="177"/>
      <c r="R573" s="177"/>
      <c r="S573" s="177"/>
      <c r="T573" s="178"/>
      <c r="AT573" s="172" t="s">
        <v>162</v>
      </c>
      <c r="AU573" s="172" t="s">
        <v>82</v>
      </c>
      <c r="AV573" s="14" t="s">
        <v>82</v>
      </c>
      <c r="AW573" s="14" t="s">
        <v>34</v>
      </c>
      <c r="AX573" s="14" t="s">
        <v>80</v>
      </c>
      <c r="AY573" s="172" t="s">
        <v>151</v>
      </c>
    </row>
    <row r="574" spans="1:65" s="2" customFormat="1" ht="21.75" customHeight="1">
      <c r="A574" s="34"/>
      <c r="B574" s="144"/>
      <c r="C574" s="145" t="s">
        <v>857</v>
      </c>
      <c r="D574" s="145" t="s">
        <v>153</v>
      </c>
      <c r="E574" s="146" t="s">
        <v>858</v>
      </c>
      <c r="F574" s="147" t="s">
        <v>859</v>
      </c>
      <c r="G574" s="148" t="s">
        <v>297</v>
      </c>
      <c r="H574" s="149">
        <v>1</v>
      </c>
      <c r="I574" s="150"/>
      <c r="J574" s="151">
        <f>ROUND(I574*H574,2)</f>
        <v>0</v>
      </c>
      <c r="K574" s="147" t="s">
        <v>157</v>
      </c>
      <c r="L574" s="35"/>
      <c r="M574" s="152" t="s">
        <v>3</v>
      </c>
      <c r="N574" s="153" t="s">
        <v>44</v>
      </c>
      <c r="O574" s="55"/>
      <c r="P574" s="154">
        <f>O574*H574</f>
        <v>0</v>
      </c>
      <c r="Q574" s="154">
        <v>1E-05</v>
      </c>
      <c r="R574" s="154">
        <f>Q574*H574</f>
        <v>1E-05</v>
      </c>
      <c r="S574" s="154">
        <v>0</v>
      </c>
      <c r="T574" s="155">
        <f>S574*H574</f>
        <v>0</v>
      </c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R574" s="156" t="s">
        <v>267</v>
      </c>
      <c r="AT574" s="156" t="s">
        <v>153</v>
      </c>
      <c r="AU574" s="156" t="s">
        <v>82</v>
      </c>
      <c r="AY574" s="19" t="s">
        <v>151</v>
      </c>
      <c r="BE574" s="157">
        <f>IF(N574="základní",J574,0)</f>
        <v>0</v>
      </c>
      <c r="BF574" s="157">
        <f>IF(N574="snížená",J574,0)</f>
        <v>0</v>
      </c>
      <c r="BG574" s="157">
        <f>IF(N574="zákl. přenesená",J574,0)</f>
        <v>0</v>
      </c>
      <c r="BH574" s="157">
        <f>IF(N574="sníž. přenesená",J574,0)</f>
        <v>0</v>
      </c>
      <c r="BI574" s="157">
        <f>IF(N574="nulová",J574,0)</f>
        <v>0</v>
      </c>
      <c r="BJ574" s="19" t="s">
        <v>80</v>
      </c>
      <c r="BK574" s="157">
        <f>ROUND(I574*H574,2)</f>
        <v>0</v>
      </c>
      <c r="BL574" s="19" t="s">
        <v>267</v>
      </c>
      <c r="BM574" s="156" t="s">
        <v>860</v>
      </c>
    </row>
    <row r="575" spans="1:47" s="2" customFormat="1" ht="11.25">
      <c r="A575" s="34"/>
      <c r="B575" s="35"/>
      <c r="C575" s="34"/>
      <c r="D575" s="158" t="s">
        <v>160</v>
      </c>
      <c r="E575" s="34"/>
      <c r="F575" s="159" t="s">
        <v>861</v>
      </c>
      <c r="G575" s="34"/>
      <c r="H575" s="34"/>
      <c r="I575" s="160"/>
      <c r="J575" s="34"/>
      <c r="K575" s="34"/>
      <c r="L575" s="35"/>
      <c r="M575" s="161"/>
      <c r="N575" s="162"/>
      <c r="O575" s="55"/>
      <c r="P575" s="55"/>
      <c r="Q575" s="55"/>
      <c r="R575" s="55"/>
      <c r="S575" s="55"/>
      <c r="T575" s="56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T575" s="19" t="s">
        <v>160</v>
      </c>
      <c r="AU575" s="19" t="s">
        <v>82</v>
      </c>
    </row>
    <row r="576" spans="2:51" s="13" customFormat="1" ht="11.25">
      <c r="B576" s="163"/>
      <c r="D576" s="164" t="s">
        <v>162</v>
      </c>
      <c r="E576" s="165" t="s">
        <v>3</v>
      </c>
      <c r="F576" s="166" t="s">
        <v>862</v>
      </c>
      <c r="H576" s="165" t="s">
        <v>3</v>
      </c>
      <c r="I576" s="167"/>
      <c r="L576" s="163"/>
      <c r="M576" s="168"/>
      <c r="N576" s="169"/>
      <c r="O576" s="169"/>
      <c r="P576" s="169"/>
      <c r="Q576" s="169"/>
      <c r="R576" s="169"/>
      <c r="S576" s="169"/>
      <c r="T576" s="170"/>
      <c r="AT576" s="165" t="s">
        <v>162</v>
      </c>
      <c r="AU576" s="165" t="s">
        <v>82</v>
      </c>
      <c r="AV576" s="13" t="s">
        <v>80</v>
      </c>
      <c r="AW576" s="13" t="s">
        <v>34</v>
      </c>
      <c r="AX576" s="13" t="s">
        <v>73</v>
      </c>
      <c r="AY576" s="165" t="s">
        <v>151</v>
      </c>
    </row>
    <row r="577" spans="2:51" s="14" customFormat="1" ht="11.25">
      <c r="B577" s="171"/>
      <c r="D577" s="164" t="s">
        <v>162</v>
      </c>
      <c r="E577" s="172" t="s">
        <v>3</v>
      </c>
      <c r="F577" s="173" t="s">
        <v>80</v>
      </c>
      <c r="H577" s="174">
        <v>1</v>
      </c>
      <c r="I577" s="175"/>
      <c r="L577" s="171"/>
      <c r="M577" s="176"/>
      <c r="N577" s="177"/>
      <c r="O577" s="177"/>
      <c r="P577" s="177"/>
      <c r="Q577" s="177"/>
      <c r="R577" s="177"/>
      <c r="S577" s="177"/>
      <c r="T577" s="178"/>
      <c r="AT577" s="172" t="s">
        <v>162</v>
      </c>
      <c r="AU577" s="172" t="s">
        <v>82</v>
      </c>
      <c r="AV577" s="14" t="s">
        <v>82</v>
      </c>
      <c r="AW577" s="14" t="s">
        <v>34</v>
      </c>
      <c r="AX577" s="14" t="s">
        <v>80</v>
      </c>
      <c r="AY577" s="172" t="s">
        <v>151</v>
      </c>
    </row>
    <row r="578" spans="1:65" s="2" customFormat="1" ht="16.5" customHeight="1">
      <c r="A578" s="34"/>
      <c r="B578" s="144"/>
      <c r="C578" s="187" t="s">
        <v>863</v>
      </c>
      <c r="D578" s="187" t="s">
        <v>208</v>
      </c>
      <c r="E578" s="188" t="s">
        <v>864</v>
      </c>
      <c r="F578" s="189" t="s">
        <v>865</v>
      </c>
      <c r="G578" s="190" t="s">
        <v>297</v>
      </c>
      <c r="H578" s="191">
        <v>1</v>
      </c>
      <c r="I578" s="192"/>
      <c r="J578" s="193">
        <f>ROUND(I578*H578,2)</f>
        <v>0</v>
      </c>
      <c r="K578" s="189" t="s">
        <v>157</v>
      </c>
      <c r="L578" s="194"/>
      <c r="M578" s="195" t="s">
        <v>3</v>
      </c>
      <c r="N578" s="196" t="s">
        <v>44</v>
      </c>
      <c r="O578" s="55"/>
      <c r="P578" s="154">
        <f>O578*H578</f>
        <v>0</v>
      </c>
      <c r="Q578" s="154">
        <v>0.0025</v>
      </c>
      <c r="R578" s="154">
        <f>Q578*H578</f>
        <v>0.0025</v>
      </c>
      <c r="S578" s="154">
        <v>0</v>
      </c>
      <c r="T578" s="155">
        <f>S578*H578</f>
        <v>0</v>
      </c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R578" s="156" t="s">
        <v>395</v>
      </c>
      <c r="AT578" s="156" t="s">
        <v>208</v>
      </c>
      <c r="AU578" s="156" t="s">
        <v>82</v>
      </c>
      <c r="AY578" s="19" t="s">
        <v>151</v>
      </c>
      <c r="BE578" s="157">
        <f>IF(N578="základní",J578,0)</f>
        <v>0</v>
      </c>
      <c r="BF578" s="157">
        <f>IF(N578="snížená",J578,0)</f>
        <v>0</v>
      </c>
      <c r="BG578" s="157">
        <f>IF(N578="zákl. přenesená",J578,0)</f>
        <v>0</v>
      </c>
      <c r="BH578" s="157">
        <f>IF(N578="sníž. přenesená",J578,0)</f>
        <v>0</v>
      </c>
      <c r="BI578" s="157">
        <f>IF(N578="nulová",J578,0)</f>
        <v>0</v>
      </c>
      <c r="BJ578" s="19" t="s">
        <v>80</v>
      </c>
      <c r="BK578" s="157">
        <f>ROUND(I578*H578,2)</f>
        <v>0</v>
      </c>
      <c r="BL578" s="19" t="s">
        <v>267</v>
      </c>
      <c r="BM578" s="156" t="s">
        <v>866</v>
      </c>
    </row>
    <row r="579" spans="1:65" s="2" customFormat="1" ht="24" customHeight="1">
      <c r="A579" s="34"/>
      <c r="B579" s="144"/>
      <c r="C579" s="145" t="s">
        <v>867</v>
      </c>
      <c r="D579" s="145" t="s">
        <v>153</v>
      </c>
      <c r="E579" s="146" t="s">
        <v>868</v>
      </c>
      <c r="F579" s="147" t="s">
        <v>869</v>
      </c>
      <c r="G579" s="148" t="s">
        <v>195</v>
      </c>
      <c r="H579" s="149">
        <v>0.845</v>
      </c>
      <c r="I579" s="150"/>
      <c r="J579" s="151">
        <f>ROUND(I579*H579,2)</f>
        <v>0</v>
      </c>
      <c r="K579" s="147" t="s">
        <v>157</v>
      </c>
      <c r="L579" s="35"/>
      <c r="M579" s="152" t="s">
        <v>3</v>
      </c>
      <c r="N579" s="153" t="s">
        <v>44</v>
      </c>
      <c r="O579" s="55"/>
      <c r="P579" s="154">
        <f>O579*H579</f>
        <v>0</v>
      </c>
      <c r="Q579" s="154">
        <v>0</v>
      </c>
      <c r="R579" s="154">
        <f>Q579*H579</f>
        <v>0</v>
      </c>
      <c r="S579" s="154">
        <v>0</v>
      </c>
      <c r="T579" s="155">
        <f>S579*H579</f>
        <v>0</v>
      </c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R579" s="156" t="s">
        <v>267</v>
      </c>
      <c r="AT579" s="156" t="s">
        <v>153</v>
      </c>
      <c r="AU579" s="156" t="s">
        <v>82</v>
      </c>
      <c r="AY579" s="19" t="s">
        <v>151</v>
      </c>
      <c r="BE579" s="157">
        <f>IF(N579="základní",J579,0)</f>
        <v>0</v>
      </c>
      <c r="BF579" s="157">
        <f>IF(N579="snížená",J579,0)</f>
        <v>0</v>
      </c>
      <c r="BG579" s="157">
        <f>IF(N579="zákl. přenesená",J579,0)</f>
        <v>0</v>
      </c>
      <c r="BH579" s="157">
        <f>IF(N579="sníž. přenesená",J579,0)</f>
        <v>0</v>
      </c>
      <c r="BI579" s="157">
        <f>IF(N579="nulová",J579,0)</f>
        <v>0</v>
      </c>
      <c r="BJ579" s="19" t="s">
        <v>80</v>
      </c>
      <c r="BK579" s="157">
        <f>ROUND(I579*H579,2)</f>
        <v>0</v>
      </c>
      <c r="BL579" s="19" t="s">
        <v>267</v>
      </c>
      <c r="BM579" s="156" t="s">
        <v>870</v>
      </c>
    </row>
    <row r="580" spans="1:47" s="2" customFormat="1" ht="11.25">
      <c r="A580" s="34"/>
      <c r="B580" s="35"/>
      <c r="C580" s="34"/>
      <c r="D580" s="158" t="s">
        <v>160</v>
      </c>
      <c r="E580" s="34"/>
      <c r="F580" s="159" t="s">
        <v>871</v>
      </c>
      <c r="G580" s="34"/>
      <c r="H580" s="34"/>
      <c r="I580" s="160"/>
      <c r="J580" s="34"/>
      <c r="K580" s="34"/>
      <c r="L580" s="35"/>
      <c r="M580" s="161"/>
      <c r="N580" s="162"/>
      <c r="O580" s="55"/>
      <c r="P580" s="55"/>
      <c r="Q580" s="55"/>
      <c r="R580" s="55"/>
      <c r="S580" s="55"/>
      <c r="T580" s="56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T580" s="19" t="s">
        <v>160</v>
      </c>
      <c r="AU580" s="19" t="s">
        <v>82</v>
      </c>
    </row>
    <row r="581" spans="1:65" s="2" customFormat="1" ht="24" customHeight="1">
      <c r="A581" s="34"/>
      <c r="B581" s="144"/>
      <c r="C581" s="145" t="s">
        <v>872</v>
      </c>
      <c r="D581" s="145" t="s">
        <v>153</v>
      </c>
      <c r="E581" s="146" t="s">
        <v>873</v>
      </c>
      <c r="F581" s="147" t="s">
        <v>874</v>
      </c>
      <c r="G581" s="148" t="s">
        <v>195</v>
      </c>
      <c r="H581" s="149">
        <v>0.845</v>
      </c>
      <c r="I581" s="150"/>
      <c r="J581" s="151">
        <f>ROUND(I581*H581,2)</f>
        <v>0</v>
      </c>
      <c r="K581" s="147" t="s">
        <v>157</v>
      </c>
      <c r="L581" s="35"/>
      <c r="M581" s="152" t="s">
        <v>3</v>
      </c>
      <c r="N581" s="153" t="s">
        <v>44</v>
      </c>
      <c r="O581" s="55"/>
      <c r="P581" s="154">
        <f>O581*H581</f>
        <v>0</v>
      </c>
      <c r="Q581" s="154">
        <v>0</v>
      </c>
      <c r="R581" s="154">
        <f>Q581*H581</f>
        <v>0</v>
      </c>
      <c r="S581" s="154">
        <v>0</v>
      </c>
      <c r="T581" s="155">
        <f>S581*H581</f>
        <v>0</v>
      </c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R581" s="156" t="s">
        <v>267</v>
      </c>
      <c r="AT581" s="156" t="s">
        <v>153</v>
      </c>
      <c r="AU581" s="156" t="s">
        <v>82</v>
      </c>
      <c r="AY581" s="19" t="s">
        <v>151</v>
      </c>
      <c r="BE581" s="157">
        <f>IF(N581="základní",J581,0)</f>
        <v>0</v>
      </c>
      <c r="BF581" s="157">
        <f>IF(N581="snížená",J581,0)</f>
        <v>0</v>
      </c>
      <c r="BG581" s="157">
        <f>IF(N581="zákl. přenesená",J581,0)</f>
        <v>0</v>
      </c>
      <c r="BH581" s="157">
        <f>IF(N581="sníž. přenesená",J581,0)</f>
        <v>0</v>
      </c>
      <c r="BI581" s="157">
        <f>IF(N581="nulová",J581,0)</f>
        <v>0</v>
      </c>
      <c r="BJ581" s="19" t="s">
        <v>80</v>
      </c>
      <c r="BK581" s="157">
        <f>ROUND(I581*H581,2)</f>
        <v>0</v>
      </c>
      <c r="BL581" s="19" t="s">
        <v>267</v>
      </c>
      <c r="BM581" s="156" t="s">
        <v>875</v>
      </c>
    </row>
    <row r="582" spans="1:47" s="2" customFormat="1" ht="11.25">
      <c r="A582" s="34"/>
      <c r="B582" s="35"/>
      <c r="C582" s="34"/>
      <c r="D582" s="158" t="s">
        <v>160</v>
      </c>
      <c r="E582" s="34"/>
      <c r="F582" s="159" t="s">
        <v>876</v>
      </c>
      <c r="G582" s="34"/>
      <c r="H582" s="34"/>
      <c r="I582" s="160"/>
      <c r="J582" s="34"/>
      <c r="K582" s="34"/>
      <c r="L582" s="35"/>
      <c r="M582" s="161"/>
      <c r="N582" s="162"/>
      <c r="O582" s="55"/>
      <c r="P582" s="55"/>
      <c r="Q582" s="55"/>
      <c r="R582" s="55"/>
      <c r="S582" s="55"/>
      <c r="T582" s="56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T582" s="19" t="s">
        <v>160</v>
      </c>
      <c r="AU582" s="19" t="s">
        <v>82</v>
      </c>
    </row>
    <row r="583" spans="2:63" s="12" customFormat="1" ht="22.5" customHeight="1">
      <c r="B583" s="131"/>
      <c r="D583" s="132" t="s">
        <v>72</v>
      </c>
      <c r="E583" s="142" t="s">
        <v>877</v>
      </c>
      <c r="F583" s="142" t="s">
        <v>878</v>
      </c>
      <c r="I583" s="134"/>
      <c r="J583" s="143">
        <f>BK583</f>
        <v>0</v>
      </c>
      <c r="L583" s="131"/>
      <c r="M583" s="136"/>
      <c r="N583" s="137"/>
      <c r="O583" s="137"/>
      <c r="P583" s="138">
        <f>SUM(P584:P613)</f>
        <v>0</v>
      </c>
      <c r="Q583" s="137"/>
      <c r="R583" s="138">
        <f>SUM(R584:R613)</f>
        <v>0.165</v>
      </c>
      <c r="S583" s="137"/>
      <c r="T583" s="139">
        <f>SUM(T584:T613)</f>
        <v>0.028</v>
      </c>
      <c r="AR583" s="132" t="s">
        <v>82</v>
      </c>
      <c r="AT583" s="140" t="s">
        <v>72</v>
      </c>
      <c r="AU583" s="140" t="s">
        <v>80</v>
      </c>
      <c r="AY583" s="132" t="s">
        <v>151</v>
      </c>
      <c r="BK583" s="141">
        <f>SUM(BK584:BK613)</f>
        <v>0</v>
      </c>
    </row>
    <row r="584" spans="1:65" s="2" customFormat="1" ht="24" customHeight="1">
      <c r="A584" s="34"/>
      <c r="B584" s="144"/>
      <c r="C584" s="145" t="s">
        <v>879</v>
      </c>
      <c r="D584" s="145" t="s">
        <v>153</v>
      </c>
      <c r="E584" s="146" t="s">
        <v>880</v>
      </c>
      <c r="F584" s="147" t="s">
        <v>881</v>
      </c>
      <c r="G584" s="148" t="s">
        <v>297</v>
      </c>
      <c r="H584" s="149">
        <v>1</v>
      </c>
      <c r="I584" s="150"/>
      <c r="J584" s="151">
        <f>ROUND(I584*H584,2)</f>
        <v>0</v>
      </c>
      <c r="K584" s="147" t="s">
        <v>157</v>
      </c>
      <c r="L584" s="35"/>
      <c r="M584" s="152" t="s">
        <v>3</v>
      </c>
      <c r="N584" s="153" t="s">
        <v>44</v>
      </c>
      <c r="O584" s="55"/>
      <c r="P584" s="154">
        <f>O584*H584</f>
        <v>0</v>
      </c>
      <c r="Q584" s="154">
        <v>0</v>
      </c>
      <c r="R584" s="154">
        <f>Q584*H584</f>
        <v>0</v>
      </c>
      <c r="S584" s="154">
        <v>0.028</v>
      </c>
      <c r="T584" s="155">
        <f>S584*H584</f>
        <v>0.028</v>
      </c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R584" s="156" t="s">
        <v>267</v>
      </c>
      <c r="AT584" s="156" t="s">
        <v>153</v>
      </c>
      <c r="AU584" s="156" t="s">
        <v>82</v>
      </c>
      <c r="AY584" s="19" t="s">
        <v>151</v>
      </c>
      <c r="BE584" s="157">
        <f>IF(N584="základní",J584,0)</f>
        <v>0</v>
      </c>
      <c r="BF584" s="157">
        <f>IF(N584="snížená",J584,0)</f>
        <v>0</v>
      </c>
      <c r="BG584" s="157">
        <f>IF(N584="zákl. přenesená",J584,0)</f>
        <v>0</v>
      </c>
      <c r="BH584" s="157">
        <f>IF(N584="sníž. přenesená",J584,0)</f>
        <v>0</v>
      </c>
      <c r="BI584" s="157">
        <f>IF(N584="nulová",J584,0)</f>
        <v>0</v>
      </c>
      <c r="BJ584" s="19" t="s">
        <v>80</v>
      </c>
      <c r="BK584" s="157">
        <f>ROUND(I584*H584,2)</f>
        <v>0</v>
      </c>
      <c r="BL584" s="19" t="s">
        <v>267</v>
      </c>
      <c r="BM584" s="156" t="s">
        <v>882</v>
      </c>
    </row>
    <row r="585" spans="1:47" s="2" customFormat="1" ht="11.25">
      <c r="A585" s="34"/>
      <c r="B585" s="35"/>
      <c r="C585" s="34"/>
      <c r="D585" s="158" t="s">
        <v>160</v>
      </c>
      <c r="E585" s="34"/>
      <c r="F585" s="159" t="s">
        <v>883</v>
      </c>
      <c r="G585" s="34"/>
      <c r="H585" s="34"/>
      <c r="I585" s="160"/>
      <c r="J585" s="34"/>
      <c r="K585" s="34"/>
      <c r="L585" s="35"/>
      <c r="M585" s="161"/>
      <c r="N585" s="162"/>
      <c r="O585" s="55"/>
      <c r="P585" s="55"/>
      <c r="Q585" s="55"/>
      <c r="R585" s="55"/>
      <c r="S585" s="55"/>
      <c r="T585" s="56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T585" s="19" t="s">
        <v>160</v>
      </c>
      <c r="AU585" s="19" t="s">
        <v>82</v>
      </c>
    </row>
    <row r="586" spans="2:51" s="13" customFormat="1" ht="11.25">
      <c r="B586" s="163"/>
      <c r="D586" s="164" t="s">
        <v>162</v>
      </c>
      <c r="E586" s="165" t="s">
        <v>3</v>
      </c>
      <c r="F586" s="166" t="s">
        <v>884</v>
      </c>
      <c r="H586" s="165" t="s">
        <v>3</v>
      </c>
      <c r="I586" s="167"/>
      <c r="L586" s="163"/>
      <c r="M586" s="168"/>
      <c r="N586" s="169"/>
      <c r="O586" s="169"/>
      <c r="P586" s="169"/>
      <c r="Q586" s="169"/>
      <c r="R586" s="169"/>
      <c r="S586" s="169"/>
      <c r="T586" s="170"/>
      <c r="AT586" s="165" t="s">
        <v>162</v>
      </c>
      <c r="AU586" s="165" t="s">
        <v>82</v>
      </c>
      <c r="AV586" s="13" t="s">
        <v>80</v>
      </c>
      <c r="AW586" s="13" t="s">
        <v>34</v>
      </c>
      <c r="AX586" s="13" t="s">
        <v>73</v>
      </c>
      <c r="AY586" s="165" t="s">
        <v>151</v>
      </c>
    </row>
    <row r="587" spans="2:51" s="13" customFormat="1" ht="11.25">
      <c r="B587" s="163"/>
      <c r="D587" s="164" t="s">
        <v>162</v>
      </c>
      <c r="E587" s="165" t="s">
        <v>3</v>
      </c>
      <c r="F587" s="166" t="s">
        <v>885</v>
      </c>
      <c r="H587" s="165" t="s">
        <v>3</v>
      </c>
      <c r="I587" s="167"/>
      <c r="L587" s="163"/>
      <c r="M587" s="168"/>
      <c r="N587" s="169"/>
      <c r="O587" s="169"/>
      <c r="P587" s="169"/>
      <c r="Q587" s="169"/>
      <c r="R587" s="169"/>
      <c r="S587" s="169"/>
      <c r="T587" s="170"/>
      <c r="AT587" s="165" t="s">
        <v>162</v>
      </c>
      <c r="AU587" s="165" t="s">
        <v>82</v>
      </c>
      <c r="AV587" s="13" t="s">
        <v>80</v>
      </c>
      <c r="AW587" s="13" t="s">
        <v>34</v>
      </c>
      <c r="AX587" s="13" t="s">
        <v>73</v>
      </c>
      <c r="AY587" s="165" t="s">
        <v>151</v>
      </c>
    </row>
    <row r="588" spans="2:51" s="14" customFormat="1" ht="11.25">
      <c r="B588" s="171"/>
      <c r="D588" s="164" t="s">
        <v>162</v>
      </c>
      <c r="E588" s="172" t="s">
        <v>3</v>
      </c>
      <c r="F588" s="173" t="s">
        <v>80</v>
      </c>
      <c r="H588" s="174">
        <v>1</v>
      </c>
      <c r="I588" s="175"/>
      <c r="L588" s="171"/>
      <c r="M588" s="176"/>
      <c r="N588" s="177"/>
      <c r="O588" s="177"/>
      <c r="P588" s="177"/>
      <c r="Q588" s="177"/>
      <c r="R588" s="177"/>
      <c r="S588" s="177"/>
      <c r="T588" s="178"/>
      <c r="AT588" s="172" t="s">
        <v>162</v>
      </c>
      <c r="AU588" s="172" t="s">
        <v>82</v>
      </c>
      <c r="AV588" s="14" t="s">
        <v>82</v>
      </c>
      <c r="AW588" s="14" t="s">
        <v>34</v>
      </c>
      <c r="AX588" s="14" t="s">
        <v>80</v>
      </c>
      <c r="AY588" s="172" t="s">
        <v>151</v>
      </c>
    </row>
    <row r="589" spans="1:65" s="2" customFormat="1" ht="24" customHeight="1">
      <c r="A589" s="34"/>
      <c r="B589" s="144"/>
      <c r="C589" s="145" t="s">
        <v>886</v>
      </c>
      <c r="D589" s="145" t="s">
        <v>153</v>
      </c>
      <c r="E589" s="146" t="s">
        <v>688</v>
      </c>
      <c r="F589" s="147" t="s">
        <v>689</v>
      </c>
      <c r="G589" s="148" t="s">
        <v>195</v>
      </c>
      <c r="H589" s="149">
        <v>0.028</v>
      </c>
      <c r="I589" s="150"/>
      <c r="J589" s="151">
        <f>ROUND(I589*H589,2)</f>
        <v>0</v>
      </c>
      <c r="K589" s="147" t="s">
        <v>157</v>
      </c>
      <c r="L589" s="35"/>
      <c r="M589" s="152" t="s">
        <v>3</v>
      </c>
      <c r="N589" s="153" t="s">
        <v>44</v>
      </c>
      <c r="O589" s="55"/>
      <c r="P589" s="154">
        <f>O589*H589</f>
        <v>0</v>
      </c>
      <c r="Q589" s="154">
        <v>0</v>
      </c>
      <c r="R589" s="154">
        <f>Q589*H589</f>
        <v>0</v>
      </c>
      <c r="S589" s="154">
        <v>0</v>
      </c>
      <c r="T589" s="155">
        <f>S589*H589</f>
        <v>0</v>
      </c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R589" s="156" t="s">
        <v>267</v>
      </c>
      <c r="AT589" s="156" t="s">
        <v>153</v>
      </c>
      <c r="AU589" s="156" t="s">
        <v>82</v>
      </c>
      <c r="AY589" s="19" t="s">
        <v>151</v>
      </c>
      <c r="BE589" s="157">
        <f>IF(N589="základní",J589,0)</f>
        <v>0</v>
      </c>
      <c r="BF589" s="157">
        <f>IF(N589="snížená",J589,0)</f>
        <v>0</v>
      </c>
      <c r="BG589" s="157">
        <f>IF(N589="zákl. přenesená",J589,0)</f>
        <v>0</v>
      </c>
      <c r="BH589" s="157">
        <f>IF(N589="sníž. přenesená",J589,0)</f>
        <v>0</v>
      </c>
      <c r="BI589" s="157">
        <f>IF(N589="nulová",J589,0)</f>
        <v>0</v>
      </c>
      <c r="BJ589" s="19" t="s">
        <v>80</v>
      </c>
      <c r="BK589" s="157">
        <f>ROUND(I589*H589,2)</f>
        <v>0</v>
      </c>
      <c r="BL589" s="19" t="s">
        <v>267</v>
      </c>
      <c r="BM589" s="156" t="s">
        <v>887</v>
      </c>
    </row>
    <row r="590" spans="1:47" s="2" customFormat="1" ht="11.25">
      <c r="A590" s="34"/>
      <c r="B590" s="35"/>
      <c r="C590" s="34"/>
      <c r="D590" s="158" t="s">
        <v>160</v>
      </c>
      <c r="E590" s="34"/>
      <c r="F590" s="159" t="s">
        <v>691</v>
      </c>
      <c r="G590" s="34"/>
      <c r="H590" s="34"/>
      <c r="I590" s="160"/>
      <c r="J590" s="34"/>
      <c r="K590" s="34"/>
      <c r="L590" s="35"/>
      <c r="M590" s="161"/>
      <c r="N590" s="162"/>
      <c r="O590" s="55"/>
      <c r="P590" s="55"/>
      <c r="Q590" s="55"/>
      <c r="R590" s="55"/>
      <c r="S590" s="55"/>
      <c r="T590" s="56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T590" s="19" t="s">
        <v>160</v>
      </c>
      <c r="AU590" s="19" t="s">
        <v>82</v>
      </c>
    </row>
    <row r="591" spans="2:51" s="13" customFormat="1" ht="11.25">
      <c r="B591" s="163"/>
      <c r="D591" s="164" t="s">
        <v>162</v>
      </c>
      <c r="E591" s="165" t="s">
        <v>3</v>
      </c>
      <c r="F591" s="166" t="s">
        <v>173</v>
      </c>
      <c r="H591" s="165" t="s">
        <v>3</v>
      </c>
      <c r="I591" s="167"/>
      <c r="L591" s="163"/>
      <c r="M591" s="168"/>
      <c r="N591" s="169"/>
      <c r="O591" s="169"/>
      <c r="P591" s="169"/>
      <c r="Q591" s="169"/>
      <c r="R591" s="169"/>
      <c r="S591" s="169"/>
      <c r="T591" s="170"/>
      <c r="AT591" s="165" t="s">
        <v>162</v>
      </c>
      <c r="AU591" s="165" t="s">
        <v>82</v>
      </c>
      <c r="AV591" s="13" t="s">
        <v>80</v>
      </c>
      <c r="AW591" s="13" t="s">
        <v>34</v>
      </c>
      <c r="AX591" s="13" t="s">
        <v>73</v>
      </c>
      <c r="AY591" s="165" t="s">
        <v>151</v>
      </c>
    </row>
    <row r="592" spans="2:51" s="14" customFormat="1" ht="11.25">
      <c r="B592" s="171"/>
      <c r="D592" s="164" t="s">
        <v>162</v>
      </c>
      <c r="E592" s="172" t="s">
        <v>3</v>
      </c>
      <c r="F592" s="173" t="s">
        <v>888</v>
      </c>
      <c r="H592" s="174">
        <v>0.028</v>
      </c>
      <c r="I592" s="175"/>
      <c r="L592" s="171"/>
      <c r="M592" s="176"/>
      <c r="N592" s="177"/>
      <c r="O592" s="177"/>
      <c r="P592" s="177"/>
      <c r="Q592" s="177"/>
      <c r="R592" s="177"/>
      <c r="S592" s="177"/>
      <c r="T592" s="178"/>
      <c r="AT592" s="172" t="s">
        <v>162</v>
      </c>
      <c r="AU592" s="172" t="s">
        <v>82</v>
      </c>
      <c r="AV592" s="14" t="s">
        <v>82</v>
      </c>
      <c r="AW592" s="14" t="s">
        <v>34</v>
      </c>
      <c r="AX592" s="14" t="s">
        <v>80</v>
      </c>
      <c r="AY592" s="172" t="s">
        <v>151</v>
      </c>
    </row>
    <row r="593" spans="1:65" s="2" customFormat="1" ht="21.75" customHeight="1">
      <c r="A593" s="34"/>
      <c r="B593" s="144"/>
      <c r="C593" s="145" t="s">
        <v>889</v>
      </c>
      <c r="D593" s="145" t="s">
        <v>153</v>
      </c>
      <c r="E593" s="146" t="s">
        <v>694</v>
      </c>
      <c r="F593" s="147" t="s">
        <v>695</v>
      </c>
      <c r="G593" s="148" t="s">
        <v>195</v>
      </c>
      <c r="H593" s="149">
        <v>0.028</v>
      </c>
      <c r="I593" s="150"/>
      <c r="J593" s="151">
        <f>ROUND(I593*H593,2)</f>
        <v>0</v>
      </c>
      <c r="K593" s="147" t="s">
        <v>157</v>
      </c>
      <c r="L593" s="35"/>
      <c r="M593" s="152" t="s">
        <v>3</v>
      </c>
      <c r="N593" s="153" t="s">
        <v>44</v>
      </c>
      <c r="O593" s="55"/>
      <c r="P593" s="154">
        <f>O593*H593</f>
        <v>0</v>
      </c>
      <c r="Q593" s="154">
        <v>0</v>
      </c>
      <c r="R593" s="154">
        <f>Q593*H593</f>
        <v>0</v>
      </c>
      <c r="S593" s="154">
        <v>0</v>
      </c>
      <c r="T593" s="155">
        <f>S593*H593</f>
        <v>0</v>
      </c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R593" s="156" t="s">
        <v>267</v>
      </c>
      <c r="AT593" s="156" t="s">
        <v>153</v>
      </c>
      <c r="AU593" s="156" t="s">
        <v>82</v>
      </c>
      <c r="AY593" s="19" t="s">
        <v>151</v>
      </c>
      <c r="BE593" s="157">
        <f>IF(N593="základní",J593,0)</f>
        <v>0</v>
      </c>
      <c r="BF593" s="157">
        <f>IF(N593="snížená",J593,0)</f>
        <v>0</v>
      </c>
      <c r="BG593" s="157">
        <f>IF(N593="zákl. přenesená",J593,0)</f>
        <v>0</v>
      </c>
      <c r="BH593" s="157">
        <f>IF(N593="sníž. přenesená",J593,0)</f>
        <v>0</v>
      </c>
      <c r="BI593" s="157">
        <f>IF(N593="nulová",J593,0)</f>
        <v>0</v>
      </c>
      <c r="BJ593" s="19" t="s">
        <v>80</v>
      </c>
      <c r="BK593" s="157">
        <f>ROUND(I593*H593,2)</f>
        <v>0</v>
      </c>
      <c r="BL593" s="19" t="s">
        <v>267</v>
      </c>
      <c r="BM593" s="156" t="s">
        <v>890</v>
      </c>
    </row>
    <row r="594" spans="1:47" s="2" customFormat="1" ht="11.25">
      <c r="A594" s="34"/>
      <c r="B594" s="35"/>
      <c r="C594" s="34"/>
      <c r="D594" s="158" t="s">
        <v>160</v>
      </c>
      <c r="E594" s="34"/>
      <c r="F594" s="159" t="s">
        <v>697</v>
      </c>
      <c r="G594" s="34"/>
      <c r="H594" s="34"/>
      <c r="I594" s="160"/>
      <c r="J594" s="34"/>
      <c r="K594" s="34"/>
      <c r="L594" s="35"/>
      <c r="M594" s="161"/>
      <c r="N594" s="162"/>
      <c r="O594" s="55"/>
      <c r="P594" s="55"/>
      <c r="Q594" s="55"/>
      <c r="R594" s="55"/>
      <c r="S594" s="55"/>
      <c r="T594" s="56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T594" s="19" t="s">
        <v>160</v>
      </c>
      <c r="AU594" s="19" t="s">
        <v>82</v>
      </c>
    </row>
    <row r="595" spans="2:51" s="14" customFormat="1" ht="11.25">
      <c r="B595" s="171"/>
      <c r="D595" s="164" t="s">
        <v>162</v>
      </c>
      <c r="E595" s="172" t="s">
        <v>3</v>
      </c>
      <c r="F595" s="173" t="s">
        <v>888</v>
      </c>
      <c r="H595" s="174">
        <v>0.028</v>
      </c>
      <c r="I595" s="175"/>
      <c r="L595" s="171"/>
      <c r="M595" s="176"/>
      <c r="N595" s="177"/>
      <c r="O595" s="177"/>
      <c r="P595" s="177"/>
      <c r="Q595" s="177"/>
      <c r="R595" s="177"/>
      <c r="S595" s="177"/>
      <c r="T595" s="178"/>
      <c r="AT595" s="172" t="s">
        <v>162</v>
      </c>
      <c r="AU595" s="172" t="s">
        <v>82</v>
      </c>
      <c r="AV595" s="14" t="s">
        <v>82</v>
      </c>
      <c r="AW595" s="14" t="s">
        <v>34</v>
      </c>
      <c r="AX595" s="14" t="s">
        <v>80</v>
      </c>
      <c r="AY595" s="172" t="s">
        <v>151</v>
      </c>
    </row>
    <row r="596" spans="1:65" s="2" customFormat="1" ht="24" customHeight="1">
      <c r="A596" s="34"/>
      <c r="B596" s="144"/>
      <c r="C596" s="145" t="s">
        <v>891</v>
      </c>
      <c r="D596" s="145" t="s">
        <v>153</v>
      </c>
      <c r="E596" s="146" t="s">
        <v>699</v>
      </c>
      <c r="F596" s="147" t="s">
        <v>700</v>
      </c>
      <c r="G596" s="148" t="s">
        <v>195</v>
      </c>
      <c r="H596" s="149">
        <v>0.532</v>
      </c>
      <c r="I596" s="150"/>
      <c r="J596" s="151">
        <f>ROUND(I596*H596,2)</f>
        <v>0</v>
      </c>
      <c r="K596" s="147" t="s">
        <v>157</v>
      </c>
      <c r="L596" s="35"/>
      <c r="M596" s="152" t="s">
        <v>3</v>
      </c>
      <c r="N596" s="153" t="s">
        <v>44</v>
      </c>
      <c r="O596" s="55"/>
      <c r="P596" s="154">
        <f>O596*H596</f>
        <v>0</v>
      </c>
      <c r="Q596" s="154">
        <v>0</v>
      </c>
      <c r="R596" s="154">
        <f>Q596*H596</f>
        <v>0</v>
      </c>
      <c r="S596" s="154">
        <v>0</v>
      </c>
      <c r="T596" s="155">
        <f>S596*H596</f>
        <v>0</v>
      </c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R596" s="156" t="s">
        <v>267</v>
      </c>
      <c r="AT596" s="156" t="s">
        <v>153</v>
      </c>
      <c r="AU596" s="156" t="s">
        <v>82</v>
      </c>
      <c r="AY596" s="19" t="s">
        <v>151</v>
      </c>
      <c r="BE596" s="157">
        <f>IF(N596="základní",J596,0)</f>
        <v>0</v>
      </c>
      <c r="BF596" s="157">
        <f>IF(N596="snížená",J596,0)</f>
        <v>0</v>
      </c>
      <c r="BG596" s="157">
        <f>IF(N596="zákl. přenesená",J596,0)</f>
        <v>0</v>
      </c>
      <c r="BH596" s="157">
        <f>IF(N596="sníž. přenesená",J596,0)</f>
        <v>0</v>
      </c>
      <c r="BI596" s="157">
        <f>IF(N596="nulová",J596,0)</f>
        <v>0</v>
      </c>
      <c r="BJ596" s="19" t="s">
        <v>80</v>
      </c>
      <c r="BK596" s="157">
        <f>ROUND(I596*H596,2)</f>
        <v>0</v>
      </c>
      <c r="BL596" s="19" t="s">
        <v>267</v>
      </c>
      <c r="BM596" s="156" t="s">
        <v>892</v>
      </c>
    </row>
    <row r="597" spans="1:47" s="2" customFormat="1" ht="11.25">
      <c r="A597" s="34"/>
      <c r="B597" s="35"/>
      <c r="C597" s="34"/>
      <c r="D597" s="158" t="s">
        <v>160</v>
      </c>
      <c r="E597" s="34"/>
      <c r="F597" s="159" t="s">
        <v>702</v>
      </c>
      <c r="G597" s="34"/>
      <c r="H597" s="34"/>
      <c r="I597" s="160"/>
      <c r="J597" s="34"/>
      <c r="K597" s="34"/>
      <c r="L597" s="35"/>
      <c r="M597" s="161"/>
      <c r="N597" s="162"/>
      <c r="O597" s="55"/>
      <c r="P597" s="55"/>
      <c r="Q597" s="55"/>
      <c r="R597" s="55"/>
      <c r="S597" s="55"/>
      <c r="T597" s="56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T597" s="19" t="s">
        <v>160</v>
      </c>
      <c r="AU597" s="19" t="s">
        <v>82</v>
      </c>
    </row>
    <row r="598" spans="2:51" s="14" customFormat="1" ht="11.25">
      <c r="B598" s="171"/>
      <c r="D598" s="164" t="s">
        <v>162</v>
      </c>
      <c r="E598" s="172" t="s">
        <v>3</v>
      </c>
      <c r="F598" s="173" t="s">
        <v>893</v>
      </c>
      <c r="H598" s="174">
        <v>0.532</v>
      </c>
      <c r="I598" s="175"/>
      <c r="L598" s="171"/>
      <c r="M598" s="176"/>
      <c r="N598" s="177"/>
      <c r="O598" s="177"/>
      <c r="P598" s="177"/>
      <c r="Q598" s="177"/>
      <c r="R598" s="177"/>
      <c r="S598" s="177"/>
      <c r="T598" s="178"/>
      <c r="AT598" s="172" t="s">
        <v>162</v>
      </c>
      <c r="AU598" s="172" t="s">
        <v>82</v>
      </c>
      <c r="AV598" s="14" t="s">
        <v>82</v>
      </c>
      <c r="AW598" s="14" t="s">
        <v>34</v>
      </c>
      <c r="AX598" s="14" t="s">
        <v>80</v>
      </c>
      <c r="AY598" s="172" t="s">
        <v>151</v>
      </c>
    </row>
    <row r="599" spans="1:65" s="2" customFormat="1" ht="24" customHeight="1">
      <c r="A599" s="34"/>
      <c r="B599" s="144"/>
      <c r="C599" s="145" t="s">
        <v>894</v>
      </c>
      <c r="D599" s="145" t="s">
        <v>153</v>
      </c>
      <c r="E599" s="146" t="s">
        <v>895</v>
      </c>
      <c r="F599" s="147" t="s">
        <v>896</v>
      </c>
      <c r="G599" s="148" t="s">
        <v>195</v>
      </c>
      <c r="H599" s="149">
        <v>0.028</v>
      </c>
      <c r="I599" s="150"/>
      <c r="J599" s="151">
        <f>ROUND(I599*H599,2)</f>
        <v>0</v>
      </c>
      <c r="K599" s="147" t="s">
        <v>157</v>
      </c>
      <c r="L599" s="35"/>
      <c r="M599" s="152" t="s">
        <v>3</v>
      </c>
      <c r="N599" s="153" t="s">
        <v>44</v>
      </c>
      <c r="O599" s="55"/>
      <c r="P599" s="154">
        <f>O599*H599</f>
        <v>0</v>
      </c>
      <c r="Q599" s="154">
        <v>0</v>
      </c>
      <c r="R599" s="154">
        <f>Q599*H599</f>
        <v>0</v>
      </c>
      <c r="S599" s="154">
        <v>0</v>
      </c>
      <c r="T599" s="155">
        <f>S599*H599</f>
        <v>0</v>
      </c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R599" s="156" t="s">
        <v>267</v>
      </c>
      <c r="AT599" s="156" t="s">
        <v>153</v>
      </c>
      <c r="AU599" s="156" t="s">
        <v>82</v>
      </c>
      <c r="AY599" s="19" t="s">
        <v>151</v>
      </c>
      <c r="BE599" s="157">
        <f>IF(N599="základní",J599,0)</f>
        <v>0</v>
      </c>
      <c r="BF599" s="157">
        <f>IF(N599="snížená",J599,0)</f>
        <v>0</v>
      </c>
      <c r="BG599" s="157">
        <f>IF(N599="zákl. přenesená",J599,0)</f>
        <v>0</v>
      </c>
      <c r="BH599" s="157">
        <f>IF(N599="sníž. přenesená",J599,0)</f>
        <v>0</v>
      </c>
      <c r="BI599" s="157">
        <f>IF(N599="nulová",J599,0)</f>
        <v>0</v>
      </c>
      <c r="BJ599" s="19" t="s">
        <v>80</v>
      </c>
      <c r="BK599" s="157">
        <f>ROUND(I599*H599,2)</f>
        <v>0</v>
      </c>
      <c r="BL599" s="19" t="s">
        <v>267</v>
      </c>
      <c r="BM599" s="156" t="s">
        <v>897</v>
      </c>
    </row>
    <row r="600" spans="1:47" s="2" customFormat="1" ht="11.25">
      <c r="A600" s="34"/>
      <c r="B600" s="35"/>
      <c r="C600" s="34"/>
      <c r="D600" s="158" t="s">
        <v>160</v>
      </c>
      <c r="E600" s="34"/>
      <c r="F600" s="159" t="s">
        <v>898</v>
      </c>
      <c r="G600" s="34"/>
      <c r="H600" s="34"/>
      <c r="I600" s="160"/>
      <c r="J600" s="34"/>
      <c r="K600" s="34"/>
      <c r="L600" s="35"/>
      <c r="M600" s="161"/>
      <c r="N600" s="162"/>
      <c r="O600" s="55"/>
      <c r="P600" s="55"/>
      <c r="Q600" s="55"/>
      <c r="R600" s="55"/>
      <c r="S600" s="55"/>
      <c r="T600" s="56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T600" s="19" t="s">
        <v>160</v>
      </c>
      <c r="AU600" s="19" t="s">
        <v>82</v>
      </c>
    </row>
    <row r="601" spans="2:51" s="14" customFormat="1" ht="11.25">
      <c r="B601" s="171"/>
      <c r="D601" s="164" t="s">
        <v>162</v>
      </c>
      <c r="E601" s="172" t="s">
        <v>3</v>
      </c>
      <c r="F601" s="173" t="s">
        <v>888</v>
      </c>
      <c r="H601" s="174">
        <v>0.028</v>
      </c>
      <c r="I601" s="175"/>
      <c r="L601" s="171"/>
      <c r="M601" s="176"/>
      <c r="N601" s="177"/>
      <c r="O601" s="177"/>
      <c r="P601" s="177"/>
      <c r="Q601" s="177"/>
      <c r="R601" s="177"/>
      <c r="S601" s="177"/>
      <c r="T601" s="178"/>
      <c r="AT601" s="172" t="s">
        <v>162</v>
      </c>
      <c r="AU601" s="172" t="s">
        <v>82</v>
      </c>
      <c r="AV601" s="14" t="s">
        <v>82</v>
      </c>
      <c r="AW601" s="14" t="s">
        <v>34</v>
      </c>
      <c r="AX601" s="14" t="s">
        <v>73</v>
      </c>
      <c r="AY601" s="172" t="s">
        <v>151</v>
      </c>
    </row>
    <row r="602" spans="2:51" s="15" customFormat="1" ht="11.25">
      <c r="B602" s="179"/>
      <c r="D602" s="164" t="s">
        <v>162</v>
      </c>
      <c r="E602" s="180" t="s">
        <v>3</v>
      </c>
      <c r="F602" s="181" t="s">
        <v>168</v>
      </c>
      <c r="H602" s="182">
        <v>0.028</v>
      </c>
      <c r="I602" s="183"/>
      <c r="L602" s="179"/>
      <c r="M602" s="184"/>
      <c r="N602" s="185"/>
      <c r="O602" s="185"/>
      <c r="P602" s="185"/>
      <c r="Q602" s="185"/>
      <c r="R602" s="185"/>
      <c r="S602" s="185"/>
      <c r="T602" s="186"/>
      <c r="AT602" s="180" t="s">
        <v>162</v>
      </c>
      <c r="AU602" s="180" t="s">
        <v>82</v>
      </c>
      <c r="AV602" s="15" t="s">
        <v>158</v>
      </c>
      <c r="AW602" s="15" t="s">
        <v>34</v>
      </c>
      <c r="AX602" s="15" t="s">
        <v>80</v>
      </c>
      <c r="AY602" s="180" t="s">
        <v>151</v>
      </c>
    </row>
    <row r="603" spans="1:65" s="2" customFormat="1" ht="24" customHeight="1">
      <c r="A603" s="34"/>
      <c r="B603" s="144"/>
      <c r="C603" s="145" t="s">
        <v>899</v>
      </c>
      <c r="D603" s="145" t="s">
        <v>153</v>
      </c>
      <c r="E603" s="146" t="s">
        <v>900</v>
      </c>
      <c r="F603" s="147" t="s">
        <v>901</v>
      </c>
      <c r="G603" s="148" t="s">
        <v>297</v>
      </c>
      <c r="H603" s="149">
        <v>1</v>
      </c>
      <c r="I603" s="150"/>
      <c r="J603" s="151">
        <f>ROUND(I603*H603,2)</f>
        <v>0</v>
      </c>
      <c r="K603" s="147" t="s">
        <v>3</v>
      </c>
      <c r="L603" s="35"/>
      <c r="M603" s="152" t="s">
        <v>3</v>
      </c>
      <c r="N603" s="153" t="s">
        <v>44</v>
      </c>
      <c r="O603" s="55"/>
      <c r="P603" s="154">
        <f>O603*H603</f>
        <v>0</v>
      </c>
      <c r="Q603" s="154">
        <v>0</v>
      </c>
      <c r="R603" s="154">
        <f>Q603*H603</f>
        <v>0</v>
      </c>
      <c r="S603" s="154">
        <v>0</v>
      </c>
      <c r="T603" s="155">
        <f>S603*H603</f>
        <v>0</v>
      </c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R603" s="156" t="s">
        <v>267</v>
      </c>
      <c r="AT603" s="156" t="s">
        <v>153</v>
      </c>
      <c r="AU603" s="156" t="s">
        <v>82</v>
      </c>
      <c r="AY603" s="19" t="s">
        <v>151</v>
      </c>
      <c r="BE603" s="157">
        <f>IF(N603="základní",J603,0)</f>
        <v>0</v>
      </c>
      <c r="BF603" s="157">
        <f>IF(N603="snížená",J603,0)</f>
        <v>0</v>
      </c>
      <c r="BG603" s="157">
        <f>IF(N603="zákl. přenesená",J603,0)</f>
        <v>0</v>
      </c>
      <c r="BH603" s="157">
        <f>IF(N603="sníž. přenesená",J603,0)</f>
        <v>0</v>
      </c>
      <c r="BI603" s="157">
        <f>IF(N603="nulová",J603,0)</f>
        <v>0</v>
      </c>
      <c r="BJ603" s="19" t="s">
        <v>80</v>
      </c>
      <c r="BK603" s="157">
        <f>ROUND(I603*H603,2)</f>
        <v>0</v>
      </c>
      <c r="BL603" s="19" t="s">
        <v>267</v>
      </c>
      <c r="BM603" s="156" t="s">
        <v>902</v>
      </c>
    </row>
    <row r="604" spans="2:51" s="13" customFormat="1" ht="11.25">
      <c r="B604" s="163"/>
      <c r="D604" s="164" t="s">
        <v>162</v>
      </c>
      <c r="E604" s="165" t="s">
        <v>3</v>
      </c>
      <c r="F604" s="166" t="s">
        <v>903</v>
      </c>
      <c r="H604" s="165" t="s">
        <v>3</v>
      </c>
      <c r="I604" s="167"/>
      <c r="L604" s="163"/>
      <c r="M604" s="168"/>
      <c r="N604" s="169"/>
      <c r="O604" s="169"/>
      <c r="P604" s="169"/>
      <c r="Q604" s="169"/>
      <c r="R604" s="169"/>
      <c r="S604" s="169"/>
      <c r="T604" s="170"/>
      <c r="AT604" s="165" t="s">
        <v>162</v>
      </c>
      <c r="AU604" s="165" t="s">
        <v>82</v>
      </c>
      <c r="AV604" s="13" t="s">
        <v>80</v>
      </c>
      <c r="AW604" s="13" t="s">
        <v>34</v>
      </c>
      <c r="AX604" s="13" t="s">
        <v>73</v>
      </c>
      <c r="AY604" s="165" t="s">
        <v>151</v>
      </c>
    </row>
    <row r="605" spans="2:51" s="13" customFormat="1" ht="11.25">
      <c r="B605" s="163"/>
      <c r="D605" s="164" t="s">
        <v>162</v>
      </c>
      <c r="E605" s="165" t="s">
        <v>3</v>
      </c>
      <c r="F605" s="166" t="s">
        <v>904</v>
      </c>
      <c r="H605" s="165" t="s">
        <v>3</v>
      </c>
      <c r="I605" s="167"/>
      <c r="L605" s="163"/>
      <c r="M605" s="168"/>
      <c r="N605" s="169"/>
      <c r="O605" s="169"/>
      <c r="P605" s="169"/>
      <c r="Q605" s="169"/>
      <c r="R605" s="169"/>
      <c r="S605" s="169"/>
      <c r="T605" s="170"/>
      <c r="AT605" s="165" t="s">
        <v>162</v>
      </c>
      <c r="AU605" s="165" t="s">
        <v>82</v>
      </c>
      <c r="AV605" s="13" t="s">
        <v>80</v>
      </c>
      <c r="AW605" s="13" t="s">
        <v>34</v>
      </c>
      <c r="AX605" s="13" t="s">
        <v>73</v>
      </c>
      <c r="AY605" s="165" t="s">
        <v>151</v>
      </c>
    </row>
    <row r="606" spans="2:51" s="13" customFormat="1" ht="11.25">
      <c r="B606" s="163"/>
      <c r="D606" s="164" t="s">
        <v>162</v>
      </c>
      <c r="E606" s="165" t="s">
        <v>3</v>
      </c>
      <c r="F606" s="166" t="s">
        <v>905</v>
      </c>
      <c r="H606" s="165" t="s">
        <v>3</v>
      </c>
      <c r="I606" s="167"/>
      <c r="L606" s="163"/>
      <c r="M606" s="168"/>
      <c r="N606" s="169"/>
      <c r="O606" s="169"/>
      <c r="P606" s="169"/>
      <c r="Q606" s="169"/>
      <c r="R606" s="169"/>
      <c r="S606" s="169"/>
      <c r="T606" s="170"/>
      <c r="AT606" s="165" t="s">
        <v>162</v>
      </c>
      <c r="AU606" s="165" t="s">
        <v>82</v>
      </c>
      <c r="AV606" s="13" t="s">
        <v>80</v>
      </c>
      <c r="AW606" s="13" t="s">
        <v>34</v>
      </c>
      <c r="AX606" s="13" t="s">
        <v>73</v>
      </c>
      <c r="AY606" s="165" t="s">
        <v>151</v>
      </c>
    </row>
    <row r="607" spans="2:51" s="13" customFormat="1" ht="11.25">
      <c r="B607" s="163"/>
      <c r="D607" s="164" t="s">
        <v>162</v>
      </c>
      <c r="E607" s="165" t="s">
        <v>3</v>
      </c>
      <c r="F607" s="166" t="s">
        <v>906</v>
      </c>
      <c r="H607" s="165" t="s">
        <v>3</v>
      </c>
      <c r="I607" s="167"/>
      <c r="L607" s="163"/>
      <c r="M607" s="168"/>
      <c r="N607" s="169"/>
      <c r="O607" s="169"/>
      <c r="P607" s="169"/>
      <c r="Q607" s="169"/>
      <c r="R607" s="169"/>
      <c r="S607" s="169"/>
      <c r="T607" s="170"/>
      <c r="AT607" s="165" t="s">
        <v>162</v>
      </c>
      <c r="AU607" s="165" t="s">
        <v>82</v>
      </c>
      <c r="AV607" s="13" t="s">
        <v>80</v>
      </c>
      <c r="AW607" s="13" t="s">
        <v>34</v>
      </c>
      <c r="AX607" s="13" t="s">
        <v>73</v>
      </c>
      <c r="AY607" s="165" t="s">
        <v>151</v>
      </c>
    </row>
    <row r="608" spans="2:51" s="14" customFormat="1" ht="11.25">
      <c r="B608" s="171"/>
      <c r="D608" s="164" t="s">
        <v>162</v>
      </c>
      <c r="E608" s="172" t="s">
        <v>3</v>
      </c>
      <c r="F608" s="173" t="s">
        <v>80</v>
      </c>
      <c r="H608" s="174">
        <v>1</v>
      </c>
      <c r="I608" s="175"/>
      <c r="L608" s="171"/>
      <c r="M608" s="176"/>
      <c r="N608" s="177"/>
      <c r="O608" s="177"/>
      <c r="P608" s="177"/>
      <c r="Q608" s="177"/>
      <c r="R608" s="177"/>
      <c r="S608" s="177"/>
      <c r="T608" s="178"/>
      <c r="AT608" s="172" t="s">
        <v>162</v>
      </c>
      <c r="AU608" s="172" t="s">
        <v>82</v>
      </c>
      <c r="AV608" s="14" t="s">
        <v>82</v>
      </c>
      <c r="AW608" s="14" t="s">
        <v>34</v>
      </c>
      <c r="AX608" s="14" t="s">
        <v>80</v>
      </c>
      <c r="AY608" s="172" t="s">
        <v>151</v>
      </c>
    </row>
    <row r="609" spans="1:65" s="2" customFormat="1" ht="33" customHeight="1">
      <c r="A609" s="34"/>
      <c r="B609" s="144"/>
      <c r="C609" s="187" t="s">
        <v>907</v>
      </c>
      <c r="D609" s="187" t="s">
        <v>208</v>
      </c>
      <c r="E609" s="188" t="s">
        <v>908</v>
      </c>
      <c r="F609" s="189" t="s">
        <v>909</v>
      </c>
      <c r="G609" s="190" t="s">
        <v>297</v>
      </c>
      <c r="H609" s="191">
        <v>1</v>
      </c>
      <c r="I609" s="192"/>
      <c r="J609" s="193">
        <f>ROUND(I609*H609,2)</f>
        <v>0</v>
      </c>
      <c r="K609" s="189" t="s">
        <v>3</v>
      </c>
      <c r="L609" s="194"/>
      <c r="M609" s="195" t="s">
        <v>3</v>
      </c>
      <c r="N609" s="196" t="s">
        <v>44</v>
      </c>
      <c r="O609" s="55"/>
      <c r="P609" s="154">
        <f>O609*H609</f>
        <v>0</v>
      </c>
      <c r="Q609" s="154">
        <v>0.165</v>
      </c>
      <c r="R609" s="154">
        <f>Q609*H609</f>
        <v>0.165</v>
      </c>
      <c r="S609" s="154">
        <v>0</v>
      </c>
      <c r="T609" s="155">
        <f>S609*H609</f>
        <v>0</v>
      </c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R609" s="156" t="s">
        <v>395</v>
      </c>
      <c r="AT609" s="156" t="s">
        <v>208</v>
      </c>
      <c r="AU609" s="156" t="s">
        <v>82</v>
      </c>
      <c r="AY609" s="19" t="s">
        <v>151</v>
      </c>
      <c r="BE609" s="157">
        <f>IF(N609="základní",J609,0)</f>
        <v>0</v>
      </c>
      <c r="BF609" s="157">
        <f>IF(N609="snížená",J609,0)</f>
        <v>0</v>
      </c>
      <c r="BG609" s="157">
        <f>IF(N609="zákl. přenesená",J609,0)</f>
        <v>0</v>
      </c>
      <c r="BH609" s="157">
        <f>IF(N609="sníž. přenesená",J609,0)</f>
        <v>0</v>
      </c>
      <c r="BI609" s="157">
        <f>IF(N609="nulová",J609,0)</f>
        <v>0</v>
      </c>
      <c r="BJ609" s="19" t="s">
        <v>80</v>
      </c>
      <c r="BK609" s="157">
        <f>ROUND(I609*H609,2)</f>
        <v>0</v>
      </c>
      <c r="BL609" s="19" t="s">
        <v>267</v>
      </c>
      <c r="BM609" s="156" t="s">
        <v>910</v>
      </c>
    </row>
    <row r="610" spans="1:65" s="2" customFormat="1" ht="24" customHeight="1">
      <c r="A610" s="34"/>
      <c r="B610" s="144"/>
      <c r="C610" s="145" t="s">
        <v>911</v>
      </c>
      <c r="D610" s="145" t="s">
        <v>153</v>
      </c>
      <c r="E610" s="146" t="s">
        <v>912</v>
      </c>
      <c r="F610" s="147" t="s">
        <v>913</v>
      </c>
      <c r="G610" s="148" t="s">
        <v>195</v>
      </c>
      <c r="H610" s="149">
        <v>0.165</v>
      </c>
      <c r="I610" s="150"/>
      <c r="J610" s="151">
        <f>ROUND(I610*H610,2)</f>
        <v>0</v>
      </c>
      <c r="K610" s="147" t="s">
        <v>157</v>
      </c>
      <c r="L610" s="35"/>
      <c r="M610" s="152" t="s">
        <v>3</v>
      </c>
      <c r="N610" s="153" t="s">
        <v>44</v>
      </c>
      <c r="O610" s="55"/>
      <c r="P610" s="154">
        <f>O610*H610</f>
        <v>0</v>
      </c>
      <c r="Q610" s="154">
        <v>0</v>
      </c>
      <c r="R610" s="154">
        <f>Q610*H610</f>
        <v>0</v>
      </c>
      <c r="S610" s="154">
        <v>0</v>
      </c>
      <c r="T610" s="155">
        <f>S610*H610</f>
        <v>0</v>
      </c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R610" s="156" t="s">
        <v>267</v>
      </c>
      <c r="AT610" s="156" t="s">
        <v>153</v>
      </c>
      <c r="AU610" s="156" t="s">
        <v>82</v>
      </c>
      <c r="AY610" s="19" t="s">
        <v>151</v>
      </c>
      <c r="BE610" s="157">
        <f>IF(N610="základní",J610,0)</f>
        <v>0</v>
      </c>
      <c r="BF610" s="157">
        <f>IF(N610="snížená",J610,0)</f>
        <v>0</v>
      </c>
      <c r="BG610" s="157">
        <f>IF(N610="zákl. přenesená",J610,0)</f>
        <v>0</v>
      </c>
      <c r="BH610" s="157">
        <f>IF(N610="sníž. přenesená",J610,0)</f>
        <v>0</v>
      </c>
      <c r="BI610" s="157">
        <f>IF(N610="nulová",J610,0)</f>
        <v>0</v>
      </c>
      <c r="BJ610" s="19" t="s">
        <v>80</v>
      </c>
      <c r="BK610" s="157">
        <f>ROUND(I610*H610,2)</f>
        <v>0</v>
      </c>
      <c r="BL610" s="19" t="s">
        <v>267</v>
      </c>
      <c r="BM610" s="156" t="s">
        <v>914</v>
      </c>
    </row>
    <row r="611" spans="1:47" s="2" customFormat="1" ht="11.25">
      <c r="A611" s="34"/>
      <c r="B611" s="35"/>
      <c r="C611" s="34"/>
      <c r="D611" s="158" t="s">
        <v>160</v>
      </c>
      <c r="E611" s="34"/>
      <c r="F611" s="159" t="s">
        <v>915</v>
      </c>
      <c r="G611" s="34"/>
      <c r="H611" s="34"/>
      <c r="I611" s="160"/>
      <c r="J611" s="34"/>
      <c r="K611" s="34"/>
      <c r="L611" s="35"/>
      <c r="M611" s="161"/>
      <c r="N611" s="162"/>
      <c r="O611" s="55"/>
      <c r="P611" s="55"/>
      <c r="Q611" s="55"/>
      <c r="R611" s="55"/>
      <c r="S611" s="55"/>
      <c r="T611" s="56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T611" s="19" t="s">
        <v>160</v>
      </c>
      <c r="AU611" s="19" t="s">
        <v>82</v>
      </c>
    </row>
    <row r="612" spans="1:65" s="2" customFormat="1" ht="24" customHeight="1">
      <c r="A612" s="34"/>
      <c r="B612" s="144"/>
      <c r="C612" s="145" t="s">
        <v>916</v>
      </c>
      <c r="D612" s="145" t="s">
        <v>153</v>
      </c>
      <c r="E612" s="146" t="s">
        <v>917</v>
      </c>
      <c r="F612" s="147" t="s">
        <v>918</v>
      </c>
      <c r="G612" s="148" t="s">
        <v>195</v>
      </c>
      <c r="H612" s="149">
        <v>0.165</v>
      </c>
      <c r="I612" s="150"/>
      <c r="J612" s="151">
        <f>ROUND(I612*H612,2)</f>
        <v>0</v>
      </c>
      <c r="K612" s="147" t="s">
        <v>157</v>
      </c>
      <c r="L612" s="35"/>
      <c r="M612" s="152" t="s">
        <v>3</v>
      </c>
      <c r="N612" s="153" t="s">
        <v>44</v>
      </c>
      <c r="O612" s="55"/>
      <c r="P612" s="154">
        <f>O612*H612</f>
        <v>0</v>
      </c>
      <c r="Q612" s="154">
        <v>0</v>
      </c>
      <c r="R612" s="154">
        <f>Q612*H612</f>
        <v>0</v>
      </c>
      <c r="S612" s="154">
        <v>0</v>
      </c>
      <c r="T612" s="155">
        <f>S612*H612</f>
        <v>0</v>
      </c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R612" s="156" t="s">
        <v>267</v>
      </c>
      <c r="AT612" s="156" t="s">
        <v>153</v>
      </c>
      <c r="AU612" s="156" t="s">
        <v>82</v>
      </c>
      <c r="AY612" s="19" t="s">
        <v>151</v>
      </c>
      <c r="BE612" s="157">
        <f>IF(N612="základní",J612,0)</f>
        <v>0</v>
      </c>
      <c r="BF612" s="157">
        <f>IF(N612="snížená",J612,0)</f>
        <v>0</v>
      </c>
      <c r="BG612" s="157">
        <f>IF(N612="zákl. přenesená",J612,0)</f>
        <v>0</v>
      </c>
      <c r="BH612" s="157">
        <f>IF(N612="sníž. přenesená",J612,0)</f>
        <v>0</v>
      </c>
      <c r="BI612" s="157">
        <f>IF(N612="nulová",J612,0)</f>
        <v>0</v>
      </c>
      <c r="BJ612" s="19" t="s">
        <v>80</v>
      </c>
      <c r="BK612" s="157">
        <f>ROUND(I612*H612,2)</f>
        <v>0</v>
      </c>
      <c r="BL612" s="19" t="s">
        <v>267</v>
      </c>
      <c r="BM612" s="156" t="s">
        <v>919</v>
      </c>
    </row>
    <row r="613" spans="1:47" s="2" customFormat="1" ht="11.25">
      <c r="A613" s="34"/>
      <c r="B613" s="35"/>
      <c r="C613" s="34"/>
      <c r="D613" s="158" t="s">
        <v>160</v>
      </c>
      <c r="E613" s="34"/>
      <c r="F613" s="159" t="s">
        <v>920</v>
      </c>
      <c r="G613" s="34"/>
      <c r="H613" s="34"/>
      <c r="I613" s="160"/>
      <c r="J613" s="34"/>
      <c r="K613" s="34"/>
      <c r="L613" s="35"/>
      <c r="M613" s="161"/>
      <c r="N613" s="162"/>
      <c r="O613" s="55"/>
      <c r="P613" s="55"/>
      <c r="Q613" s="55"/>
      <c r="R613" s="55"/>
      <c r="S613" s="55"/>
      <c r="T613" s="56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T613" s="19" t="s">
        <v>160</v>
      </c>
      <c r="AU613" s="19" t="s">
        <v>82</v>
      </c>
    </row>
    <row r="614" spans="2:63" s="12" customFormat="1" ht="22.5" customHeight="1">
      <c r="B614" s="131"/>
      <c r="D614" s="132" t="s">
        <v>72</v>
      </c>
      <c r="E614" s="142" t="s">
        <v>921</v>
      </c>
      <c r="F614" s="142" t="s">
        <v>922</v>
      </c>
      <c r="I614" s="134"/>
      <c r="J614" s="143">
        <f>BK614</f>
        <v>0</v>
      </c>
      <c r="L614" s="131"/>
      <c r="M614" s="136"/>
      <c r="N614" s="137"/>
      <c r="O614" s="137"/>
      <c r="P614" s="138">
        <f>SUM(P615:P723)</f>
        <v>0</v>
      </c>
      <c r="Q614" s="137"/>
      <c r="R614" s="138">
        <f>SUM(R615:R723)</f>
        <v>0.6974884</v>
      </c>
      <c r="S614" s="137"/>
      <c r="T614" s="139">
        <f>SUM(T615:T723)</f>
        <v>0.00336</v>
      </c>
      <c r="AR614" s="132" t="s">
        <v>82</v>
      </c>
      <c r="AT614" s="140" t="s">
        <v>72</v>
      </c>
      <c r="AU614" s="140" t="s">
        <v>80</v>
      </c>
      <c r="AY614" s="132" t="s">
        <v>151</v>
      </c>
      <c r="BK614" s="141">
        <f>SUM(BK615:BK723)</f>
        <v>0</v>
      </c>
    </row>
    <row r="615" spans="1:65" s="2" customFormat="1" ht="16.5" customHeight="1">
      <c r="A615" s="34"/>
      <c r="B615" s="144"/>
      <c r="C615" s="145" t="s">
        <v>923</v>
      </c>
      <c r="D615" s="145" t="s">
        <v>153</v>
      </c>
      <c r="E615" s="146" t="s">
        <v>924</v>
      </c>
      <c r="F615" s="147" t="s">
        <v>925</v>
      </c>
      <c r="G615" s="148" t="s">
        <v>926</v>
      </c>
      <c r="H615" s="149">
        <v>305.4</v>
      </c>
      <c r="I615" s="150"/>
      <c r="J615" s="151">
        <f>ROUND(I615*H615,2)</f>
        <v>0</v>
      </c>
      <c r="K615" s="147" t="s">
        <v>157</v>
      </c>
      <c r="L615" s="35"/>
      <c r="M615" s="152" t="s">
        <v>3</v>
      </c>
      <c r="N615" s="153" t="s">
        <v>44</v>
      </c>
      <c r="O615" s="55"/>
      <c r="P615" s="154">
        <f>O615*H615</f>
        <v>0</v>
      </c>
      <c r="Q615" s="154">
        <v>5E-05</v>
      </c>
      <c r="R615" s="154">
        <f>Q615*H615</f>
        <v>0.015269999999999999</v>
      </c>
      <c r="S615" s="154">
        <v>0</v>
      </c>
      <c r="T615" s="155">
        <f>S615*H615</f>
        <v>0</v>
      </c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R615" s="156" t="s">
        <v>267</v>
      </c>
      <c r="AT615" s="156" t="s">
        <v>153</v>
      </c>
      <c r="AU615" s="156" t="s">
        <v>82</v>
      </c>
      <c r="AY615" s="19" t="s">
        <v>151</v>
      </c>
      <c r="BE615" s="157">
        <f>IF(N615="základní",J615,0)</f>
        <v>0</v>
      </c>
      <c r="BF615" s="157">
        <f>IF(N615="snížená",J615,0)</f>
        <v>0</v>
      </c>
      <c r="BG615" s="157">
        <f>IF(N615="zákl. přenesená",J615,0)</f>
        <v>0</v>
      </c>
      <c r="BH615" s="157">
        <f>IF(N615="sníž. přenesená",J615,0)</f>
        <v>0</v>
      </c>
      <c r="BI615" s="157">
        <f>IF(N615="nulová",J615,0)</f>
        <v>0</v>
      </c>
      <c r="BJ615" s="19" t="s">
        <v>80</v>
      </c>
      <c r="BK615" s="157">
        <f>ROUND(I615*H615,2)</f>
        <v>0</v>
      </c>
      <c r="BL615" s="19" t="s">
        <v>267</v>
      </c>
      <c r="BM615" s="156" t="s">
        <v>927</v>
      </c>
    </row>
    <row r="616" spans="1:47" s="2" customFormat="1" ht="11.25">
      <c r="A616" s="34"/>
      <c r="B616" s="35"/>
      <c r="C616" s="34"/>
      <c r="D616" s="158" t="s">
        <v>160</v>
      </c>
      <c r="E616" s="34"/>
      <c r="F616" s="159" t="s">
        <v>928</v>
      </c>
      <c r="G616" s="34"/>
      <c r="H616" s="34"/>
      <c r="I616" s="160"/>
      <c r="J616" s="34"/>
      <c r="K616" s="34"/>
      <c r="L616" s="35"/>
      <c r="M616" s="161"/>
      <c r="N616" s="162"/>
      <c r="O616" s="55"/>
      <c r="P616" s="55"/>
      <c r="Q616" s="55"/>
      <c r="R616" s="55"/>
      <c r="S616" s="55"/>
      <c r="T616" s="56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T616" s="19" t="s">
        <v>160</v>
      </c>
      <c r="AU616" s="19" t="s">
        <v>82</v>
      </c>
    </row>
    <row r="617" spans="2:51" s="13" customFormat="1" ht="11.25">
      <c r="B617" s="163"/>
      <c r="D617" s="164" t="s">
        <v>162</v>
      </c>
      <c r="E617" s="165" t="s">
        <v>3</v>
      </c>
      <c r="F617" s="166" t="s">
        <v>929</v>
      </c>
      <c r="H617" s="165" t="s">
        <v>3</v>
      </c>
      <c r="I617" s="167"/>
      <c r="L617" s="163"/>
      <c r="M617" s="168"/>
      <c r="N617" s="169"/>
      <c r="O617" s="169"/>
      <c r="P617" s="169"/>
      <c r="Q617" s="169"/>
      <c r="R617" s="169"/>
      <c r="S617" s="169"/>
      <c r="T617" s="170"/>
      <c r="AT617" s="165" t="s">
        <v>162</v>
      </c>
      <c r="AU617" s="165" t="s">
        <v>82</v>
      </c>
      <c r="AV617" s="13" t="s">
        <v>80</v>
      </c>
      <c r="AW617" s="13" t="s">
        <v>34</v>
      </c>
      <c r="AX617" s="13" t="s">
        <v>73</v>
      </c>
      <c r="AY617" s="165" t="s">
        <v>151</v>
      </c>
    </row>
    <row r="618" spans="2:51" s="13" customFormat="1" ht="11.25">
      <c r="B618" s="163"/>
      <c r="D618" s="164" t="s">
        <v>162</v>
      </c>
      <c r="E618" s="165" t="s">
        <v>3</v>
      </c>
      <c r="F618" s="166" t="s">
        <v>930</v>
      </c>
      <c r="H618" s="165" t="s">
        <v>3</v>
      </c>
      <c r="I618" s="167"/>
      <c r="L618" s="163"/>
      <c r="M618" s="168"/>
      <c r="N618" s="169"/>
      <c r="O618" s="169"/>
      <c r="P618" s="169"/>
      <c r="Q618" s="169"/>
      <c r="R618" s="169"/>
      <c r="S618" s="169"/>
      <c r="T618" s="170"/>
      <c r="AT618" s="165" t="s">
        <v>162</v>
      </c>
      <c r="AU618" s="165" t="s">
        <v>82</v>
      </c>
      <c r="AV618" s="13" t="s">
        <v>80</v>
      </c>
      <c r="AW618" s="13" t="s">
        <v>34</v>
      </c>
      <c r="AX618" s="13" t="s">
        <v>73</v>
      </c>
      <c r="AY618" s="165" t="s">
        <v>151</v>
      </c>
    </row>
    <row r="619" spans="2:51" s="13" customFormat="1" ht="11.25">
      <c r="B619" s="163"/>
      <c r="D619" s="164" t="s">
        <v>162</v>
      </c>
      <c r="E619" s="165" t="s">
        <v>3</v>
      </c>
      <c r="F619" s="166" t="s">
        <v>931</v>
      </c>
      <c r="H619" s="165" t="s">
        <v>3</v>
      </c>
      <c r="I619" s="167"/>
      <c r="L619" s="163"/>
      <c r="M619" s="168"/>
      <c r="N619" s="169"/>
      <c r="O619" s="169"/>
      <c r="P619" s="169"/>
      <c r="Q619" s="169"/>
      <c r="R619" s="169"/>
      <c r="S619" s="169"/>
      <c r="T619" s="170"/>
      <c r="AT619" s="165" t="s">
        <v>162</v>
      </c>
      <c r="AU619" s="165" t="s">
        <v>82</v>
      </c>
      <c r="AV619" s="13" t="s">
        <v>80</v>
      </c>
      <c r="AW619" s="13" t="s">
        <v>34</v>
      </c>
      <c r="AX619" s="13" t="s">
        <v>73</v>
      </c>
      <c r="AY619" s="165" t="s">
        <v>151</v>
      </c>
    </row>
    <row r="620" spans="2:51" s="14" customFormat="1" ht="11.25">
      <c r="B620" s="171"/>
      <c r="D620" s="164" t="s">
        <v>162</v>
      </c>
      <c r="E620" s="172" t="s">
        <v>3</v>
      </c>
      <c r="F620" s="173" t="s">
        <v>932</v>
      </c>
      <c r="H620" s="174">
        <v>305.4</v>
      </c>
      <c r="I620" s="175"/>
      <c r="L620" s="171"/>
      <c r="M620" s="176"/>
      <c r="N620" s="177"/>
      <c r="O620" s="177"/>
      <c r="P620" s="177"/>
      <c r="Q620" s="177"/>
      <c r="R620" s="177"/>
      <c r="S620" s="177"/>
      <c r="T620" s="178"/>
      <c r="AT620" s="172" t="s">
        <v>162</v>
      </c>
      <c r="AU620" s="172" t="s">
        <v>82</v>
      </c>
      <c r="AV620" s="14" t="s">
        <v>82</v>
      </c>
      <c r="AW620" s="14" t="s">
        <v>34</v>
      </c>
      <c r="AX620" s="14" t="s">
        <v>80</v>
      </c>
      <c r="AY620" s="172" t="s">
        <v>151</v>
      </c>
    </row>
    <row r="621" spans="1:65" s="2" customFormat="1" ht="16.5" customHeight="1">
      <c r="A621" s="34"/>
      <c r="B621" s="144"/>
      <c r="C621" s="187" t="s">
        <v>933</v>
      </c>
      <c r="D621" s="187" t="s">
        <v>208</v>
      </c>
      <c r="E621" s="188" t="s">
        <v>934</v>
      </c>
      <c r="F621" s="189" t="s">
        <v>935</v>
      </c>
      <c r="G621" s="190" t="s">
        <v>926</v>
      </c>
      <c r="H621" s="191">
        <v>335.94</v>
      </c>
      <c r="I621" s="192"/>
      <c r="J621" s="193">
        <f>ROUND(I621*H621,2)</f>
        <v>0</v>
      </c>
      <c r="K621" s="189" t="s">
        <v>3</v>
      </c>
      <c r="L621" s="194"/>
      <c r="M621" s="195" t="s">
        <v>3</v>
      </c>
      <c r="N621" s="196" t="s">
        <v>44</v>
      </c>
      <c r="O621" s="55"/>
      <c r="P621" s="154">
        <f>O621*H621</f>
        <v>0</v>
      </c>
      <c r="Q621" s="154">
        <v>0</v>
      </c>
      <c r="R621" s="154">
        <f>Q621*H621</f>
        <v>0</v>
      </c>
      <c r="S621" s="154">
        <v>0</v>
      </c>
      <c r="T621" s="155">
        <f>S621*H621</f>
        <v>0</v>
      </c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R621" s="156" t="s">
        <v>395</v>
      </c>
      <c r="AT621" s="156" t="s">
        <v>208</v>
      </c>
      <c r="AU621" s="156" t="s">
        <v>82</v>
      </c>
      <c r="AY621" s="19" t="s">
        <v>151</v>
      </c>
      <c r="BE621" s="157">
        <f>IF(N621="základní",J621,0)</f>
        <v>0</v>
      </c>
      <c r="BF621" s="157">
        <f>IF(N621="snížená",J621,0)</f>
        <v>0</v>
      </c>
      <c r="BG621" s="157">
        <f>IF(N621="zákl. přenesená",J621,0)</f>
        <v>0</v>
      </c>
      <c r="BH621" s="157">
        <f>IF(N621="sníž. přenesená",J621,0)</f>
        <v>0</v>
      </c>
      <c r="BI621" s="157">
        <f>IF(N621="nulová",J621,0)</f>
        <v>0</v>
      </c>
      <c r="BJ621" s="19" t="s">
        <v>80</v>
      </c>
      <c r="BK621" s="157">
        <f>ROUND(I621*H621,2)</f>
        <v>0</v>
      </c>
      <c r="BL621" s="19" t="s">
        <v>267</v>
      </c>
      <c r="BM621" s="156" t="s">
        <v>936</v>
      </c>
    </row>
    <row r="622" spans="2:51" s="13" customFormat="1" ht="11.25">
      <c r="B622" s="163"/>
      <c r="D622" s="164" t="s">
        <v>162</v>
      </c>
      <c r="E622" s="165" t="s">
        <v>3</v>
      </c>
      <c r="F622" s="166" t="s">
        <v>937</v>
      </c>
      <c r="H622" s="165" t="s">
        <v>3</v>
      </c>
      <c r="I622" s="167"/>
      <c r="L622" s="163"/>
      <c r="M622" s="168"/>
      <c r="N622" s="169"/>
      <c r="O622" s="169"/>
      <c r="P622" s="169"/>
      <c r="Q622" s="169"/>
      <c r="R622" s="169"/>
      <c r="S622" s="169"/>
      <c r="T622" s="170"/>
      <c r="AT622" s="165" t="s">
        <v>162</v>
      </c>
      <c r="AU622" s="165" t="s">
        <v>82</v>
      </c>
      <c r="AV622" s="13" t="s">
        <v>80</v>
      </c>
      <c r="AW622" s="13" t="s">
        <v>34</v>
      </c>
      <c r="AX622" s="13" t="s">
        <v>73</v>
      </c>
      <c r="AY622" s="165" t="s">
        <v>151</v>
      </c>
    </row>
    <row r="623" spans="2:51" s="13" customFormat="1" ht="11.25">
      <c r="B623" s="163"/>
      <c r="D623" s="164" t="s">
        <v>162</v>
      </c>
      <c r="E623" s="165" t="s">
        <v>3</v>
      </c>
      <c r="F623" s="166" t="s">
        <v>938</v>
      </c>
      <c r="H623" s="165" t="s">
        <v>3</v>
      </c>
      <c r="I623" s="167"/>
      <c r="L623" s="163"/>
      <c r="M623" s="168"/>
      <c r="N623" s="169"/>
      <c r="O623" s="169"/>
      <c r="P623" s="169"/>
      <c r="Q623" s="169"/>
      <c r="R623" s="169"/>
      <c r="S623" s="169"/>
      <c r="T623" s="170"/>
      <c r="AT623" s="165" t="s">
        <v>162</v>
      </c>
      <c r="AU623" s="165" t="s">
        <v>82</v>
      </c>
      <c r="AV623" s="13" t="s">
        <v>80</v>
      </c>
      <c r="AW623" s="13" t="s">
        <v>34</v>
      </c>
      <c r="AX623" s="13" t="s">
        <v>73</v>
      </c>
      <c r="AY623" s="165" t="s">
        <v>151</v>
      </c>
    </row>
    <row r="624" spans="2:51" s="14" customFormat="1" ht="11.25">
      <c r="B624" s="171"/>
      <c r="D624" s="164" t="s">
        <v>162</v>
      </c>
      <c r="E624" s="172" t="s">
        <v>3</v>
      </c>
      <c r="F624" s="173" t="s">
        <v>939</v>
      </c>
      <c r="H624" s="174">
        <v>305.4</v>
      </c>
      <c r="I624" s="175"/>
      <c r="L624" s="171"/>
      <c r="M624" s="176"/>
      <c r="N624" s="177"/>
      <c r="O624" s="177"/>
      <c r="P624" s="177"/>
      <c r="Q624" s="177"/>
      <c r="R624" s="177"/>
      <c r="S624" s="177"/>
      <c r="T624" s="178"/>
      <c r="AT624" s="172" t="s">
        <v>162</v>
      </c>
      <c r="AU624" s="172" t="s">
        <v>82</v>
      </c>
      <c r="AV624" s="14" t="s">
        <v>82</v>
      </c>
      <c r="AW624" s="14" t="s">
        <v>34</v>
      </c>
      <c r="AX624" s="14" t="s">
        <v>73</v>
      </c>
      <c r="AY624" s="172" t="s">
        <v>151</v>
      </c>
    </row>
    <row r="625" spans="2:51" s="14" customFormat="1" ht="11.25">
      <c r="B625" s="171"/>
      <c r="D625" s="164" t="s">
        <v>162</v>
      </c>
      <c r="E625" s="172" t="s">
        <v>3</v>
      </c>
      <c r="F625" s="173" t="s">
        <v>940</v>
      </c>
      <c r="H625" s="174">
        <v>335.94</v>
      </c>
      <c r="I625" s="175"/>
      <c r="L625" s="171"/>
      <c r="M625" s="176"/>
      <c r="N625" s="177"/>
      <c r="O625" s="177"/>
      <c r="P625" s="177"/>
      <c r="Q625" s="177"/>
      <c r="R625" s="177"/>
      <c r="S625" s="177"/>
      <c r="T625" s="178"/>
      <c r="AT625" s="172" t="s">
        <v>162</v>
      </c>
      <c r="AU625" s="172" t="s">
        <v>82</v>
      </c>
      <c r="AV625" s="14" t="s">
        <v>82</v>
      </c>
      <c r="AW625" s="14" t="s">
        <v>34</v>
      </c>
      <c r="AX625" s="14" t="s">
        <v>80</v>
      </c>
      <c r="AY625" s="172" t="s">
        <v>151</v>
      </c>
    </row>
    <row r="626" spans="1:65" s="2" customFormat="1" ht="16.5" customHeight="1">
      <c r="A626" s="34"/>
      <c r="B626" s="144"/>
      <c r="C626" s="145" t="s">
        <v>941</v>
      </c>
      <c r="D626" s="145" t="s">
        <v>153</v>
      </c>
      <c r="E626" s="146" t="s">
        <v>942</v>
      </c>
      <c r="F626" s="147" t="s">
        <v>943</v>
      </c>
      <c r="G626" s="148" t="s">
        <v>926</v>
      </c>
      <c r="H626" s="149">
        <v>19.2</v>
      </c>
      <c r="I626" s="150"/>
      <c r="J626" s="151">
        <f>ROUND(I626*H626,2)</f>
        <v>0</v>
      </c>
      <c r="K626" s="147" t="s">
        <v>157</v>
      </c>
      <c r="L626" s="35"/>
      <c r="M626" s="152" t="s">
        <v>3</v>
      </c>
      <c r="N626" s="153" t="s">
        <v>44</v>
      </c>
      <c r="O626" s="55"/>
      <c r="P626" s="154">
        <f>O626*H626</f>
        <v>0</v>
      </c>
      <c r="Q626" s="154">
        <v>7E-05</v>
      </c>
      <c r="R626" s="154">
        <f>Q626*H626</f>
        <v>0.001344</v>
      </c>
      <c r="S626" s="154">
        <v>0</v>
      </c>
      <c r="T626" s="155">
        <f>S626*H626</f>
        <v>0</v>
      </c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R626" s="156" t="s">
        <v>267</v>
      </c>
      <c r="AT626" s="156" t="s">
        <v>153</v>
      </c>
      <c r="AU626" s="156" t="s">
        <v>82</v>
      </c>
      <c r="AY626" s="19" t="s">
        <v>151</v>
      </c>
      <c r="BE626" s="157">
        <f>IF(N626="základní",J626,0)</f>
        <v>0</v>
      </c>
      <c r="BF626" s="157">
        <f>IF(N626="snížená",J626,0)</f>
        <v>0</v>
      </c>
      <c r="BG626" s="157">
        <f>IF(N626="zákl. přenesená",J626,0)</f>
        <v>0</v>
      </c>
      <c r="BH626" s="157">
        <f>IF(N626="sníž. přenesená",J626,0)</f>
        <v>0</v>
      </c>
      <c r="BI626" s="157">
        <f>IF(N626="nulová",J626,0)</f>
        <v>0</v>
      </c>
      <c r="BJ626" s="19" t="s">
        <v>80</v>
      </c>
      <c r="BK626" s="157">
        <f>ROUND(I626*H626,2)</f>
        <v>0</v>
      </c>
      <c r="BL626" s="19" t="s">
        <v>267</v>
      </c>
      <c r="BM626" s="156" t="s">
        <v>944</v>
      </c>
    </row>
    <row r="627" spans="1:47" s="2" customFormat="1" ht="11.25">
      <c r="A627" s="34"/>
      <c r="B627" s="35"/>
      <c r="C627" s="34"/>
      <c r="D627" s="158" t="s">
        <v>160</v>
      </c>
      <c r="E627" s="34"/>
      <c r="F627" s="159" t="s">
        <v>945</v>
      </c>
      <c r="G627" s="34"/>
      <c r="H627" s="34"/>
      <c r="I627" s="160"/>
      <c r="J627" s="34"/>
      <c r="K627" s="34"/>
      <c r="L627" s="35"/>
      <c r="M627" s="161"/>
      <c r="N627" s="162"/>
      <c r="O627" s="55"/>
      <c r="P627" s="55"/>
      <c r="Q627" s="55"/>
      <c r="R627" s="55"/>
      <c r="S627" s="55"/>
      <c r="T627" s="56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T627" s="19" t="s">
        <v>160</v>
      </c>
      <c r="AU627" s="19" t="s">
        <v>82</v>
      </c>
    </row>
    <row r="628" spans="2:51" s="13" customFormat="1" ht="11.25">
      <c r="B628" s="163"/>
      <c r="D628" s="164" t="s">
        <v>162</v>
      </c>
      <c r="E628" s="165" t="s">
        <v>3</v>
      </c>
      <c r="F628" s="166" t="s">
        <v>929</v>
      </c>
      <c r="H628" s="165" t="s">
        <v>3</v>
      </c>
      <c r="I628" s="167"/>
      <c r="L628" s="163"/>
      <c r="M628" s="168"/>
      <c r="N628" s="169"/>
      <c r="O628" s="169"/>
      <c r="P628" s="169"/>
      <c r="Q628" s="169"/>
      <c r="R628" s="169"/>
      <c r="S628" s="169"/>
      <c r="T628" s="170"/>
      <c r="AT628" s="165" t="s">
        <v>162</v>
      </c>
      <c r="AU628" s="165" t="s">
        <v>82</v>
      </c>
      <c r="AV628" s="13" t="s">
        <v>80</v>
      </c>
      <c r="AW628" s="13" t="s">
        <v>34</v>
      </c>
      <c r="AX628" s="13" t="s">
        <v>73</v>
      </c>
      <c r="AY628" s="165" t="s">
        <v>151</v>
      </c>
    </row>
    <row r="629" spans="2:51" s="13" customFormat="1" ht="11.25">
      <c r="B629" s="163"/>
      <c r="D629" s="164" t="s">
        <v>162</v>
      </c>
      <c r="E629" s="165" t="s">
        <v>3</v>
      </c>
      <c r="F629" s="166" t="s">
        <v>946</v>
      </c>
      <c r="H629" s="165" t="s">
        <v>3</v>
      </c>
      <c r="I629" s="167"/>
      <c r="L629" s="163"/>
      <c r="M629" s="168"/>
      <c r="N629" s="169"/>
      <c r="O629" s="169"/>
      <c r="P629" s="169"/>
      <c r="Q629" s="169"/>
      <c r="R629" s="169"/>
      <c r="S629" s="169"/>
      <c r="T629" s="170"/>
      <c r="AT629" s="165" t="s">
        <v>162</v>
      </c>
      <c r="AU629" s="165" t="s">
        <v>82</v>
      </c>
      <c r="AV629" s="13" t="s">
        <v>80</v>
      </c>
      <c r="AW629" s="13" t="s">
        <v>34</v>
      </c>
      <c r="AX629" s="13" t="s">
        <v>73</v>
      </c>
      <c r="AY629" s="165" t="s">
        <v>151</v>
      </c>
    </row>
    <row r="630" spans="2:51" s="13" customFormat="1" ht="11.25">
      <c r="B630" s="163"/>
      <c r="D630" s="164" t="s">
        <v>162</v>
      </c>
      <c r="E630" s="165" t="s">
        <v>3</v>
      </c>
      <c r="F630" s="166" t="s">
        <v>947</v>
      </c>
      <c r="H630" s="165" t="s">
        <v>3</v>
      </c>
      <c r="I630" s="167"/>
      <c r="L630" s="163"/>
      <c r="M630" s="168"/>
      <c r="N630" s="169"/>
      <c r="O630" s="169"/>
      <c r="P630" s="169"/>
      <c r="Q630" s="169"/>
      <c r="R630" s="169"/>
      <c r="S630" s="169"/>
      <c r="T630" s="170"/>
      <c r="AT630" s="165" t="s">
        <v>162</v>
      </c>
      <c r="AU630" s="165" t="s">
        <v>82</v>
      </c>
      <c r="AV630" s="13" t="s">
        <v>80</v>
      </c>
      <c r="AW630" s="13" t="s">
        <v>34</v>
      </c>
      <c r="AX630" s="13" t="s">
        <v>73</v>
      </c>
      <c r="AY630" s="165" t="s">
        <v>151</v>
      </c>
    </row>
    <row r="631" spans="2:51" s="14" customFormat="1" ht="11.25">
      <c r="B631" s="171"/>
      <c r="D631" s="164" t="s">
        <v>162</v>
      </c>
      <c r="E631" s="172" t="s">
        <v>3</v>
      </c>
      <c r="F631" s="173" t="s">
        <v>948</v>
      </c>
      <c r="H631" s="174">
        <v>19.2</v>
      </c>
      <c r="I631" s="175"/>
      <c r="L631" s="171"/>
      <c r="M631" s="176"/>
      <c r="N631" s="177"/>
      <c r="O631" s="177"/>
      <c r="P631" s="177"/>
      <c r="Q631" s="177"/>
      <c r="R631" s="177"/>
      <c r="S631" s="177"/>
      <c r="T631" s="178"/>
      <c r="AT631" s="172" t="s">
        <v>162</v>
      </c>
      <c r="AU631" s="172" t="s">
        <v>82</v>
      </c>
      <c r="AV631" s="14" t="s">
        <v>82</v>
      </c>
      <c r="AW631" s="14" t="s">
        <v>34</v>
      </c>
      <c r="AX631" s="14" t="s">
        <v>80</v>
      </c>
      <c r="AY631" s="172" t="s">
        <v>151</v>
      </c>
    </row>
    <row r="632" spans="1:65" s="2" customFormat="1" ht="16.5" customHeight="1">
      <c r="A632" s="34"/>
      <c r="B632" s="144"/>
      <c r="C632" s="187" t="s">
        <v>949</v>
      </c>
      <c r="D632" s="187" t="s">
        <v>208</v>
      </c>
      <c r="E632" s="188" t="s">
        <v>934</v>
      </c>
      <c r="F632" s="189" t="s">
        <v>935</v>
      </c>
      <c r="G632" s="190" t="s">
        <v>926</v>
      </c>
      <c r="H632" s="191">
        <v>21.12</v>
      </c>
      <c r="I632" s="192"/>
      <c r="J632" s="193">
        <f>ROUND(I632*H632,2)</f>
        <v>0</v>
      </c>
      <c r="K632" s="189" t="s">
        <v>3</v>
      </c>
      <c r="L632" s="194"/>
      <c r="M632" s="195" t="s">
        <v>3</v>
      </c>
      <c r="N632" s="196" t="s">
        <v>44</v>
      </c>
      <c r="O632" s="55"/>
      <c r="P632" s="154">
        <f>O632*H632</f>
        <v>0</v>
      </c>
      <c r="Q632" s="154">
        <v>0</v>
      </c>
      <c r="R632" s="154">
        <f>Q632*H632</f>
        <v>0</v>
      </c>
      <c r="S632" s="154">
        <v>0</v>
      </c>
      <c r="T632" s="155">
        <f>S632*H632</f>
        <v>0</v>
      </c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R632" s="156" t="s">
        <v>395</v>
      </c>
      <c r="AT632" s="156" t="s">
        <v>208</v>
      </c>
      <c r="AU632" s="156" t="s">
        <v>82</v>
      </c>
      <c r="AY632" s="19" t="s">
        <v>151</v>
      </c>
      <c r="BE632" s="157">
        <f>IF(N632="základní",J632,0)</f>
        <v>0</v>
      </c>
      <c r="BF632" s="157">
        <f>IF(N632="snížená",J632,0)</f>
        <v>0</v>
      </c>
      <c r="BG632" s="157">
        <f>IF(N632="zákl. přenesená",J632,0)</f>
        <v>0</v>
      </c>
      <c r="BH632" s="157">
        <f>IF(N632="sníž. přenesená",J632,0)</f>
        <v>0</v>
      </c>
      <c r="BI632" s="157">
        <f>IF(N632="nulová",J632,0)</f>
        <v>0</v>
      </c>
      <c r="BJ632" s="19" t="s">
        <v>80</v>
      </c>
      <c r="BK632" s="157">
        <f>ROUND(I632*H632,2)</f>
        <v>0</v>
      </c>
      <c r="BL632" s="19" t="s">
        <v>267</v>
      </c>
      <c r="BM632" s="156" t="s">
        <v>950</v>
      </c>
    </row>
    <row r="633" spans="2:51" s="13" customFormat="1" ht="11.25">
      <c r="B633" s="163"/>
      <c r="D633" s="164" t="s">
        <v>162</v>
      </c>
      <c r="E633" s="165" t="s">
        <v>3</v>
      </c>
      <c r="F633" s="166" t="s">
        <v>951</v>
      </c>
      <c r="H633" s="165" t="s">
        <v>3</v>
      </c>
      <c r="I633" s="167"/>
      <c r="L633" s="163"/>
      <c r="M633" s="168"/>
      <c r="N633" s="169"/>
      <c r="O633" s="169"/>
      <c r="P633" s="169"/>
      <c r="Q633" s="169"/>
      <c r="R633" s="169"/>
      <c r="S633" s="169"/>
      <c r="T633" s="170"/>
      <c r="AT633" s="165" t="s">
        <v>162</v>
      </c>
      <c r="AU633" s="165" t="s">
        <v>82</v>
      </c>
      <c r="AV633" s="13" t="s">
        <v>80</v>
      </c>
      <c r="AW633" s="13" t="s">
        <v>34</v>
      </c>
      <c r="AX633" s="13" t="s">
        <v>73</v>
      </c>
      <c r="AY633" s="165" t="s">
        <v>151</v>
      </c>
    </row>
    <row r="634" spans="2:51" s="13" customFormat="1" ht="11.25">
      <c r="B634" s="163"/>
      <c r="D634" s="164" t="s">
        <v>162</v>
      </c>
      <c r="E634" s="165" t="s">
        <v>3</v>
      </c>
      <c r="F634" s="166" t="s">
        <v>938</v>
      </c>
      <c r="H634" s="165" t="s">
        <v>3</v>
      </c>
      <c r="I634" s="167"/>
      <c r="L634" s="163"/>
      <c r="M634" s="168"/>
      <c r="N634" s="169"/>
      <c r="O634" s="169"/>
      <c r="P634" s="169"/>
      <c r="Q634" s="169"/>
      <c r="R634" s="169"/>
      <c r="S634" s="169"/>
      <c r="T634" s="170"/>
      <c r="AT634" s="165" t="s">
        <v>162</v>
      </c>
      <c r="AU634" s="165" t="s">
        <v>82</v>
      </c>
      <c r="AV634" s="13" t="s">
        <v>80</v>
      </c>
      <c r="AW634" s="13" t="s">
        <v>34</v>
      </c>
      <c r="AX634" s="13" t="s">
        <v>73</v>
      </c>
      <c r="AY634" s="165" t="s">
        <v>151</v>
      </c>
    </row>
    <row r="635" spans="2:51" s="14" customFormat="1" ht="11.25">
      <c r="B635" s="171"/>
      <c r="D635" s="164" t="s">
        <v>162</v>
      </c>
      <c r="E635" s="172" t="s">
        <v>3</v>
      </c>
      <c r="F635" s="173" t="s">
        <v>948</v>
      </c>
      <c r="H635" s="174">
        <v>19.2</v>
      </c>
      <c r="I635" s="175"/>
      <c r="L635" s="171"/>
      <c r="M635" s="176"/>
      <c r="N635" s="177"/>
      <c r="O635" s="177"/>
      <c r="P635" s="177"/>
      <c r="Q635" s="177"/>
      <c r="R635" s="177"/>
      <c r="S635" s="177"/>
      <c r="T635" s="178"/>
      <c r="AT635" s="172" t="s">
        <v>162</v>
      </c>
      <c r="AU635" s="172" t="s">
        <v>82</v>
      </c>
      <c r="AV635" s="14" t="s">
        <v>82</v>
      </c>
      <c r="AW635" s="14" t="s">
        <v>34</v>
      </c>
      <c r="AX635" s="14" t="s">
        <v>73</v>
      </c>
      <c r="AY635" s="172" t="s">
        <v>151</v>
      </c>
    </row>
    <row r="636" spans="2:51" s="14" customFormat="1" ht="11.25">
      <c r="B636" s="171"/>
      <c r="D636" s="164" t="s">
        <v>162</v>
      </c>
      <c r="E636" s="172" t="s">
        <v>3</v>
      </c>
      <c r="F636" s="173" t="s">
        <v>952</v>
      </c>
      <c r="H636" s="174">
        <v>21.12</v>
      </c>
      <c r="I636" s="175"/>
      <c r="L636" s="171"/>
      <c r="M636" s="176"/>
      <c r="N636" s="177"/>
      <c r="O636" s="177"/>
      <c r="P636" s="177"/>
      <c r="Q636" s="177"/>
      <c r="R636" s="177"/>
      <c r="S636" s="177"/>
      <c r="T636" s="178"/>
      <c r="AT636" s="172" t="s">
        <v>162</v>
      </c>
      <c r="AU636" s="172" t="s">
        <v>82</v>
      </c>
      <c r="AV636" s="14" t="s">
        <v>82</v>
      </c>
      <c r="AW636" s="14" t="s">
        <v>34</v>
      </c>
      <c r="AX636" s="14" t="s">
        <v>80</v>
      </c>
      <c r="AY636" s="172" t="s">
        <v>151</v>
      </c>
    </row>
    <row r="637" spans="1:65" s="2" customFormat="1" ht="24" customHeight="1">
      <c r="A637" s="34"/>
      <c r="B637" s="144"/>
      <c r="C637" s="145" t="s">
        <v>953</v>
      </c>
      <c r="D637" s="145" t="s">
        <v>153</v>
      </c>
      <c r="E637" s="146" t="s">
        <v>954</v>
      </c>
      <c r="F637" s="147" t="s">
        <v>955</v>
      </c>
      <c r="G637" s="148" t="s">
        <v>297</v>
      </c>
      <c r="H637" s="149">
        <v>8</v>
      </c>
      <c r="I637" s="150"/>
      <c r="J637" s="151">
        <f>ROUND(I637*H637,2)</f>
        <v>0</v>
      </c>
      <c r="K637" s="147" t="s">
        <v>157</v>
      </c>
      <c r="L637" s="35"/>
      <c r="M637" s="152" t="s">
        <v>3</v>
      </c>
      <c r="N637" s="153" t="s">
        <v>44</v>
      </c>
      <c r="O637" s="55"/>
      <c r="P637" s="154">
        <f>O637*H637</f>
        <v>0</v>
      </c>
      <c r="Q637" s="154">
        <v>0.00018</v>
      </c>
      <c r="R637" s="154">
        <f>Q637*H637</f>
        <v>0.00144</v>
      </c>
      <c r="S637" s="154">
        <v>0</v>
      </c>
      <c r="T637" s="155">
        <f>S637*H637</f>
        <v>0</v>
      </c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R637" s="156" t="s">
        <v>267</v>
      </c>
      <c r="AT637" s="156" t="s">
        <v>153</v>
      </c>
      <c r="AU637" s="156" t="s">
        <v>82</v>
      </c>
      <c r="AY637" s="19" t="s">
        <v>151</v>
      </c>
      <c r="BE637" s="157">
        <f>IF(N637="základní",J637,0)</f>
        <v>0</v>
      </c>
      <c r="BF637" s="157">
        <f>IF(N637="snížená",J637,0)</f>
        <v>0</v>
      </c>
      <c r="BG637" s="157">
        <f>IF(N637="zákl. přenesená",J637,0)</f>
        <v>0</v>
      </c>
      <c r="BH637" s="157">
        <f>IF(N637="sníž. přenesená",J637,0)</f>
        <v>0</v>
      </c>
      <c r="BI637" s="157">
        <f>IF(N637="nulová",J637,0)</f>
        <v>0</v>
      </c>
      <c r="BJ637" s="19" t="s">
        <v>80</v>
      </c>
      <c r="BK637" s="157">
        <f>ROUND(I637*H637,2)</f>
        <v>0</v>
      </c>
      <c r="BL637" s="19" t="s">
        <v>267</v>
      </c>
      <c r="BM637" s="156" t="s">
        <v>956</v>
      </c>
    </row>
    <row r="638" spans="1:47" s="2" customFormat="1" ht="11.25">
      <c r="A638" s="34"/>
      <c r="B638" s="35"/>
      <c r="C638" s="34"/>
      <c r="D638" s="158" t="s">
        <v>160</v>
      </c>
      <c r="E638" s="34"/>
      <c r="F638" s="159" t="s">
        <v>957</v>
      </c>
      <c r="G638" s="34"/>
      <c r="H638" s="34"/>
      <c r="I638" s="160"/>
      <c r="J638" s="34"/>
      <c r="K638" s="34"/>
      <c r="L638" s="35"/>
      <c r="M638" s="161"/>
      <c r="N638" s="162"/>
      <c r="O638" s="55"/>
      <c r="P638" s="55"/>
      <c r="Q638" s="55"/>
      <c r="R638" s="55"/>
      <c r="S638" s="55"/>
      <c r="T638" s="56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T638" s="19" t="s">
        <v>160</v>
      </c>
      <c r="AU638" s="19" t="s">
        <v>82</v>
      </c>
    </row>
    <row r="639" spans="2:51" s="13" customFormat="1" ht="11.25">
      <c r="B639" s="163"/>
      <c r="D639" s="164" t="s">
        <v>162</v>
      </c>
      <c r="E639" s="165" t="s">
        <v>3</v>
      </c>
      <c r="F639" s="166" t="s">
        <v>958</v>
      </c>
      <c r="H639" s="165" t="s">
        <v>3</v>
      </c>
      <c r="I639" s="167"/>
      <c r="L639" s="163"/>
      <c r="M639" s="168"/>
      <c r="N639" s="169"/>
      <c r="O639" s="169"/>
      <c r="P639" s="169"/>
      <c r="Q639" s="169"/>
      <c r="R639" s="169"/>
      <c r="S639" s="169"/>
      <c r="T639" s="170"/>
      <c r="AT639" s="165" t="s">
        <v>162</v>
      </c>
      <c r="AU639" s="165" t="s">
        <v>82</v>
      </c>
      <c r="AV639" s="13" t="s">
        <v>80</v>
      </c>
      <c r="AW639" s="13" t="s">
        <v>34</v>
      </c>
      <c r="AX639" s="13" t="s">
        <v>73</v>
      </c>
      <c r="AY639" s="165" t="s">
        <v>151</v>
      </c>
    </row>
    <row r="640" spans="2:51" s="14" customFormat="1" ht="11.25">
      <c r="B640" s="171"/>
      <c r="D640" s="164" t="s">
        <v>162</v>
      </c>
      <c r="E640" s="172" t="s">
        <v>3</v>
      </c>
      <c r="F640" s="173" t="s">
        <v>959</v>
      </c>
      <c r="H640" s="174">
        <v>8</v>
      </c>
      <c r="I640" s="175"/>
      <c r="L640" s="171"/>
      <c r="M640" s="176"/>
      <c r="N640" s="177"/>
      <c r="O640" s="177"/>
      <c r="P640" s="177"/>
      <c r="Q640" s="177"/>
      <c r="R640" s="177"/>
      <c r="S640" s="177"/>
      <c r="T640" s="178"/>
      <c r="AT640" s="172" t="s">
        <v>162</v>
      </c>
      <c r="AU640" s="172" t="s">
        <v>82</v>
      </c>
      <c r="AV640" s="14" t="s">
        <v>82</v>
      </c>
      <c r="AW640" s="14" t="s">
        <v>34</v>
      </c>
      <c r="AX640" s="14" t="s">
        <v>80</v>
      </c>
      <c r="AY640" s="172" t="s">
        <v>151</v>
      </c>
    </row>
    <row r="641" spans="1:65" s="2" customFormat="1" ht="21.75" customHeight="1">
      <c r="A641" s="34"/>
      <c r="B641" s="144"/>
      <c r="C641" s="145" t="s">
        <v>960</v>
      </c>
      <c r="D641" s="145" t="s">
        <v>153</v>
      </c>
      <c r="E641" s="146" t="s">
        <v>961</v>
      </c>
      <c r="F641" s="147" t="s">
        <v>962</v>
      </c>
      <c r="G641" s="148" t="s">
        <v>297</v>
      </c>
      <c r="H641" s="149">
        <v>8</v>
      </c>
      <c r="I641" s="150"/>
      <c r="J641" s="151">
        <f>ROUND(I641*H641,2)</f>
        <v>0</v>
      </c>
      <c r="K641" s="147" t="s">
        <v>157</v>
      </c>
      <c r="L641" s="35"/>
      <c r="M641" s="152" t="s">
        <v>3</v>
      </c>
      <c r="N641" s="153" t="s">
        <v>44</v>
      </c>
      <c r="O641" s="55"/>
      <c r="P641" s="154">
        <f>O641*H641</f>
        <v>0</v>
      </c>
      <c r="Q641" s="154">
        <v>0.00149</v>
      </c>
      <c r="R641" s="154">
        <f>Q641*H641</f>
        <v>0.01192</v>
      </c>
      <c r="S641" s="154">
        <v>0</v>
      </c>
      <c r="T641" s="155">
        <f>S641*H641</f>
        <v>0</v>
      </c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R641" s="156" t="s">
        <v>267</v>
      </c>
      <c r="AT641" s="156" t="s">
        <v>153</v>
      </c>
      <c r="AU641" s="156" t="s">
        <v>82</v>
      </c>
      <c r="AY641" s="19" t="s">
        <v>151</v>
      </c>
      <c r="BE641" s="157">
        <f>IF(N641="základní",J641,0)</f>
        <v>0</v>
      </c>
      <c r="BF641" s="157">
        <f>IF(N641="snížená",J641,0)</f>
        <v>0</v>
      </c>
      <c r="BG641" s="157">
        <f>IF(N641="zákl. přenesená",J641,0)</f>
        <v>0</v>
      </c>
      <c r="BH641" s="157">
        <f>IF(N641="sníž. přenesená",J641,0)</f>
        <v>0</v>
      </c>
      <c r="BI641" s="157">
        <f>IF(N641="nulová",J641,0)</f>
        <v>0</v>
      </c>
      <c r="BJ641" s="19" t="s">
        <v>80</v>
      </c>
      <c r="BK641" s="157">
        <f>ROUND(I641*H641,2)</f>
        <v>0</v>
      </c>
      <c r="BL641" s="19" t="s">
        <v>267</v>
      </c>
      <c r="BM641" s="156" t="s">
        <v>963</v>
      </c>
    </row>
    <row r="642" spans="1:47" s="2" customFormat="1" ht="11.25">
      <c r="A642" s="34"/>
      <c r="B642" s="35"/>
      <c r="C642" s="34"/>
      <c r="D642" s="158" t="s">
        <v>160</v>
      </c>
      <c r="E642" s="34"/>
      <c r="F642" s="159" t="s">
        <v>964</v>
      </c>
      <c r="G642" s="34"/>
      <c r="H642" s="34"/>
      <c r="I642" s="160"/>
      <c r="J642" s="34"/>
      <c r="K642" s="34"/>
      <c r="L642" s="35"/>
      <c r="M642" s="161"/>
      <c r="N642" s="162"/>
      <c r="O642" s="55"/>
      <c r="P642" s="55"/>
      <c r="Q642" s="55"/>
      <c r="R642" s="55"/>
      <c r="S642" s="55"/>
      <c r="T642" s="56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T642" s="19" t="s">
        <v>160</v>
      </c>
      <c r="AU642" s="19" t="s">
        <v>82</v>
      </c>
    </row>
    <row r="643" spans="1:65" s="2" customFormat="1" ht="24" customHeight="1">
      <c r="A643" s="34"/>
      <c r="B643" s="144"/>
      <c r="C643" s="145" t="s">
        <v>965</v>
      </c>
      <c r="D643" s="145" t="s">
        <v>153</v>
      </c>
      <c r="E643" s="146" t="s">
        <v>966</v>
      </c>
      <c r="F643" s="147" t="s">
        <v>967</v>
      </c>
      <c r="G643" s="148" t="s">
        <v>453</v>
      </c>
      <c r="H643" s="149">
        <v>1.6</v>
      </c>
      <c r="I643" s="150"/>
      <c r="J643" s="151">
        <f>ROUND(I643*H643,2)</f>
        <v>0</v>
      </c>
      <c r="K643" s="147" t="s">
        <v>157</v>
      </c>
      <c r="L643" s="35"/>
      <c r="M643" s="152" t="s">
        <v>3</v>
      </c>
      <c r="N643" s="153" t="s">
        <v>44</v>
      </c>
      <c r="O643" s="55"/>
      <c r="P643" s="154">
        <f>O643*H643</f>
        <v>0</v>
      </c>
      <c r="Q643" s="154">
        <v>0.00076</v>
      </c>
      <c r="R643" s="154">
        <f>Q643*H643</f>
        <v>0.001216</v>
      </c>
      <c r="S643" s="154">
        <v>0.0021</v>
      </c>
      <c r="T643" s="155">
        <f>S643*H643</f>
        <v>0.00336</v>
      </c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R643" s="156" t="s">
        <v>267</v>
      </c>
      <c r="AT643" s="156" t="s">
        <v>153</v>
      </c>
      <c r="AU643" s="156" t="s">
        <v>82</v>
      </c>
      <c r="AY643" s="19" t="s">
        <v>151</v>
      </c>
      <c r="BE643" s="157">
        <f>IF(N643="základní",J643,0)</f>
        <v>0</v>
      </c>
      <c r="BF643" s="157">
        <f>IF(N643="snížená",J643,0)</f>
        <v>0</v>
      </c>
      <c r="BG643" s="157">
        <f>IF(N643="zákl. přenesená",J643,0)</f>
        <v>0</v>
      </c>
      <c r="BH643" s="157">
        <f>IF(N643="sníž. přenesená",J643,0)</f>
        <v>0</v>
      </c>
      <c r="BI643" s="157">
        <f>IF(N643="nulová",J643,0)</f>
        <v>0</v>
      </c>
      <c r="BJ643" s="19" t="s">
        <v>80</v>
      </c>
      <c r="BK643" s="157">
        <f>ROUND(I643*H643,2)</f>
        <v>0</v>
      </c>
      <c r="BL643" s="19" t="s">
        <v>267</v>
      </c>
      <c r="BM643" s="156" t="s">
        <v>968</v>
      </c>
    </row>
    <row r="644" spans="1:47" s="2" customFormat="1" ht="11.25">
      <c r="A644" s="34"/>
      <c r="B644" s="35"/>
      <c r="C644" s="34"/>
      <c r="D644" s="158" t="s">
        <v>160</v>
      </c>
      <c r="E644" s="34"/>
      <c r="F644" s="159" t="s">
        <v>969</v>
      </c>
      <c r="G644" s="34"/>
      <c r="H644" s="34"/>
      <c r="I644" s="160"/>
      <c r="J644" s="34"/>
      <c r="K644" s="34"/>
      <c r="L644" s="35"/>
      <c r="M644" s="161"/>
      <c r="N644" s="162"/>
      <c r="O644" s="55"/>
      <c r="P644" s="55"/>
      <c r="Q644" s="55"/>
      <c r="R644" s="55"/>
      <c r="S644" s="55"/>
      <c r="T644" s="56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T644" s="19" t="s">
        <v>160</v>
      </c>
      <c r="AU644" s="19" t="s">
        <v>82</v>
      </c>
    </row>
    <row r="645" spans="2:51" s="13" customFormat="1" ht="11.25">
      <c r="B645" s="163"/>
      <c r="D645" s="164" t="s">
        <v>162</v>
      </c>
      <c r="E645" s="165" t="s">
        <v>3</v>
      </c>
      <c r="F645" s="166" t="s">
        <v>970</v>
      </c>
      <c r="H645" s="165" t="s">
        <v>3</v>
      </c>
      <c r="I645" s="167"/>
      <c r="L645" s="163"/>
      <c r="M645" s="168"/>
      <c r="N645" s="169"/>
      <c r="O645" s="169"/>
      <c r="P645" s="169"/>
      <c r="Q645" s="169"/>
      <c r="R645" s="169"/>
      <c r="S645" s="169"/>
      <c r="T645" s="170"/>
      <c r="AT645" s="165" t="s">
        <v>162</v>
      </c>
      <c r="AU645" s="165" t="s">
        <v>82</v>
      </c>
      <c r="AV645" s="13" t="s">
        <v>80</v>
      </c>
      <c r="AW645" s="13" t="s">
        <v>34</v>
      </c>
      <c r="AX645" s="13" t="s">
        <v>73</v>
      </c>
      <c r="AY645" s="165" t="s">
        <v>151</v>
      </c>
    </row>
    <row r="646" spans="2:51" s="13" customFormat="1" ht="11.25">
      <c r="B646" s="163"/>
      <c r="D646" s="164" t="s">
        <v>162</v>
      </c>
      <c r="E646" s="165" t="s">
        <v>3</v>
      </c>
      <c r="F646" s="166" t="s">
        <v>971</v>
      </c>
      <c r="H646" s="165" t="s">
        <v>3</v>
      </c>
      <c r="I646" s="167"/>
      <c r="L646" s="163"/>
      <c r="M646" s="168"/>
      <c r="N646" s="169"/>
      <c r="O646" s="169"/>
      <c r="P646" s="169"/>
      <c r="Q646" s="169"/>
      <c r="R646" s="169"/>
      <c r="S646" s="169"/>
      <c r="T646" s="170"/>
      <c r="AT646" s="165" t="s">
        <v>162</v>
      </c>
      <c r="AU646" s="165" t="s">
        <v>82</v>
      </c>
      <c r="AV646" s="13" t="s">
        <v>80</v>
      </c>
      <c r="AW646" s="13" t="s">
        <v>34</v>
      </c>
      <c r="AX646" s="13" t="s">
        <v>73</v>
      </c>
      <c r="AY646" s="165" t="s">
        <v>151</v>
      </c>
    </row>
    <row r="647" spans="2:51" s="14" customFormat="1" ht="11.25">
      <c r="B647" s="171"/>
      <c r="D647" s="164" t="s">
        <v>162</v>
      </c>
      <c r="E647" s="172" t="s">
        <v>3</v>
      </c>
      <c r="F647" s="173" t="s">
        <v>972</v>
      </c>
      <c r="H647" s="174">
        <v>1.6</v>
      </c>
      <c r="I647" s="175"/>
      <c r="L647" s="171"/>
      <c r="M647" s="176"/>
      <c r="N647" s="177"/>
      <c r="O647" s="177"/>
      <c r="P647" s="177"/>
      <c r="Q647" s="177"/>
      <c r="R647" s="177"/>
      <c r="S647" s="177"/>
      <c r="T647" s="178"/>
      <c r="AT647" s="172" t="s">
        <v>162</v>
      </c>
      <c r="AU647" s="172" t="s">
        <v>82</v>
      </c>
      <c r="AV647" s="14" t="s">
        <v>82</v>
      </c>
      <c r="AW647" s="14" t="s">
        <v>34</v>
      </c>
      <c r="AX647" s="14" t="s">
        <v>80</v>
      </c>
      <c r="AY647" s="172" t="s">
        <v>151</v>
      </c>
    </row>
    <row r="648" spans="1:65" s="2" customFormat="1" ht="16.5" customHeight="1">
      <c r="A648" s="34"/>
      <c r="B648" s="144"/>
      <c r="C648" s="145" t="s">
        <v>973</v>
      </c>
      <c r="D648" s="145" t="s">
        <v>153</v>
      </c>
      <c r="E648" s="146" t="s">
        <v>924</v>
      </c>
      <c r="F648" s="147" t="s">
        <v>925</v>
      </c>
      <c r="G648" s="148" t="s">
        <v>926</v>
      </c>
      <c r="H648" s="149">
        <v>1270.6</v>
      </c>
      <c r="I648" s="150"/>
      <c r="J648" s="151">
        <f>ROUND(I648*H648,2)</f>
        <v>0</v>
      </c>
      <c r="K648" s="147" t="s">
        <v>157</v>
      </c>
      <c r="L648" s="35"/>
      <c r="M648" s="152" t="s">
        <v>3</v>
      </c>
      <c r="N648" s="153" t="s">
        <v>44</v>
      </c>
      <c r="O648" s="55"/>
      <c r="P648" s="154">
        <f>O648*H648</f>
        <v>0</v>
      </c>
      <c r="Q648" s="154">
        <v>5E-05</v>
      </c>
      <c r="R648" s="154">
        <f>Q648*H648</f>
        <v>0.06353</v>
      </c>
      <c r="S648" s="154">
        <v>0</v>
      </c>
      <c r="T648" s="155">
        <f>S648*H648</f>
        <v>0</v>
      </c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R648" s="156" t="s">
        <v>267</v>
      </c>
      <c r="AT648" s="156" t="s">
        <v>153</v>
      </c>
      <c r="AU648" s="156" t="s">
        <v>82</v>
      </c>
      <c r="AY648" s="19" t="s">
        <v>151</v>
      </c>
      <c r="BE648" s="157">
        <f>IF(N648="základní",J648,0)</f>
        <v>0</v>
      </c>
      <c r="BF648" s="157">
        <f>IF(N648="snížená",J648,0)</f>
        <v>0</v>
      </c>
      <c r="BG648" s="157">
        <f>IF(N648="zákl. přenesená",J648,0)</f>
        <v>0</v>
      </c>
      <c r="BH648" s="157">
        <f>IF(N648="sníž. přenesená",J648,0)</f>
        <v>0</v>
      </c>
      <c r="BI648" s="157">
        <f>IF(N648="nulová",J648,0)</f>
        <v>0</v>
      </c>
      <c r="BJ648" s="19" t="s">
        <v>80</v>
      </c>
      <c r="BK648" s="157">
        <f>ROUND(I648*H648,2)</f>
        <v>0</v>
      </c>
      <c r="BL648" s="19" t="s">
        <v>267</v>
      </c>
      <c r="BM648" s="156" t="s">
        <v>974</v>
      </c>
    </row>
    <row r="649" spans="1:47" s="2" customFormat="1" ht="11.25">
      <c r="A649" s="34"/>
      <c r="B649" s="35"/>
      <c r="C649" s="34"/>
      <c r="D649" s="158" t="s">
        <v>160</v>
      </c>
      <c r="E649" s="34"/>
      <c r="F649" s="159" t="s">
        <v>928</v>
      </c>
      <c r="G649" s="34"/>
      <c r="H649" s="34"/>
      <c r="I649" s="160"/>
      <c r="J649" s="34"/>
      <c r="K649" s="34"/>
      <c r="L649" s="35"/>
      <c r="M649" s="161"/>
      <c r="N649" s="162"/>
      <c r="O649" s="55"/>
      <c r="P649" s="55"/>
      <c r="Q649" s="55"/>
      <c r="R649" s="55"/>
      <c r="S649" s="55"/>
      <c r="T649" s="56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T649" s="19" t="s">
        <v>160</v>
      </c>
      <c r="AU649" s="19" t="s">
        <v>82</v>
      </c>
    </row>
    <row r="650" spans="2:51" s="13" customFormat="1" ht="11.25">
      <c r="B650" s="163"/>
      <c r="D650" s="164" t="s">
        <v>162</v>
      </c>
      <c r="E650" s="165" t="s">
        <v>3</v>
      </c>
      <c r="F650" s="166" t="s">
        <v>975</v>
      </c>
      <c r="H650" s="165" t="s">
        <v>3</v>
      </c>
      <c r="I650" s="167"/>
      <c r="L650" s="163"/>
      <c r="M650" s="168"/>
      <c r="N650" s="169"/>
      <c r="O650" s="169"/>
      <c r="P650" s="169"/>
      <c r="Q650" s="169"/>
      <c r="R650" s="169"/>
      <c r="S650" s="169"/>
      <c r="T650" s="170"/>
      <c r="AT650" s="165" t="s">
        <v>162</v>
      </c>
      <c r="AU650" s="165" t="s">
        <v>82</v>
      </c>
      <c r="AV650" s="13" t="s">
        <v>80</v>
      </c>
      <c r="AW650" s="13" t="s">
        <v>34</v>
      </c>
      <c r="AX650" s="13" t="s">
        <v>73</v>
      </c>
      <c r="AY650" s="165" t="s">
        <v>151</v>
      </c>
    </row>
    <row r="651" spans="2:51" s="13" customFormat="1" ht="11.25">
      <c r="B651" s="163"/>
      <c r="D651" s="164" t="s">
        <v>162</v>
      </c>
      <c r="E651" s="165" t="s">
        <v>3</v>
      </c>
      <c r="F651" s="166" t="s">
        <v>976</v>
      </c>
      <c r="H651" s="165" t="s">
        <v>3</v>
      </c>
      <c r="I651" s="167"/>
      <c r="L651" s="163"/>
      <c r="M651" s="168"/>
      <c r="N651" s="169"/>
      <c r="O651" s="169"/>
      <c r="P651" s="169"/>
      <c r="Q651" s="169"/>
      <c r="R651" s="169"/>
      <c r="S651" s="169"/>
      <c r="T651" s="170"/>
      <c r="AT651" s="165" t="s">
        <v>162</v>
      </c>
      <c r="AU651" s="165" t="s">
        <v>82</v>
      </c>
      <c r="AV651" s="13" t="s">
        <v>80</v>
      </c>
      <c r="AW651" s="13" t="s">
        <v>34</v>
      </c>
      <c r="AX651" s="13" t="s">
        <v>73</v>
      </c>
      <c r="AY651" s="165" t="s">
        <v>151</v>
      </c>
    </row>
    <row r="652" spans="2:51" s="13" customFormat="1" ht="11.25">
      <c r="B652" s="163"/>
      <c r="D652" s="164" t="s">
        <v>162</v>
      </c>
      <c r="E652" s="165" t="s">
        <v>3</v>
      </c>
      <c r="F652" s="166" t="s">
        <v>977</v>
      </c>
      <c r="H652" s="165" t="s">
        <v>3</v>
      </c>
      <c r="I652" s="167"/>
      <c r="L652" s="163"/>
      <c r="M652" s="168"/>
      <c r="N652" s="169"/>
      <c r="O652" s="169"/>
      <c r="P652" s="169"/>
      <c r="Q652" s="169"/>
      <c r="R652" s="169"/>
      <c r="S652" s="169"/>
      <c r="T652" s="170"/>
      <c r="AT652" s="165" t="s">
        <v>162</v>
      </c>
      <c r="AU652" s="165" t="s">
        <v>82</v>
      </c>
      <c r="AV652" s="13" t="s">
        <v>80</v>
      </c>
      <c r="AW652" s="13" t="s">
        <v>34</v>
      </c>
      <c r="AX652" s="13" t="s">
        <v>73</v>
      </c>
      <c r="AY652" s="165" t="s">
        <v>151</v>
      </c>
    </row>
    <row r="653" spans="2:51" s="14" customFormat="1" ht="11.25">
      <c r="B653" s="171"/>
      <c r="D653" s="164" t="s">
        <v>162</v>
      </c>
      <c r="E653" s="172" t="s">
        <v>3</v>
      </c>
      <c r="F653" s="173" t="s">
        <v>978</v>
      </c>
      <c r="H653" s="174">
        <v>1343.2</v>
      </c>
      <c r="I653" s="175"/>
      <c r="L653" s="171"/>
      <c r="M653" s="176"/>
      <c r="N653" s="177"/>
      <c r="O653" s="177"/>
      <c r="P653" s="177"/>
      <c r="Q653" s="177"/>
      <c r="R653" s="177"/>
      <c r="S653" s="177"/>
      <c r="T653" s="178"/>
      <c r="AT653" s="172" t="s">
        <v>162</v>
      </c>
      <c r="AU653" s="172" t="s">
        <v>82</v>
      </c>
      <c r="AV653" s="14" t="s">
        <v>82</v>
      </c>
      <c r="AW653" s="14" t="s">
        <v>34</v>
      </c>
      <c r="AX653" s="14" t="s">
        <v>73</v>
      </c>
      <c r="AY653" s="172" t="s">
        <v>151</v>
      </c>
    </row>
    <row r="654" spans="2:51" s="13" customFormat="1" ht="11.25">
      <c r="B654" s="163"/>
      <c r="D654" s="164" t="s">
        <v>162</v>
      </c>
      <c r="E654" s="165" t="s">
        <v>3</v>
      </c>
      <c r="F654" s="166" t="s">
        <v>979</v>
      </c>
      <c r="H654" s="165" t="s">
        <v>3</v>
      </c>
      <c r="I654" s="167"/>
      <c r="L654" s="163"/>
      <c r="M654" s="168"/>
      <c r="N654" s="169"/>
      <c r="O654" s="169"/>
      <c r="P654" s="169"/>
      <c r="Q654" s="169"/>
      <c r="R654" s="169"/>
      <c r="S654" s="169"/>
      <c r="T654" s="170"/>
      <c r="AT654" s="165" t="s">
        <v>162</v>
      </c>
      <c r="AU654" s="165" t="s">
        <v>82</v>
      </c>
      <c r="AV654" s="13" t="s">
        <v>80</v>
      </c>
      <c r="AW654" s="13" t="s">
        <v>34</v>
      </c>
      <c r="AX654" s="13" t="s">
        <v>73</v>
      </c>
      <c r="AY654" s="165" t="s">
        <v>151</v>
      </c>
    </row>
    <row r="655" spans="2:51" s="14" customFormat="1" ht="11.25">
      <c r="B655" s="171"/>
      <c r="D655" s="164" t="s">
        <v>162</v>
      </c>
      <c r="E655" s="172" t="s">
        <v>3</v>
      </c>
      <c r="F655" s="173" t="s">
        <v>980</v>
      </c>
      <c r="H655" s="174">
        <v>-72.6</v>
      </c>
      <c r="I655" s="175"/>
      <c r="L655" s="171"/>
      <c r="M655" s="176"/>
      <c r="N655" s="177"/>
      <c r="O655" s="177"/>
      <c r="P655" s="177"/>
      <c r="Q655" s="177"/>
      <c r="R655" s="177"/>
      <c r="S655" s="177"/>
      <c r="T655" s="178"/>
      <c r="AT655" s="172" t="s">
        <v>162</v>
      </c>
      <c r="AU655" s="172" t="s">
        <v>82</v>
      </c>
      <c r="AV655" s="14" t="s">
        <v>82</v>
      </c>
      <c r="AW655" s="14" t="s">
        <v>34</v>
      </c>
      <c r="AX655" s="14" t="s">
        <v>73</v>
      </c>
      <c r="AY655" s="172" t="s">
        <v>151</v>
      </c>
    </row>
    <row r="656" spans="2:51" s="15" customFormat="1" ht="11.25">
      <c r="B656" s="179"/>
      <c r="D656" s="164" t="s">
        <v>162</v>
      </c>
      <c r="E656" s="180" t="s">
        <v>3</v>
      </c>
      <c r="F656" s="181" t="s">
        <v>168</v>
      </c>
      <c r="H656" s="182">
        <v>1270.6000000000001</v>
      </c>
      <c r="I656" s="183"/>
      <c r="L656" s="179"/>
      <c r="M656" s="184"/>
      <c r="N656" s="185"/>
      <c r="O656" s="185"/>
      <c r="P656" s="185"/>
      <c r="Q656" s="185"/>
      <c r="R656" s="185"/>
      <c r="S656" s="185"/>
      <c r="T656" s="186"/>
      <c r="AT656" s="180" t="s">
        <v>162</v>
      </c>
      <c r="AU656" s="180" t="s">
        <v>82</v>
      </c>
      <c r="AV656" s="15" t="s">
        <v>158</v>
      </c>
      <c r="AW656" s="15" t="s">
        <v>34</v>
      </c>
      <c r="AX656" s="15" t="s">
        <v>80</v>
      </c>
      <c r="AY656" s="180" t="s">
        <v>151</v>
      </c>
    </row>
    <row r="657" spans="1:65" s="2" customFormat="1" ht="16.5" customHeight="1">
      <c r="A657" s="34"/>
      <c r="B657" s="144"/>
      <c r="C657" s="187" t="s">
        <v>981</v>
      </c>
      <c r="D657" s="187" t="s">
        <v>208</v>
      </c>
      <c r="E657" s="188" t="s">
        <v>934</v>
      </c>
      <c r="F657" s="189" t="s">
        <v>935</v>
      </c>
      <c r="G657" s="190" t="s">
        <v>926</v>
      </c>
      <c r="H657" s="191">
        <v>1397.66</v>
      </c>
      <c r="I657" s="192"/>
      <c r="J657" s="193">
        <f>ROUND(I657*H657,2)</f>
        <v>0</v>
      </c>
      <c r="K657" s="189" t="s">
        <v>3</v>
      </c>
      <c r="L657" s="194"/>
      <c r="M657" s="195" t="s">
        <v>3</v>
      </c>
      <c r="N657" s="196" t="s">
        <v>44</v>
      </c>
      <c r="O657" s="55"/>
      <c r="P657" s="154">
        <f>O657*H657</f>
        <v>0</v>
      </c>
      <c r="Q657" s="154">
        <v>0</v>
      </c>
      <c r="R657" s="154">
        <f>Q657*H657</f>
        <v>0</v>
      </c>
      <c r="S657" s="154">
        <v>0</v>
      </c>
      <c r="T657" s="155">
        <f>S657*H657</f>
        <v>0</v>
      </c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R657" s="156" t="s">
        <v>395</v>
      </c>
      <c r="AT657" s="156" t="s">
        <v>208</v>
      </c>
      <c r="AU657" s="156" t="s">
        <v>82</v>
      </c>
      <c r="AY657" s="19" t="s">
        <v>151</v>
      </c>
      <c r="BE657" s="157">
        <f>IF(N657="základní",J657,0)</f>
        <v>0</v>
      </c>
      <c r="BF657" s="157">
        <f>IF(N657="snížená",J657,0)</f>
        <v>0</v>
      </c>
      <c r="BG657" s="157">
        <f>IF(N657="zákl. přenesená",J657,0)</f>
        <v>0</v>
      </c>
      <c r="BH657" s="157">
        <f>IF(N657="sníž. přenesená",J657,0)</f>
        <v>0</v>
      </c>
      <c r="BI657" s="157">
        <f>IF(N657="nulová",J657,0)</f>
        <v>0</v>
      </c>
      <c r="BJ657" s="19" t="s">
        <v>80</v>
      </c>
      <c r="BK657" s="157">
        <f>ROUND(I657*H657,2)</f>
        <v>0</v>
      </c>
      <c r="BL657" s="19" t="s">
        <v>267</v>
      </c>
      <c r="BM657" s="156" t="s">
        <v>982</v>
      </c>
    </row>
    <row r="658" spans="2:51" s="13" customFormat="1" ht="11.25">
      <c r="B658" s="163"/>
      <c r="D658" s="164" t="s">
        <v>162</v>
      </c>
      <c r="E658" s="165" t="s">
        <v>3</v>
      </c>
      <c r="F658" s="166" t="s">
        <v>937</v>
      </c>
      <c r="H658" s="165" t="s">
        <v>3</v>
      </c>
      <c r="I658" s="167"/>
      <c r="L658" s="163"/>
      <c r="M658" s="168"/>
      <c r="N658" s="169"/>
      <c r="O658" s="169"/>
      <c r="P658" s="169"/>
      <c r="Q658" s="169"/>
      <c r="R658" s="169"/>
      <c r="S658" s="169"/>
      <c r="T658" s="170"/>
      <c r="AT658" s="165" t="s">
        <v>162</v>
      </c>
      <c r="AU658" s="165" t="s">
        <v>82</v>
      </c>
      <c r="AV658" s="13" t="s">
        <v>80</v>
      </c>
      <c r="AW658" s="13" t="s">
        <v>34</v>
      </c>
      <c r="AX658" s="13" t="s">
        <v>73</v>
      </c>
      <c r="AY658" s="165" t="s">
        <v>151</v>
      </c>
    </row>
    <row r="659" spans="2:51" s="13" customFormat="1" ht="11.25">
      <c r="B659" s="163"/>
      <c r="D659" s="164" t="s">
        <v>162</v>
      </c>
      <c r="E659" s="165" t="s">
        <v>3</v>
      </c>
      <c r="F659" s="166" t="s">
        <v>938</v>
      </c>
      <c r="H659" s="165" t="s">
        <v>3</v>
      </c>
      <c r="I659" s="167"/>
      <c r="L659" s="163"/>
      <c r="M659" s="168"/>
      <c r="N659" s="169"/>
      <c r="O659" s="169"/>
      <c r="P659" s="169"/>
      <c r="Q659" s="169"/>
      <c r="R659" s="169"/>
      <c r="S659" s="169"/>
      <c r="T659" s="170"/>
      <c r="AT659" s="165" t="s">
        <v>162</v>
      </c>
      <c r="AU659" s="165" t="s">
        <v>82</v>
      </c>
      <c r="AV659" s="13" t="s">
        <v>80</v>
      </c>
      <c r="AW659" s="13" t="s">
        <v>34</v>
      </c>
      <c r="AX659" s="13" t="s">
        <v>73</v>
      </c>
      <c r="AY659" s="165" t="s">
        <v>151</v>
      </c>
    </row>
    <row r="660" spans="2:51" s="14" customFormat="1" ht="11.25">
      <c r="B660" s="171"/>
      <c r="D660" s="164" t="s">
        <v>162</v>
      </c>
      <c r="E660" s="172" t="s">
        <v>3</v>
      </c>
      <c r="F660" s="173" t="s">
        <v>983</v>
      </c>
      <c r="H660" s="174">
        <v>1270.6</v>
      </c>
      <c r="I660" s="175"/>
      <c r="L660" s="171"/>
      <c r="M660" s="176"/>
      <c r="N660" s="177"/>
      <c r="O660" s="177"/>
      <c r="P660" s="177"/>
      <c r="Q660" s="177"/>
      <c r="R660" s="177"/>
      <c r="S660" s="177"/>
      <c r="T660" s="178"/>
      <c r="AT660" s="172" t="s">
        <v>162</v>
      </c>
      <c r="AU660" s="172" t="s">
        <v>82</v>
      </c>
      <c r="AV660" s="14" t="s">
        <v>82</v>
      </c>
      <c r="AW660" s="14" t="s">
        <v>34</v>
      </c>
      <c r="AX660" s="14" t="s">
        <v>73</v>
      </c>
      <c r="AY660" s="172" t="s">
        <v>151</v>
      </c>
    </row>
    <row r="661" spans="2:51" s="14" customFormat="1" ht="11.25">
      <c r="B661" s="171"/>
      <c r="D661" s="164" t="s">
        <v>162</v>
      </c>
      <c r="E661" s="172" t="s">
        <v>3</v>
      </c>
      <c r="F661" s="173" t="s">
        <v>984</v>
      </c>
      <c r="H661" s="174">
        <v>1397.66</v>
      </c>
      <c r="I661" s="175"/>
      <c r="L661" s="171"/>
      <c r="M661" s="176"/>
      <c r="N661" s="177"/>
      <c r="O661" s="177"/>
      <c r="P661" s="177"/>
      <c r="Q661" s="177"/>
      <c r="R661" s="177"/>
      <c r="S661" s="177"/>
      <c r="T661" s="178"/>
      <c r="AT661" s="172" t="s">
        <v>162</v>
      </c>
      <c r="AU661" s="172" t="s">
        <v>82</v>
      </c>
      <c r="AV661" s="14" t="s">
        <v>82</v>
      </c>
      <c r="AW661" s="14" t="s">
        <v>34</v>
      </c>
      <c r="AX661" s="14" t="s">
        <v>80</v>
      </c>
      <c r="AY661" s="172" t="s">
        <v>151</v>
      </c>
    </row>
    <row r="662" spans="1:65" s="2" customFormat="1" ht="16.5" customHeight="1">
      <c r="A662" s="34"/>
      <c r="B662" s="144"/>
      <c r="C662" s="145" t="s">
        <v>985</v>
      </c>
      <c r="D662" s="145" t="s">
        <v>153</v>
      </c>
      <c r="E662" s="146" t="s">
        <v>942</v>
      </c>
      <c r="F662" s="147" t="s">
        <v>943</v>
      </c>
      <c r="G662" s="148" t="s">
        <v>926</v>
      </c>
      <c r="H662" s="149">
        <v>141.4</v>
      </c>
      <c r="I662" s="150"/>
      <c r="J662" s="151">
        <f>ROUND(I662*H662,2)</f>
        <v>0</v>
      </c>
      <c r="K662" s="147" t="s">
        <v>157</v>
      </c>
      <c r="L662" s="35"/>
      <c r="M662" s="152" t="s">
        <v>3</v>
      </c>
      <c r="N662" s="153" t="s">
        <v>44</v>
      </c>
      <c r="O662" s="55"/>
      <c r="P662" s="154">
        <f>O662*H662</f>
        <v>0</v>
      </c>
      <c r="Q662" s="154">
        <v>7E-05</v>
      </c>
      <c r="R662" s="154">
        <f>Q662*H662</f>
        <v>0.009897999999999999</v>
      </c>
      <c r="S662" s="154">
        <v>0</v>
      </c>
      <c r="T662" s="155">
        <f>S662*H662</f>
        <v>0</v>
      </c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R662" s="156" t="s">
        <v>267</v>
      </c>
      <c r="AT662" s="156" t="s">
        <v>153</v>
      </c>
      <c r="AU662" s="156" t="s">
        <v>82</v>
      </c>
      <c r="AY662" s="19" t="s">
        <v>151</v>
      </c>
      <c r="BE662" s="157">
        <f>IF(N662="základní",J662,0)</f>
        <v>0</v>
      </c>
      <c r="BF662" s="157">
        <f>IF(N662="snížená",J662,0)</f>
        <v>0</v>
      </c>
      <c r="BG662" s="157">
        <f>IF(N662="zákl. přenesená",J662,0)</f>
        <v>0</v>
      </c>
      <c r="BH662" s="157">
        <f>IF(N662="sníž. přenesená",J662,0)</f>
        <v>0</v>
      </c>
      <c r="BI662" s="157">
        <f>IF(N662="nulová",J662,0)</f>
        <v>0</v>
      </c>
      <c r="BJ662" s="19" t="s">
        <v>80</v>
      </c>
      <c r="BK662" s="157">
        <f>ROUND(I662*H662,2)</f>
        <v>0</v>
      </c>
      <c r="BL662" s="19" t="s">
        <v>267</v>
      </c>
      <c r="BM662" s="156" t="s">
        <v>986</v>
      </c>
    </row>
    <row r="663" spans="1:47" s="2" customFormat="1" ht="11.25">
      <c r="A663" s="34"/>
      <c r="B663" s="35"/>
      <c r="C663" s="34"/>
      <c r="D663" s="158" t="s">
        <v>160</v>
      </c>
      <c r="E663" s="34"/>
      <c r="F663" s="159" t="s">
        <v>945</v>
      </c>
      <c r="G663" s="34"/>
      <c r="H663" s="34"/>
      <c r="I663" s="160"/>
      <c r="J663" s="34"/>
      <c r="K663" s="34"/>
      <c r="L663" s="35"/>
      <c r="M663" s="161"/>
      <c r="N663" s="162"/>
      <c r="O663" s="55"/>
      <c r="P663" s="55"/>
      <c r="Q663" s="55"/>
      <c r="R663" s="55"/>
      <c r="S663" s="55"/>
      <c r="T663" s="56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T663" s="19" t="s">
        <v>160</v>
      </c>
      <c r="AU663" s="19" t="s">
        <v>82</v>
      </c>
    </row>
    <row r="664" spans="2:51" s="13" customFormat="1" ht="11.25">
      <c r="B664" s="163"/>
      <c r="D664" s="164" t="s">
        <v>162</v>
      </c>
      <c r="E664" s="165" t="s">
        <v>3</v>
      </c>
      <c r="F664" s="166" t="s">
        <v>987</v>
      </c>
      <c r="H664" s="165" t="s">
        <v>3</v>
      </c>
      <c r="I664" s="167"/>
      <c r="L664" s="163"/>
      <c r="M664" s="168"/>
      <c r="N664" s="169"/>
      <c r="O664" s="169"/>
      <c r="P664" s="169"/>
      <c r="Q664" s="169"/>
      <c r="R664" s="169"/>
      <c r="S664" s="169"/>
      <c r="T664" s="170"/>
      <c r="AT664" s="165" t="s">
        <v>162</v>
      </c>
      <c r="AU664" s="165" t="s">
        <v>82</v>
      </c>
      <c r="AV664" s="13" t="s">
        <v>80</v>
      </c>
      <c r="AW664" s="13" t="s">
        <v>34</v>
      </c>
      <c r="AX664" s="13" t="s">
        <v>73</v>
      </c>
      <c r="AY664" s="165" t="s">
        <v>151</v>
      </c>
    </row>
    <row r="665" spans="2:51" s="13" customFormat="1" ht="11.25">
      <c r="B665" s="163"/>
      <c r="D665" s="164" t="s">
        <v>162</v>
      </c>
      <c r="E665" s="165" t="s">
        <v>3</v>
      </c>
      <c r="F665" s="166" t="s">
        <v>988</v>
      </c>
      <c r="H665" s="165" t="s">
        <v>3</v>
      </c>
      <c r="I665" s="167"/>
      <c r="L665" s="163"/>
      <c r="M665" s="168"/>
      <c r="N665" s="169"/>
      <c r="O665" s="169"/>
      <c r="P665" s="169"/>
      <c r="Q665" s="169"/>
      <c r="R665" s="169"/>
      <c r="S665" s="169"/>
      <c r="T665" s="170"/>
      <c r="AT665" s="165" t="s">
        <v>162</v>
      </c>
      <c r="AU665" s="165" t="s">
        <v>82</v>
      </c>
      <c r="AV665" s="13" t="s">
        <v>80</v>
      </c>
      <c r="AW665" s="13" t="s">
        <v>34</v>
      </c>
      <c r="AX665" s="13" t="s">
        <v>73</v>
      </c>
      <c r="AY665" s="165" t="s">
        <v>151</v>
      </c>
    </row>
    <row r="666" spans="2:51" s="13" customFormat="1" ht="11.25">
      <c r="B666" s="163"/>
      <c r="D666" s="164" t="s">
        <v>162</v>
      </c>
      <c r="E666" s="165" t="s">
        <v>3</v>
      </c>
      <c r="F666" s="166" t="s">
        <v>989</v>
      </c>
      <c r="H666" s="165" t="s">
        <v>3</v>
      </c>
      <c r="I666" s="167"/>
      <c r="L666" s="163"/>
      <c r="M666" s="168"/>
      <c r="N666" s="169"/>
      <c r="O666" s="169"/>
      <c r="P666" s="169"/>
      <c r="Q666" s="169"/>
      <c r="R666" s="169"/>
      <c r="S666" s="169"/>
      <c r="T666" s="170"/>
      <c r="AT666" s="165" t="s">
        <v>162</v>
      </c>
      <c r="AU666" s="165" t="s">
        <v>82</v>
      </c>
      <c r="AV666" s="13" t="s">
        <v>80</v>
      </c>
      <c r="AW666" s="13" t="s">
        <v>34</v>
      </c>
      <c r="AX666" s="13" t="s">
        <v>73</v>
      </c>
      <c r="AY666" s="165" t="s">
        <v>151</v>
      </c>
    </row>
    <row r="667" spans="2:51" s="14" customFormat="1" ht="11.25">
      <c r="B667" s="171"/>
      <c r="D667" s="164" t="s">
        <v>162</v>
      </c>
      <c r="E667" s="172" t="s">
        <v>3</v>
      </c>
      <c r="F667" s="173" t="s">
        <v>990</v>
      </c>
      <c r="H667" s="174">
        <v>141.4</v>
      </c>
      <c r="I667" s="175"/>
      <c r="L667" s="171"/>
      <c r="M667" s="176"/>
      <c r="N667" s="177"/>
      <c r="O667" s="177"/>
      <c r="P667" s="177"/>
      <c r="Q667" s="177"/>
      <c r="R667" s="177"/>
      <c r="S667" s="177"/>
      <c r="T667" s="178"/>
      <c r="AT667" s="172" t="s">
        <v>162</v>
      </c>
      <c r="AU667" s="172" t="s">
        <v>82</v>
      </c>
      <c r="AV667" s="14" t="s">
        <v>82</v>
      </c>
      <c r="AW667" s="14" t="s">
        <v>34</v>
      </c>
      <c r="AX667" s="14" t="s">
        <v>73</v>
      </c>
      <c r="AY667" s="172" t="s">
        <v>151</v>
      </c>
    </row>
    <row r="668" spans="2:51" s="15" customFormat="1" ht="11.25">
      <c r="B668" s="179"/>
      <c r="D668" s="164" t="s">
        <v>162</v>
      </c>
      <c r="E668" s="180" t="s">
        <v>3</v>
      </c>
      <c r="F668" s="181" t="s">
        <v>168</v>
      </c>
      <c r="H668" s="182">
        <v>141.4</v>
      </c>
      <c r="I668" s="183"/>
      <c r="L668" s="179"/>
      <c r="M668" s="184"/>
      <c r="N668" s="185"/>
      <c r="O668" s="185"/>
      <c r="P668" s="185"/>
      <c r="Q668" s="185"/>
      <c r="R668" s="185"/>
      <c r="S668" s="185"/>
      <c r="T668" s="186"/>
      <c r="AT668" s="180" t="s">
        <v>162</v>
      </c>
      <c r="AU668" s="180" t="s">
        <v>82</v>
      </c>
      <c r="AV668" s="15" t="s">
        <v>158</v>
      </c>
      <c r="AW668" s="15" t="s">
        <v>34</v>
      </c>
      <c r="AX668" s="15" t="s">
        <v>80</v>
      </c>
      <c r="AY668" s="180" t="s">
        <v>151</v>
      </c>
    </row>
    <row r="669" spans="1:65" s="2" customFormat="1" ht="16.5" customHeight="1">
      <c r="A669" s="34"/>
      <c r="B669" s="144"/>
      <c r="C669" s="187" t="s">
        <v>991</v>
      </c>
      <c r="D669" s="187" t="s">
        <v>208</v>
      </c>
      <c r="E669" s="188" t="s">
        <v>934</v>
      </c>
      <c r="F669" s="189" t="s">
        <v>935</v>
      </c>
      <c r="G669" s="190" t="s">
        <v>926</v>
      </c>
      <c r="H669" s="191">
        <v>155.54</v>
      </c>
      <c r="I669" s="192"/>
      <c r="J669" s="193">
        <f>ROUND(I669*H669,2)</f>
        <v>0</v>
      </c>
      <c r="K669" s="189" t="s">
        <v>3</v>
      </c>
      <c r="L669" s="194"/>
      <c r="M669" s="195" t="s">
        <v>3</v>
      </c>
      <c r="N669" s="196" t="s">
        <v>44</v>
      </c>
      <c r="O669" s="55"/>
      <c r="P669" s="154">
        <f>O669*H669</f>
        <v>0</v>
      </c>
      <c r="Q669" s="154">
        <v>0</v>
      </c>
      <c r="R669" s="154">
        <f>Q669*H669</f>
        <v>0</v>
      </c>
      <c r="S669" s="154">
        <v>0</v>
      </c>
      <c r="T669" s="155">
        <f>S669*H669</f>
        <v>0</v>
      </c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R669" s="156" t="s">
        <v>395</v>
      </c>
      <c r="AT669" s="156" t="s">
        <v>208</v>
      </c>
      <c r="AU669" s="156" t="s">
        <v>82</v>
      </c>
      <c r="AY669" s="19" t="s">
        <v>151</v>
      </c>
      <c r="BE669" s="157">
        <f>IF(N669="základní",J669,0)</f>
        <v>0</v>
      </c>
      <c r="BF669" s="157">
        <f>IF(N669="snížená",J669,0)</f>
        <v>0</v>
      </c>
      <c r="BG669" s="157">
        <f>IF(N669="zákl. přenesená",J669,0)</f>
        <v>0</v>
      </c>
      <c r="BH669" s="157">
        <f>IF(N669="sníž. přenesená",J669,0)</f>
        <v>0</v>
      </c>
      <c r="BI669" s="157">
        <f>IF(N669="nulová",J669,0)</f>
        <v>0</v>
      </c>
      <c r="BJ669" s="19" t="s">
        <v>80</v>
      </c>
      <c r="BK669" s="157">
        <f>ROUND(I669*H669,2)</f>
        <v>0</v>
      </c>
      <c r="BL669" s="19" t="s">
        <v>267</v>
      </c>
      <c r="BM669" s="156" t="s">
        <v>992</v>
      </c>
    </row>
    <row r="670" spans="2:51" s="13" customFormat="1" ht="11.25">
      <c r="B670" s="163"/>
      <c r="D670" s="164" t="s">
        <v>162</v>
      </c>
      <c r="E670" s="165" t="s">
        <v>3</v>
      </c>
      <c r="F670" s="166" t="s">
        <v>951</v>
      </c>
      <c r="H670" s="165" t="s">
        <v>3</v>
      </c>
      <c r="I670" s="167"/>
      <c r="L670" s="163"/>
      <c r="M670" s="168"/>
      <c r="N670" s="169"/>
      <c r="O670" s="169"/>
      <c r="P670" s="169"/>
      <c r="Q670" s="169"/>
      <c r="R670" s="169"/>
      <c r="S670" s="169"/>
      <c r="T670" s="170"/>
      <c r="AT670" s="165" t="s">
        <v>162</v>
      </c>
      <c r="AU670" s="165" t="s">
        <v>82</v>
      </c>
      <c r="AV670" s="13" t="s">
        <v>80</v>
      </c>
      <c r="AW670" s="13" t="s">
        <v>34</v>
      </c>
      <c r="AX670" s="13" t="s">
        <v>73</v>
      </c>
      <c r="AY670" s="165" t="s">
        <v>151</v>
      </c>
    </row>
    <row r="671" spans="2:51" s="13" customFormat="1" ht="11.25">
      <c r="B671" s="163"/>
      <c r="D671" s="164" t="s">
        <v>162</v>
      </c>
      <c r="E671" s="165" t="s">
        <v>3</v>
      </c>
      <c r="F671" s="166" t="s">
        <v>938</v>
      </c>
      <c r="H671" s="165" t="s">
        <v>3</v>
      </c>
      <c r="I671" s="167"/>
      <c r="L671" s="163"/>
      <c r="M671" s="168"/>
      <c r="N671" s="169"/>
      <c r="O671" s="169"/>
      <c r="P671" s="169"/>
      <c r="Q671" s="169"/>
      <c r="R671" s="169"/>
      <c r="S671" s="169"/>
      <c r="T671" s="170"/>
      <c r="AT671" s="165" t="s">
        <v>162</v>
      </c>
      <c r="AU671" s="165" t="s">
        <v>82</v>
      </c>
      <c r="AV671" s="13" t="s">
        <v>80</v>
      </c>
      <c r="AW671" s="13" t="s">
        <v>34</v>
      </c>
      <c r="AX671" s="13" t="s">
        <v>73</v>
      </c>
      <c r="AY671" s="165" t="s">
        <v>151</v>
      </c>
    </row>
    <row r="672" spans="2:51" s="14" customFormat="1" ht="11.25">
      <c r="B672" s="171"/>
      <c r="D672" s="164" t="s">
        <v>162</v>
      </c>
      <c r="E672" s="172" t="s">
        <v>3</v>
      </c>
      <c r="F672" s="173" t="s">
        <v>990</v>
      </c>
      <c r="H672" s="174">
        <v>141.4</v>
      </c>
      <c r="I672" s="175"/>
      <c r="L672" s="171"/>
      <c r="M672" s="176"/>
      <c r="N672" s="177"/>
      <c r="O672" s="177"/>
      <c r="P672" s="177"/>
      <c r="Q672" s="177"/>
      <c r="R672" s="177"/>
      <c r="S672" s="177"/>
      <c r="T672" s="178"/>
      <c r="AT672" s="172" t="s">
        <v>162</v>
      </c>
      <c r="AU672" s="172" t="s">
        <v>82</v>
      </c>
      <c r="AV672" s="14" t="s">
        <v>82</v>
      </c>
      <c r="AW672" s="14" t="s">
        <v>34</v>
      </c>
      <c r="AX672" s="14" t="s">
        <v>73</v>
      </c>
      <c r="AY672" s="172" t="s">
        <v>151</v>
      </c>
    </row>
    <row r="673" spans="2:51" s="14" customFormat="1" ht="11.25">
      <c r="B673" s="171"/>
      <c r="D673" s="164" t="s">
        <v>162</v>
      </c>
      <c r="E673" s="172" t="s">
        <v>3</v>
      </c>
      <c r="F673" s="173" t="s">
        <v>993</v>
      </c>
      <c r="H673" s="174">
        <v>155.54</v>
      </c>
      <c r="I673" s="175"/>
      <c r="L673" s="171"/>
      <c r="M673" s="176"/>
      <c r="N673" s="177"/>
      <c r="O673" s="177"/>
      <c r="P673" s="177"/>
      <c r="Q673" s="177"/>
      <c r="R673" s="177"/>
      <c r="S673" s="177"/>
      <c r="T673" s="178"/>
      <c r="AT673" s="172" t="s">
        <v>162</v>
      </c>
      <c r="AU673" s="172" t="s">
        <v>82</v>
      </c>
      <c r="AV673" s="14" t="s">
        <v>82</v>
      </c>
      <c r="AW673" s="14" t="s">
        <v>34</v>
      </c>
      <c r="AX673" s="14" t="s">
        <v>80</v>
      </c>
      <c r="AY673" s="172" t="s">
        <v>151</v>
      </c>
    </row>
    <row r="674" spans="1:65" s="2" customFormat="1" ht="16.5" customHeight="1">
      <c r="A674" s="34"/>
      <c r="B674" s="144"/>
      <c r="C674" s="145" t="s">
        <v>994</v>
      </c>
      <c r="D674" s="145" t="s">
        <v>153</v>
      </c>
      <c r="E674" s="146" t="s">
        <v>995</v>
      </c>
      <c r="F674" s="147" t="s">
        <v>996</v>
      </c>
      <c r="G674" s="148" t="s">
        <v>584</v>
      </c>
      <c r="H674" s="149">
        <v>1</v>
      </c>
      <c r="I674" s="150"/>
      <c r="J674" s="151">
        <f>ROUND(I674*H674,2)</f>
        <v>0</v>
      </c>
      <c r="K674" s="147" t="s">
        <v>3</v>
      </c>
      <c r="L674" s="35"/>
      <c r="M674" s="152" t="s">
        <v>3</v>
      </c>
      <c r="N674" s="153" t="s">
        <v>44</v>
      </c>
      <c r="O674" s="55"/>
      <c r="P674" s="154">
        <f>O674*H674</f>
        <v>0</v>
      </c>
      <c r="Q674" s="154">
        <v>0</v>
      </c>
      <c r="R674" s="154">
        <f>Q674*H674</f>
        <v>0</v>
      </c>
      <c r="S674" s="154">
        <v>0</v>
      </c>
      <c r="T674" s="155">
        <f>S674*H674</f>
        <v>0</v>
      </c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R674" s="156" t="s">
        <v>267</v>
      </c>
      <c r="AT674" s="156" t="s">
        <v>153</v>
      </c>
      <c r="AU674" s="156" t="s">
        <v>82</v>
      </c>
      <c r="AY674" s="19" t="s">
        <v>151</v>
      </c>
      <c r="BE674" s="157">
        <f>IF(N674="základní",J674,0)</f>
        <v>0</v>
      </c>
      <c r="BF674" s="157">
        <f>IF(N674="snížená",J674,0)</f>
        <v>0</v>
      </c>
      <c r="BG674" s="157">
        <f>IF(N674="zákl. přenesená",J674,0)</f>
        <v>0</v>
      </c>
      <c r="BH674" s="157">
        <f>IF(N674="sníž. přenesená",J674,0)</f>
        <v>0</v>
      </c>
      <c r="BI674" s="157">
        <f>IF(N674="nulová",J674,0)</f>
        <v>0</v>
      </c>
      <c r="BJ674" s="19" t="s">
        <v>80</v>
      </c>
      <c r="BK674" s="157">
        <f>ROUND(I674*H674,2)</f>
        <v>0</v>
      </c>
      <c r="BL674" s="19" t="s">
        <v>267</v>
      </c>
      <c r="BM674" s="156" t="s">
        <v>997</v>
      </c>
    </row>
    <row r="675" spans="1:65" s="2" customFormat="1" ht="24" customHeight="1">
      <c r="A675" s="34"/>
      <c r="B675" s="144"/>
      <c r="C675" s="145" t="s">
        <v>998</v>
      </c>
      <c r="D675" s="145" t="s">
        <v>153</v>
      </c>
      <c r="E675" s="146" t="s">
        <v>295</v>
      </c>
      <c r="F675" s="147" t="s">
        <v>296</v>
      </c>
      <c r="G675" s="148" t="s">
        <v>297</v>
      </c>
      <c r="H675" s="149">
        <v>34</v>
      </c>
      <c r="I675" s="150"/>
      <c r="J675" s="151">
        <f>ROUND(I675*H675,2)</f>
        <v>0</v>
      </c>
      <c r="K675" s="147" t="s">
        <v>157</v>
      </c>
      <c r="L675" s="35"/>
      <c r="M675" s="152" t="s">
        <v>3</v>
      </c>
      <c r="N675" s="153" t="s">
        <v>44</v>
      </c>
      <c r="O675" s="55"/>
      <c r="P675" s="154">
        <f>O675*H675</f>
        <v>0</v>
      </c>
      <c r="Q675" s="154">
        <v>8E-05</v>
      </c>
      <c r="R675" s="154">
        <f>Q675*H675</f>
        <v>0.00272</v>
      </c>
      <c r="S675" s="154">
        <v>0</v>
      </c>
      <c r="T675" s="155">
        <f>S675*H675</f>
        <v>0</v>
      </c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R675" s="156" t="s">
        <v>267</v>
      </c>
      <c r="AT675" s="156" t="s">
        <v>153</v>
      </c>
      <c r="AU675" s="156" t="s">
        <v>82</v>
      </c>
      <c r="AY675" s="19" t="s">
        <v>151</v>
      </c>
      <c r="BE675" s="157">
        <f>IF(N675="základní",J675,0)</f>
        <v>0</v>
      </c>
      <c r="BF675" s="157">
        <f>IF(N675="snížená",J675,0)</f>
        <v>0</v>
      </c>
      <c r="BG675" s="157">
        <f>IF(N675="zákl. přenesená",J675,0)</f>
        <v>0</v>
      </c>
      <c r="BH675" s="157">
        <f>IF(N675="sníž. přenesená",J675,0)</f>
        <v>0</v>
      </c>
      <c r="BI675" s="157">
        <f>IF(N675="nulová",J675,0)</f>
        <v>0</v>
      </c>
      <c r="BJ675" s="19" t="s">
        <v>80</v>
      </c>
      <c r="BK675" s="157">
        <f>ROUND(I675*H675,2)</f>
        <v>0</v>
      </c>
      <c r="BL675" s="19" t="s">
        <v>267</v>
      </c>
      <c r="BM675" s="156" t="s">
        <v>999</v>
      </c>
    </row>
    <row r="676" spans="1:47" s="2" customFormat="1" ht="11.25">
      <c r="A676" s="34"/>
      <c r="B676" s="35"/>
      <c r="C676" s="34"/>
      <c r="D676" s="158" t="s">
        <v>160</v>
      </c>
      <c r="E676" s="34"/>
      <c r="F676" s="159" t="s">
        <v>299</v>
      </c>
      <c r="G676" s="34"/>
      <c r="H676" s="34"/>
      <c r="I676" s="160"/>
      <c r="J676" s="34"/>
      <c r="K676" s="34"/>
      <c r="L676" s="35"/>
      <c r="M676" s="161"/>
      <c r="N676" s="162"/>
      <c r="O676" s="55"/>
      <c r="P676" s="55"/>
      <c r="Q676" s="55"/>
      <c r="R676" s="55"/>
      <c r="S676" s="55"/>
      <c r="T676" s="56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T676" s="19" t="s">
        <v>160</v>
      </c>
      <c r="AU676" s="19" t="s">
        <v>82</v>
      </c>
    </row>
    <row r="677" spans="2:51" s="13" customFormat="1" ht="11.25">
      <c r="B677" s="163"/>
      <c r="D677" s="164" t="s">
        <v>162</v>
      </c>
      <c r="E677" s="165" t="s">
        <v>3</v>
      </c>
      <c r="F677" s="166" t="s">
        <v>1000</v>
      </c>
      <c r="H677" s="165" t="s">
        <v>3</v>
      </c>
      <c r="I677" s="167"/>
      <c r="L677" s="163"/>
      <c r="M677" s="168"/>
      <c r="N677" s="169"/>
      <c r="O677" s="169"/>
      <c r="P677" s="169"/>
      <c r="Q677" s="169"/>
      <c r="R677" s="169"/>
      <c r="S677" s="169"/>
      <c r="T677" s="170"/>
      <c r="AT677" s="165" t="s">
        <v>162</v>
      </c>
      <c r="AU677" s="165" t="s">
        <v>82</v>
      </c>
      <c r="AV677" s="13" t="s">
        <v>80</v>
      </c>
      <c r="AW677" s="13" t="s">
        <v>34</v>
      </c>
      <c r="AX677" s="13" t="s">
        <v>73</v>
      </c>
      <c r="AY677" s="165" t="s">
        <v>151</v>
      </c>
    </row>
    <row r="678" spans="2:51" s="14" customFormat="1" ht="11.25">
      <c r="B678" s="171"/>
      <c r="D678" s="164" t="s">
        <v>162</v>
      </c>
      <c r="E678" s="172" t="s">
        <v>3</v>
      </c>
      <c r="F678" s="173" t="s">
        <v>1001</v>
      </c>
      <c r="H678" s="174">
        <v>29</v>
      </c>
      <c r="I678" s="175"/>
      <c r="L678" s="171"/>
      <c r="M678" s="176"/>
      <c r="N678" s="177"/>
      <c r="O678" s="177"/>
      <c r="P678" s="177"/>
      <c r="Q678" s="177"/>
      <c r="R678" s="177"/>
      <c r="S678" s="177"/>
      <c r="T678" s="178"/>
      <c r="AT678" s="172" t="s">
        <v>162</v>
      </c>
      <c r="AU678" s="172" t="s">
        <v>82</v>
      </c>
      <c r="AV678" s="14" t="s">
        <v>82</v>
      </c>
      <c r="AW678" s="14" t="s">
        <v>34</v>
      </c>
      <c r="AX678" s="14" t="s">
        <v>73</v>
      </c>
      <c r="AY678" s="172" t="s">
        <v>151</v>
      </c>
    </row>
    <row r="679" spans="2:51" s="13" customFormat="1" ht="11.25">
      <c r="B679" s="163"/>
      <c r="D679" s="164" t="s">
        <v>162</v>
      </c>
      <c r="E679" s="165" t="s">
        <v>3</v>
      </c>
      <c r="F679" s="166" t="s">
        <v>1002</v>
      </c>
      <c r="H679" s="165" t="s">
        <v>3</v>
      </c>
      <c r="I679" s="167"/>
      <c r="L679" s="163"/>
      <c r="M679" s="168"/>
      <c r="N679" s="169"/>
      <c r="O679" s="169"/>
      <c r="P679" s="169"/>
      <c r="Q679" s="169"/>
      <c r="R679" s="169"/>
      <c r="S679" s="169"/>
      <c r="T679" s="170"/>
      <c r="AT679" s="165" t="s">
        <v>162</v>
      </c>
      <c r="AU679" s="165" t="s">
        <v>82</v>
      </c>
      <c r="AV679" s="13" t="s">
        <v>80</v>
      </c>
      <c r="AW679" s="13" t="s">
        <v>34</v>
      </c>
      <c r="AX679" s="13" t="s">
        <v>73</v>
      </c>
      <c r="AY679" s="165" t="s">
        <v>151</v>
      </c>
    </row>
    <row r="680" spans="2:51" s="14" customFormat="1" ht="11.25">
      <c r="B680" s="171"/>
      <c r="D680" s="164" t="s">
        <v>162</v>
      </c>
      <c r="E680" s="172" t="s">
        <v>3</v>
      </c>
      <c r="F680" s="173" t="s">
        <v>186</v>
      </c>
      <c r="H680" s="174">
        <v>5</v>
      </c>
      <c r="I680" s="175"/>
      <c r="L680" s="171"/>
      <c r="M680" s="176"/>
      <c r="N680" s="177"/>
      <c r="O680" s="177"/>
      <c r="P680" s="177"/>
      <c r="Q680" s="177"/>
      <c r="R680" s="177"/>
      <c r="S680" s="177"/>
      <c r="T680" s="178"/>
      <c r="AT680" s="172" t="s">
        <v>162</v>
      </c>
      <c r="AU680" s="172" t="s">
        <v>82</v>
      </c>
      <c r="AV680" s="14" t="s">
        <v>82</v>
      </c>
      <c r="AW680" s="14" t="s">
        <v>34</v>
      </c>
      <c r="AX680" s="14" t="s">
        <v>73</v>
      </c>
      <c r="AY680" s="172" t="s">
        <v>151</v>
      </c>
    </row>
    <row r="681" spans="2:51" s="15" customFormat="1" ht="11.25">
      <c r="B681" s="179"/>
      <c r="D681" s="164" t="s">
        <v>162</v>
      </c>
      <c r="E681" s="180" t="s">
        <v>3</v>
      </c>
      <c r="F681" s="181" t="s">
        <v>168</v>
      </c>
      <c r="H681" s="182">
        <v>34</v>
      </c>
      <c r="I681" s="183"/>
      <c r="L681" s="179"/>
      <c r="M681" s="184"/>
      <c r="N681" s="185"/>
      <c r="O681" s="185"/>
      <c r="P681" s="185"/>
      <c r="Q681" s="185"/>
      <c r="R681" s="185"/>
      <c r="S681" s="185"/>
      <c r="T681" s="186"/>
      <c r="AT681" s="180" t="s">
        <v>162</v>
      </c>
      <c r="AU681" s="180" t="s">
        <v>82</v>
      </c>
      <c r="AV681" s="15" t="s">
        <v>158</v>
      </c>
      <c r="AW681" s="15" t="s">
        <v>34</v>
      </c>
      <c r="AX681" s="15" t="s">
        <v>80</v>
      </c>
      <c r="AY681" s="180" t="s">
        <v>151</v>
      </c>
    </row>
    <row r="682" spans="1:65" s="2" customFormat="1" ht="21.75" customHeight="1">
      <c r="A682" s="34"/>
      <c r="B682" s="144"/>
      <c r="C682" s="145" t="s">
        <v>1003</v>
      </c>
      <c r="D682" s="145" t="s">
        <v>153</v>
      </c>
      <c r="E682" s="146" t="s">
        <v>301</v>
      </c>
      <c r="F682" s="147" t="s">
        <v>302</v>
      </c>
      <c r="G682" s="148" t="s">
        <v>297</v>
      </c>
      <c r="H682" s="149">
        <v>34</v>
      </c>
      <c r="I682" s="150"/>
      <c r="J682" s="151">
        <f>ROUND(I682*H682,2)</f>
        <v>0</v>
      </c>
      <c r="K682" s="147" t="s">
        <v>157</v>
      </c>
      <c r="L682" s="35"/>
      <c r="M682" s="152" t="s">
        <v>3</v>
      </c>
      <c r="N682" s="153" t="s">
        <v>44</v>
      </c>
      <c r="O682" s="55"/>
      <c r="P682" s="154">
        <f>O682*H682</f>
        <v>0</v>
      </c>
      <c r="Q682" s="154">
        <v>0.00056</v>
      </c>
      <c r="R682" s="154">
        <f>Q682*H682</f>
        <v>0.019039999999999998</v>
      </c>
      <c r="S682" s="154">
        <v>0</v>
      </c>
      <c r="T682" s="155">
        <f>S682*H682</f>
        <v>0</v>
      </c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R682" s="156" t="s">
        <v>267</v>
      </c>
      <c r="AT682" s="156" t="s">
        <v>153</v>
      </c>
      <c r="AU682" s="156" t="s">
        <v>82</v>
      </c>
      <c r="AY682" s="19" t="s">
        <v>151</v>
      </c>
      <c r="BE682" s="157">
        <f>IF(N682="základní",J682,0)</f>
        <v>0</v>
      </c>
      <c r="BF682" s="157">
        <f>IF(N682="snížená",J682,0)</f>
        <v>0</v>
      </c>
      <c r="BG682" s="157">
        <f>IF(N682="zákl. přenesená",J682,0)</f>
        <v>0</v>
      </c>
      <c r="BH682" s="157">
        <f>IF(N682="sníž. přenesená",J682,0)</f>
        <v>0</v>
      </c>
      <c r="BI682" s="157">
        <f>IF(N682="nulová",J682,0)</f>
        <v>0</v>
      </c>
      <c r="BJ682" s="19" t="s">
        <v>80</v>
      </c>
      <c r="BK682" s="157">
        <f>ROUND(I682*H682,2)</f>
        <v>0</v>
      </c>
      <c r="BL682" s="19" t="s">
        <v>267</v>
      </c>
      <c r="BM682" s="156" t="s">
        <v>1004</v>
      </c>
    </row>
    <row r="683" spans="1:47" s="2" customFormat="1" ht="11.25">
      <c r="A683" s="34"/>
      <c r="B683" s="35"/>
      <c r="C683" s="34"/>
      <c r="D683" s="158" t="s">
        <v>160</v>
      </c>
      <c r="E683" s="34"/>
      <c r="F683" s="159" t="s">
        <v>304</v>
      </c>
      <c r="G683" s="34"/>
      <c r="H683" s="34"/>
      <c r="I683" s="160"/>
      <c r="J683" s="34"/>
      <c r="K683" s="34"/>
      <c r="L683" s="35"/>
      <c r="M683" s="161"/>
      <c r="N683" s="162"/>
      <c r="O683" s="55"/>
      <c r="P683" s="55"/>
      <c r="Q683" s="55"/>
      <c r="R683" s="55"/>
      <c r="S683" s="55"/>
      <c r="T683" s="56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T683" s="19" t="s">
        <v>160</v>
      </c>
      <c r="AU683" s="19" t="s">
        <v>82</v>
      </c>
    </row>
    <row r="684" spans="1:65" s="2" customFormat="1" ht="24" customHeight="1">
      <c r="A684" s="34"/>
      <c r="B684" s="144"/>
      <c r="C684" s="145" t="s">
        <v>1005</v>
      </c>
      <c r="D684" s="145" t="s">
        <v>153</v>
      </c>
      <c r="E684" s="146" t="s">
        <v>1006</v>
      </c>
      <c r="F684" s="147" t="s">
        <v>1007</v>
      </c>
      <c r="G684" s="148" t="s">
        <v>453</v>
      </c>
      <c r="H684" s="149">
        <v>12.001</v>
      </c>
      <c r="I684" s="150"/>
      <c r="J684" s="151">
        <f>ROUND(I684*H684,2)</f>
        <v>0</v>
      </c>
      <c r="K684" s="147" t="s">
        <v>157</v>
      </c>
      <c r="L684" s="35"/>
      <c r="M684" s="152" t="s">
        <v>3</v>
      </c>
      <c r="N684" s="153" t="s">
        <v>44</v>
      </c>
      <c r="O684" s="55"/>
      <c r="P684" s="154">
        <f>O684*H684</f>
        <v>0</v>
      </c>
      <c r="Q684" s="154">
        <v>0.0004</v>
      </c>
      <c r="R684" s="154">
        <f>Q684*H684</f>
        <v>0.0048004</v>
      </c>
      <c r="S684" s="154">
        <v>0</v>
      </c>
      <c r="T684" s="155">
        <f>S684*H684</f>
        <v>0</v>
      </c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R684" s="156" t="s">
        <v>267</v>
      </c>
      <c r="AT684" s="156" t="s">
        <v>153</v>
      </c>
      <c r="AU684" s="156" t="s">
        <v>82</v>
      </c>
      <c r="AY684" s="19" t="s">
        <v>151</v>
      </c>
      <c r="BE684" s="157">
        <f>IF(N684="základní",J684,0)</f>
        <v>0</v>
      </c>
      <c r="BF684" s="157">
        <f>IF(N684="snížená",J684,0)</f>
        <v>0</v>
      </c>
      <c r="BG684" s="157">
        <f>IF(N684="zákl. přenesená",J684,0)</f>
        <v>0</v>
      </c>
      <c r="BH684" s="157">
        <f>IF(N684="sníž. přenesená",J684,0)</f>
        <v>0</v>
      </c>
      <c r="BI684" s="157">
        <f>IF(N684="nulová",J684,0)</f>
        <v>0</v>
      </c>
      <c r="BJ684" s="19" t="s">
        <v>80</v>
      </c>
      <c r="BK684" s="157">
        <f>ROUND(I684*H684,2)</f>
        <v>0</v>
      </c>
      <c r="BL684" s="19" t="s">
        <v>267</v>
      </c>
      <c r="BM684" s="156" t="s">
        <v>1008</v>
      </c>
    </row>
    <row r="685" spans="1:47" s="2" customFormat="1" ht="11.25">
      <c r="A685" s="34"/>
      <c r="B685" s="35"/>
      <c r="C685" s="34"/>
      <c r="D685" s="158" t="s">
        <v>160</v>
      </c>
      <c r="E685" s="34"/>
      <c r="F685" s="159" t="s">
        <v>1009</v>
      </c>
      <c r="G685" s="34"/>
      <c r="H685" s="34"/>
      <c r="I685" s="160"/>
      <c r="J685" s="34"/>
      <c r="K685" s="34"/>
      <c r="L685" s="35"/>
      <c r="M685" s="161"/>
      <c r="N685" s="162"/>
      <c r="O685" s="55"/>
      <c r="P685" s="55"/>
      <c r="Q685" s="55"/>
      <c r="R685" s="55"/>
      <c r="S685" s="55"/>
      <c r="T685" s="56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T685" s="19" t="s">
        <v>160</v>
      </c>
      <c r="AU685" s="19" t="s">
        <v>82</v>
      </c>
    </row>
    <row r="686" spans="2:51" s="13" customFormat="1" ht="11.25">
      <c r="B686" s="163"/>
      <c r="D686" s="164" t="s">
        <v>162</v>
      </c>
      <c r="E686" s="165" t="s">
        <v>3</v>
      </c>
      <c r="F686" s="166" t="s">
        <v>1010</v>
      </c>
      <c r="H686" s="165" t="s">
        <v>3</v>
      </c>
      <c r="I686" s="167"/>
      <c r="L686" s="163"/>
      <c r="M686" s="168"/>
      <c r="N686" s="169"/>
      <c r="O686" s="169"/>
      <c r="P686" s="169"/>
      <c r="Q686" s="169"/>
      <c r="R686" s="169"/>
      <c r="S686" s="169"/>
      <c r="T686" s="170"/>
      <c r="AT686" s="165" t="s">
        <v>162</v>
      </c>
      <c r="AU686" s="165" t="s">
        <v>82</v>
      </c>
      <c r="AV686" s="13" t="s">
        <v>80</v>
      </c>
      <c r="AW686" s="13" t="s">
        <v>34</v>
      </c>
      <c r="AX686" s="13" t="s">
        <v>73</v>
      </c>
      <c r="AY686" s="165" t="s">
        <v>151</v>
      </c>
    </row>
    <row r="687" spans="2:51" s="13" customFormat="1" ht="11.25">
      <c r="B687" s="163"/>
      <c r="D687" s="164" t="s">
        <v>162</v>
      </c>
      <c r="E687" s="165" t="s">
        <v>3</v>
      </c>
      <c r="F687" s="166" t="s">
        <v>1011</v>
      </c>
      <c r="H687" s="165" t="s">
        <v>3</v>
      </c>
      <c r="I687" s="167"/>
      <c r="L687" s="163"/>
      <c r="M687" s="168"/>
      <c r="N687" s="169"/>
      <c r="O687" s="169"/>
      <c r="P687" s="169"/>
      <c r="Q687" s="169"/>
      <c r="R687" s="169"/>
      <c r="S687" s="169"/>
      <c r="T687" s="170"/>
      <c r="AT687" s="165" t="s">
        <v>162</v>
      </c>
      <c r="AU687" s="165" t="s">
        <v>82</v>
      </c>
      <c r="AV687" s="13" t="s">
        <v>80</v>
      </c>
      <c r="AW687" s="13" t="s">
        <v>34</v>
      </c>
      <c r="AX687" s="13" t="s">
        <v>73</v>
      </c>
      <c r="AY687" s="165" t="s">
        <v>151</v>
      </c>
    </row>
    <row r="688" spans="2:51" s="14" customFormat="1" ht="11.25">
      <c r="B688" s="171"/>
      <c r="D688" s="164" t="s">
        <v>162</v>
      </c>
      <c r="E688" s="172" t="s">
        <v>3</v>
      </c>
      <c r="F688" s="173" t="s">
        <v>1012</v>
      </c>
      <c r="H688" s="174">
        <v>5.583</v>
      </c>
      <c r="I688" s="175"/>
      <c r="L688" s="171"/>
      <c r="M688" s="176"/>
      <c r="N688" s="177"/>
      <c r="O688" s="177"/>
      <c r="P688" s="177"/>
      <c r="Q688" s="177"/>
      <c r="R688" s="177"/>
      <c r="S688" s="177"/>
      <c r="T688" s="178"/>
      <c r="AT688" s="172" t="s">
        <v>162</v>
      </c>
      <c r="AU688" s="172" t="s">
        <v>82</v>
      </c>
      <c r="AV688" s="14" t="s">
        <v>82</v>
      </c>
      <c r="AW688" s="14" t="s">
        <v>34</v>
      </c>
      <c r="AX688" s="14" t="s">
        <v>73</v>
      </c>
      <c r="AY688" s="172" t="s">
        <v>151</v>
      </c>
    </row>
    <row r="689" spans="2:51" s="14" customFormat="1" ht="11.25">
      <c r="B689" s="171"/>
      <c r="D689" s="164" t="s">
        <v>162</v>
      </c>
      <c r="E689" s="172" t="s">
        <v>3</v>
      </c>
      <c r="F689" s="173" t="s">
        <v>1013</v>
      </c>
      <c r="H689" s="174">
        <v>1.941</v>
      </c>
      <c r="I689" s="175"/>
      <c r="L689" s="171"/>
      <c r="M689" s="176"/>
      <c r="N689" s="177"/>
      <c r="O689" s="177"/>
      <c r="P689" s="177"/>
      <c r="Q689" s="177"/>
      <c r="R689" s="177"/>
      <c r="S689" s="177"/>
      <c r="T689" s="178"/>
      <c r="AT689" s="172" t="s">
        <v>162</v>
      </c>
      <c r="AU689" s="172" t="s">
        <v>82</v>
      </c>
      <c r="AV689" s="14" t="s">
        <v>82</v>
      </c>
      <c r="AW689" s="14" t="s">
        <v>34</v>
      </c>
      <c r="AX689" s="14" t="s">
        <v>73</v>
      </c>
      <c r="AY689" s="172" t="s">
        <v>151</v>
      </c>
    </row>
    <row r="690" spans="2:51" s="14" customFormat="1" ht="11.25">
      <c r="B690" s="171"/>
      <c r="D690" s="164" t="s">
        <v>162</v>
      </c>
      <c r="E690" s="172" t="s">
        <v>3</v>
      </c>
      <c r="F690" s="173" t="s">
        <v>1014</v>
      </c>
      <c r="H690" s="174">
        <v>1.952</v>
      </c>
      <c r="I690" s="175"/>
      <c r="L690" s="171"/>
      <c r="M690" s="176"/>
      <c r="N690" s="177"/>
      <c r="O690" s="177"/>
      <c r="P690" s="177"/>
      <c r="Q690" s="177"/>
      <c r="R690" s="177"/>
      <c r="S690" s="177"/>
      <c r="T690" s="178"/>
      <c r="AT690" s="172" t="s">
        <v>162</v>
      </c>
      <c r="AU690" s="172" t="s">
        <v>82</v>
      </c>
      <c r="AV690" s="14" t="s">
        <v>82</v>
      </c>
      <c r="AW690" s="14" t="s">
        <v>34</v>
      </c>
      <c r="AX690" s="14" t="s">
        <v>73</v>
      </c>
      <c r="AY690" s="172" t="s">
        <v>151</v>
      </c>
    </row>
    <row r="691" spans="2:51" s="14" customFormat="1" ht="11.25">
      <c r="B691" s="171"/>
      <c r="D691" s="164" t="s">
        <v>162</v>
      </c>
      <c r="E691" s="172" t="s">
        <v>3</v>
      </c>
      <c r="F691" s="173" t="s">
        <v>1015</v>
      </c>
      <c r="H691" s="174">
        <v>2.525</v>
      </c>
      <c r="I691" s="175"/>
      <c r="L691" s="171"/>
      <c r="M691" s="176"/>
      <c r="N691" s="177"/>
      <c r="O691" s="177"/>
      <c r="P691" s="177"/>
      <c r="Q691" s="177"/>
      <c r="R691" s="177"/>
      <c r="S691" s="177"/>
      <c r="T691" s="178"/>
      <c r="AT691" s="172" t="s">
        <v>162</v>
      </c>
      <c r="AU691" s="172" t="s">
        <v>82</v>
      </c>
      <c r="AV691" s="14" t="s">
        <v>82</v>
      </c>
      <c r="AW691" s="14" t="s">
        <v>34</v>
      </c>
      <c r="AX691" s="14" t="s">
        <v>73</v>
      </c>
      <c r="AY691" s="172" t="s">
        <v>151</v>
      </c>
    </row>
    <row r="692" spans="2:51" s="15" customFormat="1" ht="11.25">
      <c r="B692" s="179"/>
      <c r="D692" s="164" t="s">
        <v>162</v>
      </c>
      <c r="E692" s="180" t="s">
        <v>3</v>
      </c>
      <c r="F692" s="181" t="s">
        <v>168</v>
      </c>
      <c r="H692" s="182">
        <v>12.001</v>
      </c>
      <c r="I692" s="183"/>
      <c r="L692" s="179"/>
      <c r="M692" s="184"/>
      <c r="N692" s="185"/>
      <c r="O692" s="185"/>
      <c r="P692" s="185"/>
      <c r="Q692" s="185"/>
      <c r="R692" s="185"/>
      <c r="S692" s="185"/>
      <c r="T692" s="186"/>
      <c r="AT692" s="180" t="s">
        <v>162</v>
      </c>
      <c r="AU692" s="180" t="s">
        <v>82</v>
      </c>
      <c r="AV692" s="15" t="s">
        <v>158</v>
      </c>
      <c r="AW692" s="15" t="s">
        <v>34</v>
      </c>
      <c r="AX692" s="15" t="s">
        <v>80</v>
      </c>
      <c r="AY692" s="180" t="s">
        <v>151</v>
      </c>
    </row>
    <row r="693" spans="1:65" s="2" customFormat="1" ht="16.5" customHeight="1">
      <c r="A693" s="34"/>
      <c r="B693" s="144"/>
      <c r="C693" s="187" t="s">
        <v>1016</v>
      </c>
      <c r="D693" s="187" t="s">
        <v>208</v>
      </c>
      <c r="E693" s="188" t="s">
        <v>1017</v>
      </c>
      <c r="F693" s="189" t="s">
        <v>1018</v>
      </c>
      <c r="G693" s="190" t="s">
        <v>453</v>
      </c>
      <c r="H693" s="191">
        <v>12.001</v>
      </c>
      <c r="I693" s="192"/>
      <c r="J693" s="193">
        <f>ROUND(I693*H693,2)</f>
        <v>0</v>
      </c>
      <c r="K693" s="189" t="s">
        <v>3</v>
      </c>
      <c r="L693" s="194"/>
      <c r="M693" s="195" t="s">
        <v>3</v>
      </c>
      <c r="N693" s="196" t="s">
        <v>44</v>
      </c>
      <c r="O693" s="55"/>
      <c r="P693" s="154">
        <f>O693*H693</f>
        <v>0</v>
      </c>
      <c r="Q693" s="154">
        <v>0.02</v>
      </c>
      <c r="R693" s="154">
        <f>Q693*H693</f>
        <v>0.24001999999999998</v>
      </c>
      <c r="S693" s="154">
        <v>0</v>
      </c>
      <c r="T693" s="155">
        <f>S693*H693</f>
        <v>0</v>
      </c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R693" s="156" t="s">
        <v>395</v>
      </c>
      <c r="AT693" s="156" t="s">
        <v>208</v>
      </c>
      <c r="AU693" s="156" t="s">
        <v>82</v>
      </c>
      <c r="AY693" s="19" t="s">
        <v>151</v>
      </c>
      <c r="BE693" s="157">
        <f>IF(N693="základní",J693,0)</f>
        <v>0</v>
      </c>
      <c r="BF693" s="157">
        <f>IF(N693="snížená",J693,0)</f>
        <v>0</v>
      </c>
      <c r="BG693" s="157">
        <f>IF(N693="zákl. přenesená",J693,0)</f>
        <v>0</v>
      </c>
      <c r="BH693" s="157">
        <f>IF(N693="sníž. přenesená",J693,0)</f>
        <v>0</v>
      </c>
      <c r="BI693" s="157">
        <f>IF(N693="nulová",J693,0)</f>
        <v>0</v>
      </c>
      <c r="BJ693" s="19" t="s">
        <v>80</v>
      </c>
      <c r="BK693" s="157">
        <f>ROUND(I693*H693,2)</f>
        <v>0</v>
      </c>
      <c r="BL693" s="19" t="s">
        <v>267</v>
      </c>
      <c r="BM693" s="156" t="s">
        <v>1019</v>
      </c>
    </row>
    <row r="694" spans="1:65" s="2" customFormat="1" ht="21.75" customHeight="1">
      <c r="A694" s="34"/>
      <c r="B694" s="144"/>
      <c r="C694" s="145" t="s">
        <v>1020</v>
      </c>
      <c r="D694" s="145" t="s">
        <v>153</v>
      </c>
      <c r="E694" s="146" t="s">
        <v>1021</v>
      </c>
      <c r="F694" s="147" t="s">
        <v>1022</v>
      </c>
      <c r="G694" s="148" t="s">
        <v>453</v>
      </c>
      <c r="H694" s="149">
        <v>5.75</v>
      </c>
      <c r="I694" s="150"/>
      <c r="J694" s="151">
        <f>ROUND(I694*H694,2)</f>
        <v>0</v>
      </c>
      <c r="K694" s="147" t="s">
        <v>157</v>
      </c>
      <c r="L694" s="35"/>
      <c r="M694" s="152" t="s">
        <v>3</v>
      </c>
      <c r="N694" s="153" t="s">
        <v>44</v>
      </c>
      <c r="O694" s="55"/>
      <c r="P694" s="154">
        <f>O694*H694</f>
        <v>0</v>
      </c>
      <c r="Q694" s="154">
        <v>0.0004</v>
      </c>
      <c r="R694" s="154">
        <f>Q694*H694</f>
        <v>0.0023</v>
      </c>
      <c r="S694" s="154">
        <v>0</v>
      </c>
      <c r="T694" s="155">
        <f>S694*H694</f>
        <v>0</v>
      </c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R694" s="156" t="s">
        <v>267</v>
      </c>
      <c r="AT694" s="156" t="s">
        <v>153</v>
      </c>
      <c r="AU694" s="156" t="s">
        <v>82</v>
      </c>
      <c r="AY694" s="19" t="s">
        <v>151</v>
      </c>
      <c r="BE694" s="157">
        <f>IF(N694="základní",J694,0)</f>
        <v>0</v>
      </c>
      <c r="BF694" s="157">
        <f>IF(N694="snížená",J694,0)</f>
        <v>0</v>
      </c>
      <c r="BG694" s="157">
        <f>IF(N694="zákl. přenesená",J694,0)</f>
        <v>0</v>
      </c>
      <c r="BH694" s="157">
        <f>IF(N694="sníž. přenesená",J694,0)</f>
        <v>0</v>
      </c>
      <c r="BI694" s="157">
        <f>IF(N694="nulová",J694,0)</f>
        <v>0</v>
      </c>
      <c r="BJ694" s="19" t="s">
        <v>80</v>
      </c>
      <c r="BK694" s="157">
        <f>ROUND(I694*H694,2)</f>
        <v>0</v>
      </c>
      <c r="BL694" s="19" t="s">
        <v>267</v>
      </c>
      <c r="BM694" s="156" t="s">
        <v>1023</v>
      </c>
    </row>
    <row r="695" spans="1:47" s="2" customFormat="1" ht="11.25">
      <c r="A695" s="34"/>
      <c r="B695" s="35"/>
      <c r="C695" s="34"/>
      <c r="D695" s="158" t="s">
        <v>160</v>
      </c>
      <c r="E695" s="34"/>
      <c r="F695" s="159" t="s">
        <v>1024</v>
      </c>
      <c r="G695" s="34"/>
      <c r="H695" s="34"/>
      <c r="I695" s="160"/>
      <c r="J695" s="34"/>
      <c r="K695" s="34"/>
      <c r="L695" s="35"/>
      <c r="M695" s="161"/>
      <c r="N695" s="162"/>
      <c r="O695" s="55"/>
      <c r="P695" s="55"/>
      <c r="Q695" s="55"/>
      <c r="R695" s="55"/>
      <c r="S695" s="55"/>
      <c r="T695" s="56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T695" s="19" t="s">
        <v>160</v>
      </c>
      <c r="AU695" s="19" t="s">
        <v>82</v>
      </c>
    </row>
    <row r="696" spans="2:51" s="13" customFormat="1" ht="11.25">
      <c r="B696" s="163"/>
      <c r="D696" s="164" t="s">
        <v>162</v>
      </c>
      <c r="E696" s="165" t="s">
        <v>3</v>
      </c>
      <c r="F696" s="166" t="s">
        <v>1025</v>
      </c>
      <c r="H696" s="165" t="s">
        <v>3</v>
      </c>
      <c r="I696" s="167"/>
      <c r="L696" s="163"/>
      <c r="M696" s="168"/>
      <c r="N696" s="169"/>
      <c r="O696" s="169"/>
      <c r="P696" s="169"/>
      <c r="Q696" s="169"/>
      <c r="R696" s="169"/>
      <c r="S696" s="169"/>
      <c r="T696" s="170"/>
      <c r="AT696" s="165" t="s">
        <v>162</v>
      </c>
      <c r="AU696" s="165" t="s">
        <v>82</v>
      </c>
      <c r="AV696" s="13" t="s">
        <v>80</v>
      </c>
      <c r="AW696" s="13" t="s">
        <v>34</v>
      </c>
      <c r="AX696" s="13" t="s">
        <v>73</v>
      </c>
      <c r="AY696" s="165" t="s">
        <v>151</v>
      </c>
    </row>
    <row r="697" spans="2:51" s="13" customFormat="1" ht="11.25">
      <c r="B697" s="163"/>
      <c r="D697" s="164" t="s">
        <v>162</v>
      </c>
      <c r="E697" s="165" t="s">
        <v>3</v>
      </c>
      <c r="F697" s="166" t="s">
        <v>1026</v>
      </c>
      <c r="H697" s="165" t="s">
        <v>3</v>
      </c>
      <c r="I697" s="167"/>
      <c r="L697" s="163"/>
      <c r="M697" s="168"/>
      <c r="N697" s="169"/>
      <c r="O697" s="169"/>
      <c r="P697" s="169"/>
      <c r="Q697" s="169"/>
      <c r="R697" s="169"/>
      <c r="S697" s="169"/>
      <c r="T697" s="170"/>
      <c r="AT697" s="165" t="s">
        <v>162</v>
      </c>
      <c r="AU697" s="165" t="s">
        <v>82</v>
      </c>
      <c r="AV697" s="13" t="s">
        <v>80</v>
      </c>
      <c r="AW697" s="13" t="s">
        <v>34</v>
      </c>
      <c r="AX697" s="13" t="s">
        <v>73</v>
      </c>
      <c r="AY697" s="165" t="s">
        <v>151</v>
      </c>
    </row>
    <row r="698" spans="2:51" s="14" customFormat="1" ht="11.25">
      <c r="B698" s="171"/>
      <c r="D698" s="164" t="s">
        <v>162</v>
      </c>
      <c r="E698" s="172" t="s">
        <v>3</v>
      </c>
      <c r="F698" s="173" t="s">
        <v>1027</v>
      </c>
      <c r="H698" s="174">
        <v>5.75</v>
      </c>
      <c r="I698" s="175"/>
      <c r="L698" s="171"/>
      <c r="M698" s="176"/>
      <c r="N698" s="177"/>
      <c r="O698" s="177"/>
      <c r="P698" s="177"/>
      <c r="Q698" s="177"/>
      <c r="R698" s="177"/>
      <c r="S698" s="177"/>
      <c r="T698" s="178"/>
      <c r="AT698" s="172" t="s">
        <v>162</v>
      </c>
      <c r="AU698" s="172" t="s">
        <v>82</v>
      </c>
      <c r="AV698" s="14" t="s">
        <v>82</v>
      </c>
      <c r="AW698" s="14" t="s">
        <v>34</v>
      </c>
      <c r="AX698" s="14" t="s">
        <v>80</v>
      </c>
      <c r="AY698" s="172" t="s">
        <v>151</v>
      </c>
    </row>
    <row r="699" spans="1:65" s="2" customFormat="1" ht="16.5" customHeight="1">
      <c r="A699" s="34"/>
      <c r="B699" s="144"/>
      <c r="C699" s="187" t="s">
        <v>1028</v>
      </c>
      <c r="D699" s="187" t="s">
        <v>208</v>
      </c>
      <c r="E699" s="188" t="s">
        <v>1017</v>
      </c>
      <c r="F699" s="189" t="s">
        <v>1018</v>
      </c>
      <c r="G699" s="190" t="s">
        <v>453</v>
      </c>
      <c r="H699" s="191">
        <v>5.75</v>
      </c>
      <c r="I699" s="192"/>
      <c r="J699" s="193">
        <f>ROUND(I699*H699,2)</f>
        <v>0</v>
      </c>
      <c r="K699" s="189" t="s">
        <v>3</v>
      </c>
      <c r="L699" s="194"/>
      <c r="M699" s="195" t="s">
        <v>3</v>
      </c>
      <c r="N699" s="196" t="s">
        <v>44</v>
      </c>
      <c r="O699" s="55"/>
      <c r="P699" s="154">
        <f>O699*H699</f>
        <v>0</v>
      </c>
      <c r="Q699" s="154">
        <v>0.02</v>
      </c>
      <c r="R699" s="154">
        <f>Q699*H699</f>
        <v>0.115</v>
      </c>
      <c r="S699" s="154">
        <v>0</v>
      </c>
      <c r="T699" s="155">
        <f>S699*H699</f>
        <v>0</v>
      </c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R699" s="156" t="s">
        <v>395</v>
      </c>
      <c r="AT699" s="156" t="s">
        <v>208</v>
      </c>
      <c r="AU699" s="156" t="s">
        <v>82</v>
      </c>
      <c r="AY699" s="19" t="s">
        <v>151</v>
      </c>
      <c r="BE699" s="157">
        <f>IF(N699="základní",J699,0)</f>
        <v>0</v>
      </c>
      <c r="BF699" s="157">
        <f>IF(N699="snížená",J699,0)</f>
        <v>0</v>
      </c>
      <c r="BG699" s="157">
        <f>IF(N699="zákl. přenesená",J699,0)</f>
        <v>0</v>
      </c>
      <c r="BH699" s="157">
        <f>IF(N699="sníž. přenesená",J699,0)</f>
        <v>0</v>
      </c>
      <c r="BI699" s="157">
        <f>IF(N699="nulová",J699,0)</f>
        <v>0</v>
      </c>
      <c r="BJ699" s="19" t="s">
        <v>80</v>
      </c>
      <c r="BK699" s="157">
        <f>ROUND(I699*H699,2)</f>
        <v>0</v>
      </c>
      <c r="BL699" s="19" t="s">
        <v>267</v>
      </c>
      <c r="BM699" s="156" t="s">
        <v>1029</v>
      </c>
    </row>
    <row r="700" spans="1:65" s="2" customFormat="1" ht="16.5" customHeight="1">
      <c r="A700" s="34"/>
      <c r="B700" s="144"/>
      <c r="C700" s="145" t="s">
        <v>1030</v>
      </c>
      <c r="D700" s="145" t="s">
        <v>153</v>
      </c>
      <c r="E700" s="146" t="s">
        <v>1031</v>
      </c>
      <c r="F700" s="147" t="s">
        <v>1032</v>
      </c>
      <c r="G700" s="148" t="s">
        <v>297</v>
      </c>
      <c r="H700" s="149">
        <v>1</v>
      </c>
      <c r="I700" s="150"/>
      <c r="J700" s="151">
        <f>ROUND(I700*H700,2)</f>
        <v>0</v>
      </c>
      <c r="K700" s="147" t="s">
        <v>157</v>
      </c>
      <c r="L700" s="35"/>
      <c r="M700" s="152" t="s">
        <v>3</v>
      </c>
      <c r="N700" s="153" t="s">
        <v>44</v>
      </c>
      <c r="O700" s="55"/>
      <c r="P700" s="154">
        <f>O700*H700</f>
        <v>0</v>
      </c>
      <c r="Q700" s="154">
        <v>0.00033</v>
      </c>
      <c r="R700" s="154">
        <f>Q700*H700</f>
        <v>0.00033</v>
      </c>
      <c r="S700" s="154">
        <v>0</v>
      </c>
      <c r="T700" s="155">
        <f>S700*H700</f>
        <v>0</v>
      </c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R700" s="156" t="s">
        <v>267</v>
      </c>
      <c r="AT700" s="156" t="s">
        <v>153</v>
      </c>
      <c r="AU700" s="156" t="s">
        <v>82</v>
      </c>
      <c r="AY700" s="19" t="s">
        <v>151</v>
      </c>
      <c r="BE700" s="157">
        <f>IF(N700="základní",J700,0)</f>
        <v>0</v>
      </c>
      <c r="BF700" s="157">
        <f>IF(N700="snížená",J700,0)</f>
        <v>0</v>
      </c>
      <c r="BG700" s="157">
        <f>IF(N700="zákl. přenesená",J700,0)</f>
        <v>0</v>
      </c>
      <c r="BH700" s="157">
        <f>IF(N700="sníž. přenesená",J700,0)</f>
        <v>0</v>
      </c>
      <c r="BI700" s="157">
        <f>IF(N700="nulová",J700,0)</f>
        <v>0</v>
      </c>
      <c r="BJ700" s="19" t="s">
        <v>80</v>
      </c>
      <c r="BK700" s="157">
        <f>ROUND(I700*H700,2)</f>
        <v>0</v>
      </c>
      <c r="BL700" s="19" t="s">
        <v>267</v>
      </c>
      <c r="BM700" s="156" t="s">
        <v>1033</v>
      </c>
    </row>
    <row r="701" spans="1:47" s="2" customFormat="1" ht="11.25">
      <c r="A701" s="34"/>
      <c r="B701" s="35"/>
      <c r="C701" s="34"/>
      <c r="D701" s="158" t="s">
        <v>160</v>
      </c>
      <c r="E701" s="34"/>
      <c r="F701" s="159" t="s">
        <v>1034</v>
      </c>
      <c r="G701" s="34"/>
      <c r="H701" s="34"/>
      <c r="I701" s="160"/>
      <c r="J701" s="34"/>
      <c r="K701" s="34"/>
      <c r="L701" s="35"/>
      <c r="M701" s="161"/>
      <c r="N701" s="162"/>
      <c r="O701" s="55"/>
      <c r="P701" s="55"/>
      <c r="Q701" s="55"/>
      <c r="R701" s="55"/>
      <c r="S701" s="55"/>
      <c r="T701" s="56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T701" s="19" t="s">
        <v>160</v>
      </c>
      <c r="AU701" s="19" t="s">
        <v>82</v>
      </c>
    </row>
    <row r="702" spans="2:51" s="13" customFormat="1" ht="11.25">
      <c r="B702" s="163"/>
      <c r="D702" s="164" t="s">
        <v>162</v>
      </c>
      <c r="E702" s="165" t="s">
        <v>3</v>
      </c>
      <c r="F702" s="166" t="s">
        <v>1035</v>
      </c>
      <c r="H702" s="165" t="s">
        <v>3</v>
      </c>
      <c r="I702" s="167"/>
      <c r="L702" s="163"/>
      <c r="M702" s="168"/>
      <c r="N702" s="169"/>
      <c r="O702" s="169"/>
      <c r="P702" s="169"/>
      <c r="Q702" s="169"/>
      <c r="R702" s="169"/>
      <c r="S702" s="169"/>
      <c r="T702" s="170"/>
      <c r="AT702" s="165" t="s">
        <v>162</v>
      </c>
      <c r="AU702" s="165" t="s">
        <v>82</v>
      </c>
      <c r="AV702" s="13" t="s">
        <v>80</v>
      </c>
      <c r="AW702" s="13" t="s">
        <v>34</v>
      </c>
      <c r="AX702" s="13" t="s">
        <v>73</v>
      </c>
      <c r="AY702" s="165" t="s">
        <v>151</v>
      </c>
    </row>
    <row r="703" spans="2:51" s="13" customFormat="1" ht="11.25">
      <c r="B703" s="163"/>
      <c r="D703" s="164" t="s">
        <v>162</v>
      </c>
      <c r="E703" s="165" t="s">
        <v>3</v>
      </c>
      <c r="F703" s="166" t="s">
        <v>1036</v>
      </c>
      <c r="H703" s="165" t="s">
        <v>3</v>
      </c>
      <c r="I703" s="167"/>
      <c r="L703" s="163"/>
      <c r="M703" s="168"/>
      <c r="N703" s="169"/>
      <c r="O703" s="169"/>
      <c r="P703" s="169"/>
      <c r="Q703" s="169"/>
      <c r="R703" s="169"/>
      <c r="S703" s="169"/>
      <c r="T703" s="170"/>
      <c r="AT703" s="165" t="s">
        <v>162</v>
      </c>
      <c r="AU703" s="165" t="s">
        <v>82</v>
      </c>
      <c r="AV703" s="13" t="s">
        <v>80</v>
      </c>
      <c r="AW703" s="13" t="s">
        <v>34</v>
      </c>
      <c r="AX703" s="13" t="s">
        <v>73</v>
      </c>
      <c r="AY703" s="165" t="s">
        <v>151</v>
      </c>
    </row>
    <row r="704" spans="2:51" s="13" customFormat="1" ht="11.25">
      <c r="B704" s="163"/>
      <c r="D704" s="164" t="s">
        <v>162</v>
      </c>
      <c r="E704" s="165" t="s">
        <v>3</v>
      </c>
      <c r="F704" s="166" t="s">
        <v>1037</v>
      </c>
      <c r="H704" s="165" t="s">
        <v>3</v>
      </c>
      <c r="I704" s="167"/>
      <c r="L704" s="163"/>
      <c r="M704" s="168"/>
      <c r="N704" s="169"/>
      <c r="O704" s="169"/>
      <c r="P704" s="169"/>
      <c r="Q704" s="169"/>
      <c r="R704" s="169"/>
      <c r="S704" s="169"/>
      <c r="T704" s="170"/>
      <c r="AT704" s="165" t="s">
        <v>162</v>
      </c>
      <c r="AU704" s="165" t="s">
        <v>82</v>
      </c>
      <c r="AV704" s="13" t="s">
        <v>80</v>
      </c>
      <c r="AW704" s="13" t="s">
        <v>34</v>
      </c>
      <c r="AX704" s="13" t="s">
        <v>73</v>
      </c>
      <c r="AY704" s="165" t="s">
        <v>151</v>
      </c>
    </row>
    <row r="705" spans="2:51" s="13" customFormat="1" ht="11.25">
      <c r="B705" s="163"/>
      <c r="D705" s="164" t="s">
        <v>162</v>
      </c>
      <c r="E705" s="165" t="s">
        <v>3</v>
      </c>
      <c r="F705" s="166" t="s">
        <v>479</v>
      </c>
      <c r="H705" s="165" t="s">
        <v>3</v>
      </c>
      <c r="I705" s="167"/>
      <c r="L705" s="163"/>
      <c r="M705" s="168"/>
      <c r="N705" s="169"/>
      <c r="O705" s="169"/>
      <c r="P705" s="169"/>
      <c r="Q705" s="169"/>
      <c r="R705" s="169"/>
      <c r="S705" s="169"/>
      <c r="T705" s="170"/>
      <c r="AT705" s="165" t="s">
        <v>162</v>
      </c>
      <c r="AU705" s="165" t="s">
        <v>82</v>
      </c>
      <c r="AV705" s="13" t="s">
        <v>80</v>
      </c>
      <c r="AW705" s="13" t="s">
        <v>34</v>
      </c>
      <c r="AX705" s="13" t="s">
        <v>73</v>
      </c>
      <c r="AY705" s="165" t="s">
        <v>151</v>
      </c>
    </row>
    <row r="706" spans="2:51" s="13" customFormat="1" ht="11.25">
      <c r="B706" s="163"/>
      <c r="D706" s="164" t="s">
        <v>162</v>
      </c>
      <c r="E706" s="165" t="s">
        <v>3</v>
      </c>
      <c r="F706" s="166" t="s">
        <v>480</v>
      </c>
      <c r="H706" s="165" t="s">
        <v>3</v>
      </c>
      <c r="I706" s="167"/>
      <c r="L706" s="163"/>
      <c r="M706" s="168"/>
      <c r="N706" s="169"/>
      <c r="O706" s="169"/>
      <c r="P706" s="169"/>
      <c r="Q706" s="169"/>
      <c r="R706" s="169"/>
      <c r="S706" s="169"/>
      <c r="T706" s="170"/>
      <c r="AT706" s="165" t="s">
        <v>162</v>
      </c>
      <c r="AU706" s="165" t="s">
        <v>82</v>
      </c>
      <c r="AV706" s="13" t="s">
        <v>80</v>
      </c>
      <c r="AW706" s="13" t="s">
        <v>34</v>
      </c>
      <c r="AX706" s="13" t="s">
        <v>73</v>
      </c>
      <c r="AY706" s="165" t="s">
        <v>151</v>
      </c>
    </row>
    <row r="707" spans="2:51" s="14" customFormat="1" ht="11.25">
      <c r="B707" s="171"/>
      <c r="D707" s="164" t="s">
        <v>162</v>
      </c>
      <c r="E707" s="172" t="s">
        <v>3</v>
      </c>
      <c r="F707" s="173" t="s">
        <v>80</v>
      </c>
      <c r="H707" s="174">
        <v>1</v>
      </c>
      <c r="I707" s="175"/>
      <c r="L707" s="171"/>
      <c r="M707" s="176"/>
      <c r="N707" s="177"/>
      <c r="O707" s="177"/>
      <c r="P707" s="177"/>
      <c r="Q707" s="177"/>
      <c r="R707" s="177"/>
      <c r="S707" s="177"/>
      <c r="T707" s="178"/>
      <c r="AT707" s="172" t="s">
        <v>162</v>
      </c>
      <c r="AU707" s="172" t="s">
        <v>82</v>
      </c>
      <c r="AV707" s="14" t="s">
        <v>82</v>
      </c>
      <c r="AW707" s="14" t="s">
        <v>34</v>
      </c>
      <c r="AX707" s="14" t="s">
        <v>80</v>
      </c>
      <c r="AY707" s="172" t="s">
        <v>151</v>
      </c>
    </row>
    <row r="708" spans="2:51" s="13" customFormat="1" ht="11.25">
      <c r="B708" s="163"/>
      <c r="D708" s="164" t="s">
        <v>162</v>
      </c>
      <c r="E708" s="165" t="s">
        <v>3</v>
      </c>
      <c r="F708" s="166" t="s">
        <v>1038</v>
      </c>
      <c r="H708" s="165" t="s">
        <v>3</v>
      </c>
      <c r="I708" s="167"/>
      <c r="L708" s="163"/>
      <c r="M708" s="168"/>
      <c r="N708" s="169"/>
      <c r="O708" s="169"/>
      <c r="P708" s="169"/>
      <c r="Q708" s="169"/>
      <c r="R708" s="169"/>
      <c r="S708" s="169"/>
      <c r="T708" s="170"/>
      <c r="AT708" s="165" t="s">
        <v>162</v>
      </c>
      <c r="AU708" s="165" t="s">
        <v>82</v>
      </c>
      <c r="AV708" s="13" t="s">
        <v>80</v>
      </c>
      <c r="AW708" s="13" t="s">
        <v>34</v>
      </c>
      <c r="AX708" s="13" t="s">
        <v>73</v>
      </c>
      <c r="AY708" s="165" t="s">
        <v>151</v>
      </c>
    </row>
    <row r="709" spans="1:65" s="2" customFormat="1" ht="37.5" customHeight="1">
      <c r="A709" s="34"/>
      <c r="B709" s="144"/>
      <c r="C709" s="187" t="s">
        <v>1039</v>
      </c>
      <c r="D709" s="187" t="s">
        <v>208</v>
      </c>
      <c r="E709" s="188" t="s">
        <v>1040</v>
      </c>
      <c r="F709" s="189" t="s">
        <v>1041</v>
      </c>
      <c r="G709" s="190" t="s">
        <v>297</v>
      </c>
      <c r="H709" s="191">
        <v>1</v>
      </c>
      <c r="I709" s="192"/>
      <c r="J709" s="193">
        <f>ROUND(I709*H709,2)</f>
        <v>0</v>
      </c>
      <c r="K709" s="189" t="s">
        <v>3</v>
      </c>
      <c r="L709" s="194"/>
      <c r="M709" s="195" t="s">
        <v>3</v>
      </c>
      <c r="N709" s="196" t="s">
        <v>44</v>
      </c>
      <c r="O709" s="55"/>
      <c r="P709" s="154">
        <f>O709*H709</f>
        <v>0</v>
      </c>
      <c r="Q709" s="154">
        <v>0.084</v>
      </c>
      <c r="R709" s="154">
        <f>Q709*H709</f>
        <v>0.084</v>
      </c>
      <c r="S709" s="154">
        <v>0</v>
      </c>
      <c r="T709" s="155">
        <f>S709*H709</f>
        <v>0</v>
      </c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R709" s="156" t="s">
        <v>395</v>
      </c>
      <c r="AT709" s="156" t="s">
        <v>208</v>
      </c>
      <c r="AU709" s="156" t="s">
        <v>82</v>
      </c>
      <c r="AY709" s="19" t="s">
        <v>151</v>
      </c>
      <c r="BE709" s="157">
        <f>IF(N709="základní",J709,0)</f>
        <v>0</v>
      </c>
      <c r="BF709" s="157">
        <f>IF(N709="snížená",J709,0)</f>
        <v>0</v>
      </c>
      <c r="BG709" s="157">
        <f>IF(N709="zákl. přenesená",J709,0)</f>
        <v>0</v>
      </c>
      <c r="BH709" s="157">
        <f>IF(N709="sníž. přenesená",J709,0)</f>
        <v>0</v>
      </c>
      <c r="BI709" s="157">
        <f>IF(N709="nulová",J709,0)</f>
        <v>0</v>
      </c>
      <c r="BJ709" s="19" t="s">
        <v>80</v>
      </c>
      <c r="BK709" s="157">
        <f>ROUND(I709*H709,2)</f>
        <v>0</v>
      </c>
      <c r="BL709" s="19" t="s">
        <v>267</v>
      </c>
      <c r="BM709" s="156" t="s">
        <v>1042</v>
      </c>
    </row>
    <row r="710" spans="1:65" s="2" customFormat="1" ht="16.5" customHeight="1">
      <c r="A710" s="34"/>
      <c r="B710" s="144"/>
      <c r="C710" s="145" t="s">
        <v>1043</v>
      </c>
      <c r="D710" s="145" t="s">
        <v>153</v>
      </c>
      <c r="E710" s="146" t="s">
        <v>1044</v>
      </c>
      <c r="F710" s="147" t="s">
        <v>1045</v>
      </c>
      <c r="G710" s="148" t="s">
        <v>297</v>
      </c>
      <c r="H710" s="149">
        <v>1</v>
      </c>
      <c r="I710" s="150"/>
      <c r="J710" s="151">
        <f>ROUND(I710*H710,2)</f>
        <v>0</v>
      </c>
      <c r="K710" s="147" t="s">
        <v>157</v>
      </c>
      <c r="L710" s="35"/>
      <c r="M710" s="152" t="s">
        <v>3</v>
      </c>
      <c r="N710" s="153" t="s">
        <v>44</v>
      </c>
      <c r="O710" s="55"/>
      <c r="P710" s="154">
        <f>O710*H710</f>
        <v>0</v>
      </c>
      <c r="Q710" s="154">
        <v>0.00056</v>
      </c>
      <c r="R710" s="154">
        <f>Q710*H710</f>
        <v>0.00056</v>
      </c>
      <c r="S710" s="154">
        <v>0</v>
      </c>
      <c r="T710" s="155">
        <f>S710*H710</f>
        <v>0</v>
      </c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R710" s="156" t="s">
        <v>267</v>
      </c>
      <c r="AT710" s="156" t="s">
        <v>153</v>
      </c>
      <c r="AU710" s="156" t="s">
        <v>82</v>
      </c>
      <c r="AY710" s="19" t="s">
        <v>151</v>
      </c>
      <c r="BE710" s="157">
        <f>IF(N710="základní",J710,0)</f>
        <v>0</v>
      </c>
      <c r="BF710" s="157">
        <f>IF(N710="snížená",J710,0)</f>
        <v>0</v>
      </c>
      <c r="BG710" s="157">
        <f>IF(N710="zákl. přenesená",J710,0)</f>
        <v>0</v>
      </c>
      <c r="BH710" s="157">
        <f>IF(N710="sníž. přenesená",J710,0)</f>
        <v>0</v>
      </c>
      <c r="BI710" s="157">
        <f>IF(N710="nulová",J710,0)</f>
        <v>0</v>
      </c>
      <c r="BJ710" s="19" t="s">
        <v>80</v>
      </c>
      <c r="BK710" s="157">
        <f>ROUND(I710*H710,2)</f>
        <v>0</v>
      </c>
      <c r="BL710" s="19" t="s">
        <v>267</v>
      </c>
      <c r="BM710" s="156" t="s">
        <v>1046</v>
      </c>
    </row>
    <row r="711" spans="1:47" s="2" customFormat="1" ht="11.25">
      <c r="A711" s="34"/>
      <c r="B711" s="35"/>
      <c r="C711" s="34"/>
      <c r="D711" s="158" t="s">
        <v>160</v>
      </c>
      <c r="E711" s="34"/>
      <c r="F711" s="159" t="s">
        <v>1047</v>
      </c>
      <c r="G711" s="34"/>
      <c r="H711" s="34"/>
      <c r="I711" s="160"/>
      <c r="J711" s="34"/>
      <c r="K711" s="34"/>
      <c r="L711" s="35"/>
      <c r="M711" s="161"/>
      <c r="N711" s="162"/>
      <c r="O711" s="55"/>
      <c r="P711" s="55"/>
      <c r="Q711" s="55"/>
      <c r="R711" s="55"/>
      <c r="S711" s="55"/>
      <c r="T711" s="56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T711" s="19" t="s">
        <v>160</v>
      </c>
      <c r="AU711" s="19" t="s">
        <v>82</v>
      </c>
    </row>
    <row r="712" spans="2:51" s="13" customFormat="1" ht="11.25">
      <c r="B712" s="163"/>
      <c r="D712" s="164" t="s">
        <v>162</v>
      </c>
      <c r="E712" s="165" t="s">
        <v>3</v>
      </c>
      <c r="F712" s="166" t="s">
        <v>477</v>
      </c>
      <c r="H712" s="165" t="s">
        <v>3</v>
      </c>
      <c r="I712" s="167"/>
      <c r="L712" s="163"/>
      <c r="M712" s="168"/>
      <c r="N712" s="169"/>
      <c r="O712" s="169"/>
      <c r="P712" s="169"/>
      <c r="Q712" s="169"/>
      <c r="R712" s="169"/>
      <c r="S712" s="169"/>
      <c r="T712" s="170"/>
      <c r="AT712" s="165" t="s">
        <v>162</v>
      </c>
      <c r="AU712" s="165" t="s">
        <v>82</v>
      </c>
      <c r="AV712" s="13" t="s">
        <v>80</v>
      </c>
      <c r="AW712" s="13" t="s">
        <v>34</v>
      </c>
      <c r="AX712" s="13" t="s">
        <v>73</v>
      </c>
      <c r="AY712" s="165" t="s">
        <v>151</v>
      </c>
    </row>
    <row r="713" spans="2:51" s="14" customFormat="1" ht="11.25">
      <c r="B713" s="171"/>
      <c r="D713" s="164" t="s">
        <v>162</v>
      </c>
      <c r="E713" s="172" t="s">
        <v>3</v>
      </c>
      <c r="F713" s="173" t="s">
        <v>80</v>
      </c>
      <c r="H713" s="174">
        <v>1</v>
      </c>
      <c r="I713" s="175"/>
      <c r="L713" s="171"/>
      <c r="M713" s="176"/>
      <c r="N713" s="177"/>
      <c r="O713" s="177"/>
      <c r="P713" s="177"/>
      <c r="Q713" s="177"/>
      <c r="R713" s="177"/>
      <c r="S713" s="177"/>
      <c r="T713" s="178"/>
      <c r="AT713" s="172" t="s">
        <v>162</v>
      </c>
      <c r="AU713" s="172" t="s">
        <v>82</v>
      </c>
      <c r="AV713" s="14" t="s">
        <v>82</v>
      </c>
      <c r="AW713" s="14" t="s">
        <v>34</v>
      </c>
      <c r="AX713" s="14" t="s">
        <v>80</v>
      </c>
      <c r="AY713" s="172" t="s">
        <v>151</v>
      </c>
    </row>
    <row r="714" spans="1:65" s="2" customFormat="1" ht="37.5" customHeight="1">
      <c r="A714" s="34"/>
      <c r="B714" s="144"/>
      <c r="C714" s="187" t="s">
        <v>1048</v>
      </c>
      <c r="D714" s="187" t="s">
        <v>208</v>
      </c>
      <c r="E714" s="188" t="s">
        <v>1049</v>
      </c>
      <c r="F714" s="189" t="s">
        <v>1050</v>
      </c>
      <c r="G714" s="190" t="s">
        <v>297</v>
      </c>
      <c r="H714" s="191">
        <v>1</v>
      </c>
      <c r="I714" s="192"/>
      <c r="J714" s="193">
        <f>ROUND(I714*H714,2)</f>
        <v>0</v>
      </c>
      <c r="K714" s="189" t="s">
        <v>3</v>
      </c>
      <c r="L714" s="194"/>
      <c r="M714" s="195" t="s">
        <v>3</v>
      </c>
      <c r="N714" s="196" t="s">
        <v>44</v>
      </c>
      <c r="O714" s="55"/>
      <c r="P714" s="154">
        <f>O714*H714</f>
        <v>0</v>
      </c>
      <c r="Q714" s="154">
        <v>0.11</v>
      </c>
      <c r="R714" s="154">
        <f>Q714*H714</f>
        <v>0.11</v>
      </c>
      <c r="S714" s="154">
        <v>0</v>
      </c>
      <c r="T714" s="155">
        <f>S714*H714</f>
        <v>0</v>
      </c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R714" s="156" t="s">
        <v>395</v>
      </c>
      <c r="AT714" s="156" t="s">
        <v>208</v>
      </c>
      <c r="AU714" s="156" t="s">
        <v>82</v>
      </c>
      <c r="AY714" s="19" t="s">
        <v>151</v>
      </c>
      <c r="BE714" s="157">
        <f>IF(N714="základní",J714,0)</f>
        <v>0</v>
      </c>
      <c r="BF714" s="157">
        <f>IF(N714="snížená",J714,0)</f>
        <v>0</v>
      </c>
      <c r="BG714" s="157">
        <f>IF(N714="zákl. přenesená",J714,0)</f>
        <v>0</v>
      </c>
      <c r="BH714" s="157">
        <f>IF(N714="sníž. přenesená",J714,0)</f>
        <v>0</v>
      </c>
      <c r="BI714" s="157">
        <f>IF(N714="nulová",J714,0)</f>
        <v>0</v>
      </c>
      <c r="BJ714" s="19" t="s">
        <v>80</v>
      </c>
      <c r="BK714" s="157">
        <f>ROUND(I714*H714,2)</f>
        <v>0</v>
      </c>
      <c r="BL714" s="19" t="s">
        <v>267</v>
      </c>
      <c r="BM714" s="156" t="s">
        <v>1051</v>
      </c>
    </row>
    <row r="715" spans="1:65" s="2" customFormat="1" ht="16.5" customHeight="1">
      <c r="A715" s="34"/>
      <c r="B715" s="144"/>
      <c r="C715" s="145" t="s">
        <v>1052</v>
      </c>
      <c r="D715" s="145" t="s">
        <v>153</v>
      </c>
      <c r="E715" s="146" t="s">
        <v>1053</v>
      </c>
      <c r="F715" s="147" t="s">
        <v>1054</v>
      </c>
      <c r="G715" s="148" t="s">
        <v>297</v>
      </c>
      <c r="H715" s="149">
        <v>3</v>
      </c>
      <c r="I715" s="150"/>
      <c r="J715" s="151">
        <f>ROUND(I715*H715,2)</f>
        <v>0</v>
      </c>
      <c r="K715" s="147" t="s">
        <v>157</v>
      </c>
      <c r="L715" s="35"/>
      <c r="M715" s="152" t="s">
        <v>3</v>
      </c>
      <c r="N715" s="153" t="s">
        <v>44</v>
      </c>
      <c r="O715" s="55"/>
      <c r="P715" s="154">
        <f>O715*H715</f>
        <v>0</v>
      </c>
      <c r="Q715" s="154">
        <v>0</v>
      </c>
      <c r="R715" s="154">
        <f>Q715*H715</f>
        <v>0</v>
      </c>
      <c r="S715" s="154">
        <v>0</v>
      </c>
      <c r="T715" s="155">
        <f>S715*H715</f>
        <v>0</v>
      </c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R715" s="156" t="s">
        <v>267</v>
      </c>
      <c r="AT715" s="156" t="s">
        <v>153</v>
      </c>
      <c r="AU715" s="156" t="s">
        <v>82</v>
      </c>
      <c r="AY715" s="19" t="s">
        <v>151</v>
      </c>
      <c r="BE715" s="157">
        <f>IF(N715="základní",J715,0)</f>
        <v>0</v>
      </c>
      <c r="BF715" s="157">
        <f>IF(N715="snížená",J715,0)</f>
        <v>0</v>
      </c>
      <c r="BG715" s="157">
        <f>IF(N715="zákl. přenesená",J715,0)</f>
        <v>0</v>
      </c>
      <c r="BH715" s="157">
        <f>IF(N715="sníž. přenesená",J715,0)</f>
        <v>0</v>
      </c>
      <c r="BI715" s="157">
        <f>IF(N715="nulová",J715,0)</f>
        <v>0</v>
      </c>
      <c r="BJ715" s="19" t="s">
        <v>80</v>
      </c>
      <c r="BK715" s="157">
        <f>ROUND(I715*H715,2)</f>
        <v>0</v>
      </c>
      <c r="BL715" s="19" t="s">
        <v>267</v>
      </c>
      <c r="BM715" s="156" t="s">
        <v>1055</v>
      </c>
    </row>
    <row r="716" spans="1:47" s="2" customFormat="1" ht="11.25">
      <c r="A716" s="34"/>
      <c r="B716" s="35"/>
      <c r="C716" s="34"/>
      <c r="D716" s="158" t="s">
        <v>160</v>
      </c>
      <c r="E716" s="34"/>
      <c r="F716" s="159" t="s">
        <v>1056</v>
      </c>
      <c r="G716" s="34"/>
      <c r="H716" s="34"/>
      <c r="I716" s="160"/>
      <c r="J716" s="34"/>
      <c r="K716" s="34"/>
      <c r="L716" s="35"/>
      <c r="M716" s="161"/>
      <c r="N716" s="162"/>
      <c r="O716" s="55"/>
      <c r="P716" s="55"/>
      <c r="Q716" s="55"/>
      <c r="R716" s="55"/>
      <c r="S716" s="55"/>
      <c r="T716" s="56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T716" s="19" t="s">
        <v>160</v>
      </c>
      <c r="AU716" s="19" t="s">
        <v>82</v>
      </c>
    </row>
    <row r="717" spans="2:51" s="13" customFormat="1" ht="11.25">
      <c r="B717" s="163"/>
      <c r="D717" s="164" t="s">
        <v>162</v>
      </c>
      <c r="E717" s="165" t="s">
        <v>3</v>
      </c>
      <c r="F717" s="166" t="s">
        <v>1057</v>
      </c>
      <c r="H717" s="165" t="s">
        <v>3</v>
      </c>
      <c r="I717" s="167"/>
      <c r="L717" s="163"/>
      <c r="M717" s="168"/>
      <c r="N717" s="169"/>
      <c r="O717" s="169"/>
      <c r="P717" s="169"/>
      <c r="Q717" s="169"/>
      <c r="R717" s="169"/>
      <c r="S717" s="169"/>
      <c r="T717" s="170"/>
      <c r="AT717" s="165" t="s">
        <v>162</v>
      </c>
      <c r="AU717" s="165" t="s">
        <v>82</v>
      </c>
      <c r="AV717" s="13" t="s">
        <v>80</v>
      </c>
      <c r="AW717" s="13" t="s">
        <v>34</v>
      </c>
      <c r="AX717" s="13" t="s">
        <v>73</v>
      </c>
      <c r="AY717" s="165" t="s">
        <v>151</v>
      </c>
    </row>
    <row r="718" spans="2:51" s="14" customFormat="1" ht="11.25">
      <c r="B718" s="171"/>
      <c r="D718" s="164" t="s">
        <v>162</v>
      </c>
      <c r="E718" s="172" t="s">
        <v>3</v>
      </c>
      <c r="F718" s="173" t="s">
        <v>1058</v>
      </c>
      <c r="H718" s="174">
        <v>3</v>
      </c>
      <c r="I718" s="175"/>
      <c r="L718" s="171"/>
      <c r="M718" s="176"/>
      <c r="N718" s="177"/>
      <c r="O718" s="177"/>
      <c r="P718" s="177"/>
      <c r="Q718" s="177"/>
      <c r="R718" s="177"/>
      <c r="S718" s="177"/>
      <c r="T718" s="178"/>
      <c r="AT718" s="172" t="s">
        <v>162</v>
      </c>
      <c r="AU718" s="172" t="s">
        <v>82</v>
      </c>
      <c r="AV718" s="14" t="s">
        <v>82</v>
      </c>
      <c r="AW718" s="14" t="s">
        <v>34</v>
      </c>
      <c r="AX718" s="14" t="s">
        <v>80</v>
      </c>
      <c r="AY718" s="172" t="s">
        <v>151</v>
      </c>
    </row>
    <row r="719" spans="1:65" s="2" customFormat="1" ht="16.5" customHeight="1">
      <c r="A719" s="34"/>
      <c r="B719" s="144"/>
      <c r="C719" s="187" t="s">
        <v>1059</v>
      </c>
      <c r="D719" s="187" t="s">
        <v>208</v>
      </c>
      <c r="E719" s="188" t="s">
        <v>1060</v>
      </c>
      <c r="F719" s="189" t="s">
        <v>1061</v>
      </c>
      <c r="G719" s="190" t="s">
        <v>297</v>
      </c>
      <c r="H719" s="191">
        <v>3</v>
      </c>
      <c r="I719" s="192"/>
      <c r="J719" s="193">
        <f>ROUND(I719*H719,2)</f>
        <v>0</v>
      </c>
      <c r="K719" s="189" t="s">
        <v>157</v>
      </c>
      <c r="L719" s="194"/>
      <c r="M719" s="195" t="s">
        <v>3</v>
      </c>
      <c r="N719" s="196" t="s">
        <v>44</v>
      </c>
      <c r="O719" s="55"/>
      <c r="P719" s="154">
        <f>O719*H719</f>
        <v>0</v>
      </c>
      <c r="Q719" s="154">
        <v>0.0047</v>
      </c>
      <c r="R719" s="154">
        <f>Q719*H719</f>
        <v>0.014100000000000001</v>
      </c>
      <c r="S719" s="154">
        <v>0</v>
      </c>
      <c r="T719" s="155">
        <f>S719*H719</f>
        <v>0</v>
      </c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R719" s="156" t="s">
        <v>395</v>
      </c>
      <c r="AT719" s="156" t="s">
        <v>208</v>
      </c>
      <c r="AU719" s="156" t="s">
        <v>82</v>
      </c>
      <c r="AY719" s="19" t="s">
        <v>151</v>
      </c>
      <c r="BE719" s="157">
        <f>IF(N719="základní",J719,0)</f>
        <v>0</v>
      </c>
      <c r="BF719" s="157">
        <f>IF(N719="snížená",J719,0)</f>
        <v>0</v>
      </c>
      <c r="BG719" s="157">
        <f>IF(N719="zákl. přenesená",J719,0)</f>
        <v>0</v>
      </c>
      <c r="BH719" s="157">
        <f>IF(N719="sníž. přenesená",J719,0)</f>
        <v>0</v>
      </c>
      <c r="BI719" s="157">
        <f>IF(N719="nulová",J719,0)</f>
        <v>0</v>
      </c>
      <c r="BJ719" s="19" t="s">
        <v>80</v>
      </c>
      <c r="BK719" s="157">
        <f>ROUND(I719*H719,2)</f>
        <v>0</v>
      </c>
      <c r="BL719" s="19" t="s">
        <v>267</v>
      </c>
      <c r="BM719" s="156" t="s">
        <v>1062</v>
      </c>
    </row>
    <row r="720" spans="1:65" s="2" customFormat="1" ht="24" customHeight="1">
      <c r="A720" s="34"/>
      <c r="B720" s="144"/>
      <c r="C720" s="145" t="s">
        <v>1063</v>
      </c>
      <c r="D720" s="145" t="s">
        <v>153</v>
      </c>
      <c r="E720" s="146" t="s">
        <v>1064</v>
      </c>
      <c r="F720" s="147" t="s">
        <v>1065</v>
      </c>
      <c r="G720" s="148" t="s">
        <v>195</v>
      </c>
      <c r="H720" s="149">
        <v>0.697</v>
      </c>
      <c r="I720" s="150"/>
      <c r="J720" s="151">
        <f>ROUND(I720*H720,2)</f>
        <v>0</v>
      </c>
      <c r="K720" s="147" t="s">
        <v>157</v>
      </c>
      <c r="L720" s="35"/>
      <c r="M720" s="152" t="s">
        <v>3</v>
      </c>
      <c r="N720" s="153" t="s">
        <v>44</v>
      </c>
      <c r="O720" s="55"/>
      <c r="P720" s="154">
        <f>O720*H720</f>
        <v>0</v>
      </c>
      <c r="Q720" s="154">
        <v>0</v>
      </c>
      <c r="R720" s="154">
        <f>Q720*H720</f>
        <v>0</v>
      </c>
      <c r="S720" s="154">
        <v>0</v>
      </c>
      <c r="T720" s="155">
        <f>S720*H720</f>
        <v>0</v>
      </c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R720" s="156" t="s">
        <v>267</v>
      </c>
      <c r="AT720" s="156" t="s">
        <v>153</v>
      </c>
      <c r="AU720" s="156" t="s">
        <v>82</v>
      </c>
      <c r="AY720" s="19" t="s">
        <v>151</v>
      </c>
      <c r="BE720" s="157">
        <f>IF(N720="základní",J720,0)</f>
        <v>0</v>
      </c>
      <c r="BF720" s="157">
        <f>IF(N720="snížená",J720,0)</f>
        <v>0</v>
      </c>
      <c r="BG720" s="157">
        <f>IF(N720="zákl. přenesená",J720,0)</f>
        <v>0</v>
      </c>
      <c r="BH720" s="157">
        <f>IF(N720="sníž. přenesená",J720,0)</f>
        <v>0</v>
      </c>
      <c r="BI720" s="157">
        <f>IF(N720="nulová",J720,0)</f>
        <v>0</v>
      </c>
      <c r="BJ720" s="19" t="s">
        <v>80</v>
      </c>
      <c r="BK720" s="157">
        <f>ROUND(I720*H720,2)</f>
        <v>0</v>
      </c>
      <c r="BL720" s="19" t="s">
        <v>267</v>
      </c>
      <c r="BM720" s="156" t="s">
        <v>1066</v>
      </c>
    </row>
    <row r="721" spans="1:47" s="2" customFormat="1" ht="11.25">
      <c r="A721" s="34"/>
      <c r="B721" s="35"/>
      <c r="C721" s="34"/>
      <c r="D721" s="158" t="s">
        <v>160</v>
      </c>
      <c r="E721" s="34"/>
      <c r="F721" s="159" t="s">
        <v>1067</v>
      </c>
      <c r="G721" s="34"/>
      <c r="H721" s="34"/>
      <c r="I721" s="160"/>
      <c r="J721" s="34"/>
      <c r="K721" s="34"/>
      <c r="L721" s="35"/>
      <c r="M721" s="161"/>
      <c r="N721" s="162"/>
      <c r="O721" s="55"/>
      <c r="P721" s="55"/>
      <c r="Q721" s="55"/>
      <c r="R721" s="55"/>
      <c r="S721" s="55"/>
      <c r="T721" s="56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T721" s="19" t="s">
        <v>160</v>
      </c>
      <c r="AU721" s="19" t="s">
        <v>82</v>
      </c>
    </row>
    <row r="722" spans="1:65" s="2" customFormat="1" ht="24" customHeight="1">
      <c r="A722" s="34"/>
      <c r="B722" s="144"/>
      <c r="C722" s="145" t="s">
        <v>1068</v>
      </c>
      <c r="D722" s="145" t="s">
        <v>153</v>
      </c>
      <c r="E722" s="146" t="s">
        <v>1069</v>
      </c>
      <c r="F722" s="147" t="s">
        <v>1070</v>
      </c>
      <c r="G722" s="148" t="s">
        <v>195</v>
      </c>
      <c r="H722" s="149">
        <v>0.697</v>
      </c>
      <c r="I722" s="150"/>
      <c r="J722" s="151">
        <f>ROUND(I722*H722,2)</f>
        <v>0</v>
      </c>
      <c r="K722" s="147" t="s">
        <v>157</v>
      </c>
      <c r="L722" s="35"/>
      <c r="M722" s="152" t="s">
        <v>3</v>
      </c>
      <c r="N722" s="153" t="s">
        <v>44</v>
      </c>
      <c r="O722" s="55"/>
      <c r="P722" s="154">
        <f>O722*H722</f>
        <v>0</v>
      </c>
      <c r="Q722" s="154">
        <v>0</v>
      </c>
      <c r="R722" s="154">
        <f>Q722*H722</f>
        <v>0</v>
      </c>
      <c r="S722" s="154">
        <v>0</v>
      </c>
      <c r="T722" s="155">
        <f>S722*H722</f>
        <v>0</v>
      </c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R722" s="156" t="s">
        <v>267</v>
      </c>
      <c r="AT722" s="156" t="s">
        <v>153</v>
      </c>
      <c r="AU722" s="156" t="s">
        <v>82</v>
      </c>
      <c r="AY722" s="19" t="s">
        <v>151</v>
      </c>
      <c r="BE722" s="157">
        <f>IF(N722="základní",J722,0)</f>
        <v>0</v>
      </c>
      <c r="BF722" s="157">
        <f>IF(N722="snížená",J722,0)</f>
        <v>0</v>
      </c>
      <c r="BG722" s="157">
        <f>IF(N722="zákl. přenesená",J722,0)</f>
        <v>0</v>
      </c>
      <c r="BH722" s="157">
        <f>IF(N722="sníž. přenesená",J722,0)</f>
        <v>0</v>
      </c>
      <c r="BI722" s="157">
        <f>IF(N722="nulová",J722,0)</f>
        <v>0</v>
      </c>
      <c r="BJ722" s="19" t="s">
        <v>80</v>
      </c>
      <c r="BK722" s="157">
        <f>ROUND(I722*H722,2)</f>
        <v>0</v>
      </c>
      <c r="BL722" s="19" t="s">
        <v>267</v>
      </c>
      <c r="BM722" s="156" t="s">
        <v>1071</v>
      </c>
    </row>
    <row r="723" spans="1:47" s="2" customFormat="1" ht="11.25">
      <c r="A723" s="34"/>
      <c r="B723" s="35"/>
      <c r="C723" s="34"/>
      <c r="D723" s="158" t="s">
        <v>160</v>
      </c>
      <c r="E723" s="34"/>
      <c r="F723" s="159" t="s">
        <v>1072</v>
      </c>
      <c r="G723" s="34"/>
      <c r="H723" s="34"/>
      <c r="I723" s="160"/>
      <c r="J723" s="34"/>
      <c r="K723" s="34"/>
      <c r="L723" s="35"/>
      <c r="M723" s="161"/>
      <c r="N723" s="162"/>
      <c r="O723" s="55"/>
      <c r="P723" s="55"/>
      <c r="Q723" s="55"/>
      <c r="R723" s="55"/>
      <c r="S723" s="55"/>
      <c r="T723" s="56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T723" s="19" t="s">
        <v>160</v>
      </c>
      <c r="AU723" s="19" t="s">
        <v>82</v>
      </c>
    </row>
    <row r="724" spans="2:63" s="12" customFormat="1" ht="22.5" customHeight="1">
      <c r="B724" s="131"/>
      <c r="D724" s="132" t="s">
        <v>72</v>
      </c>
      <c r="E724" s="142" t="s">
        <v>1073</v>
      </c>
      <c r="F724" s="142" t="s">
        <v>1074</v>
      </c>
      <c r="I724" s="134"/>
      <c r="J724" s="143">
        <f>BK724</f>
        <v>0</v>
      </c>
      <c r="L724" s="131"/>
      <c r="M724" s="136"/>
      <c r="N724" s="137"/>
      <c r="O724" s="137"/>
      <c r="P724" s="138">
        <f>SUM(P725:P749)</f>
        <v>0</v>
      </c>
      <c r="Q724" s="137"/>
      <c r="R724" s="138">
        <f>SUM(R725:R749)</f>
        <v>0.32090420000000003</v>
      </c>
      <c r="S724" s="137"/>
      <c r="T724" s="139">
        <f>SUM(T725:T749)</f>
        <v>0</v>
      </c>
      <c r="AR724" s="132" t="s">
        <v>82</v>
      </c>
      <c r="AT724" s="140" t="s">
        <v>72</v>
      </c>
      <c r="AU724" s="140" t="s">
        <v>80</v>
      </c>
      <c r="AY724" s="132" t="s">
        <v>151</v>
      </c>
      <c r="BK724" s="141">
        <f>SUM(BK725:BK749)</f>
        <v>0</v>
      </c>
    </row>
    <row r="725" spans="1:65" s="2" customFormat="1" ht="21.75" customHeight="1">
      <c r="A725" s="34"/>
      <c r="B725" s="144"/>
      <c r="C725" s="145" t="s">
        <v>1075</v>
      </c>
      <c r="D725" s="145" t="s">
        <v>153</v>
      </c>
      <c r="E725" s="146" t="s">
        <v>1076</v>
      </c>
      <c r="F725" s="147" t="s">
        <v>1077</v>
      </c>
      <c r="G725" s="148" t="s">
        <v>216</v>
      </c>
      <c r="H725" s="149">
        <v>20.05</v>
      </c>
      <c r="I725" s="150"/>
      <c r="J725" s="151">
        <f>ROUND(I725*H725,2)</f>
        <v>0</v>
      </c>
      <c r="K725" s="147" t="s">
        <v>157</v>
      </c>
      <c r="L725" s="35"/>
      <c r="M725" s="152" t="s">
        <v>3</v>
      </c>
      <c r="N725" s="153" t="s">
        <v>44</v>
      </c>
      <c r="O725" s="55"/>
      <c r="P725" s="154">
        <f>O725*H725</f>
        <v>0</v>
      </c>
      <c r="Q725" s="154">
        <v>0.0004</v>
      </c>
      <c r="R725" s="154">
        <f>Q725*H725</f>
        <v>0.008020000000000001</v>
      </c>
      <c r="S725" s="154">
        <v>0</v>
      </c>
      <c r="T725" s="155">
        <f>S725*H725</f>
        <v>0</v>
      </c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R725" s="156" t="s">
        <v>267</v>
      </c>
      <c r="AT725" s="156" t="s">
        <v>153</v>
      </c>
      <c r="AU725" s="156" t="s">
        <v>82</v>
      </c>
      <c r="AY725" s="19" t="s">
        <v>151</v>
      </c>
      <c r="BE725" s="157">
        <f>IF(N725="základní",J725,0)</f>
        <v>0</v>
      </c>
      <c r="BF725" s="157">
        <f>IF(N725="snížená",J725,0)</f>
        <v>0</v>
      </c>
      <c r="BG725" s="157">
        <f>IF(N725="zákl. přenesená",J725,0)</f>
        <v>0</v>
      </c>
      <c r="BH725" s="157">
        <f>IF(N725="sníž. přenesená",J725,0)</f>
        <v>0</v>
      </c>
      <c r="BI725" s="157">
        <f>IF(N725="nulová",J725,0)</f>
        <v>0</v>
      </c>
      <c r="BJ725" s="19" t="s">
        <v>80</v>
      </c>
      <c r="BK725" s="157">
        <f>ROUND(I725*H725,2)</f>
        <v>0</v>
      </c>
      <c r="BL725" s="19" t="s">
        <v>267</v>
      </c>
      <c r="BM725" s="156" t="s">
        <v>1078</v>
      </c>
    </row>
    <row r="726" spans="1:47" s="2" customFormat="1" ht="11.25">
      <c r="A726" s="34"/>
      <c r="B726" s="35"/>
      <c r="C726" s="34"/>
      <c r="D726" s="158" t="s">
        <v>160</v>
      </c>
      <c r="E726" s="34"/>
      <c r="F726" s="159" t="s">
        <v>1079</v>
      </c>
      <c r="G726" s="34"/>
      <c r="H726" s="34"/>
      <c r="I726" s="160"/>
      <c r="J726" s="34"/>
      <c r="K726" s="34"/>
      <c r="L726" s="35"/>
      <c r="M726" s="161"/>
      <c r="N726" s="162"/>
      <c r="O726" s="55"/>
      <c r="P726" s="55"/>
      <c r="Q726" s="55"/>
      <c r="R726" s="55"/>
      <c r="S726" s="55"/>
      <c r="T726" s="56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T726" s="19" t="s">
        <v>160</v>
      </c>
      <c r="AU726" s="19" t="s">
        <v>82</v>
      </c>
    </row>
    <row r="727" spans="2:51" s="13" customFormat="1" ht="11.25">
      <c r="B727" s="163"/>
      <c r="D727" s="164" t="s">
        <v>162</v>
      </c>
      <c r="E727" s="165" t="s">
        <v>3</v>
      </c>
      <c r="F727" s="166" t="s">
        <v>799</v>
      </c>
      <c r="H727" s="165" t="s">
        <v>3</v>
      </c>
      <c r="I727" s="167"/>
      <c r="L727" s="163"/>
      <c r="M727" s="168"/>
      <c r="N727" s="169"/>
      <c r="O727" s="169"/>
      <c r="P727" s="169"/>
      <c r="Q727" s="169"/>
      <c r="R727" s="169"/>
      <c r="S727" s="169"/>
      <c r="T727" s="170"/>
      <c r="AT727" s="165" t="s">
        <v>162</v>
      </c>
      <c r="AU727" s="165" t="s">
        <v>82</v>
      </c>
      <c r="AV727" s="13" t="s">
        <v>80</v>
      </c>
      <c r="AW727" s="13" t="s">
        <v>34</v>
      </c>
      <c r="AX727" s="13" t="s">
        <v>73</v>
      </c>
      <c r="AY727" s="165" t="s">
        <v>151</v>
      </c>
    </row>
    <row r="728" spans="2:51" s="13" customFormat="1" ht="11.25">
      <c r="B728" s="163"/>
      <c r="D728" s="164" t="s">
        <v>162</v>
      </c>
      <c r="E728" s="165" t="s">
        <v>3</v>
      </c>
      <c r="F728" s="166" t="s">
        <v>800</v>
      </c>
      <c r="H728" s="165" t="s">
        <v>3</v>
      </c>
      <c r="I728" s="167"/>
      <c r="L728" s="163"/>
      <c r="M728" s="168"/>
      <c r="N728" s="169"/>
      <c r="O728" s="169"/>
      <c r="P728" s="169"/>
      <c r="Q728" s="169"/>
      <c r="R728" s="169"/>
      <c r="S728" s="169"/>
      <c r="T728" s="170"/>
      <c r="AT728" s="165" t="s">
        <v>162</v>
      </c>
      <c r="AU728" s="165" t="s">
        <v>82</v>
      </c>
      <c r="AV728" s="13" t="s">
        <v>80</v>
      </c>
      <c r="AW728" s="13" t="s">
        <v>34</v>
      </c>
      <c r="AX728" s="13" t="s">
        <v>73</v>
      </c>
      <c r="AY728" s="165" t="s">
        <v>151</v>
      </c>
    </row>
    <row r="729" spans="2:51" s="14" customFormat="1" ht="11.25">
      <c r="B729" s="171"/>
      <c r="D729" s="164" t="s">
        <v>162</v>
      </c>
      <c r="E729" s="172" t="s">
        <v>3</v>
      </c>
      <c r="F729" s="173" t="s">
        <v>802</v>
      </c>
      <c r="H729" s="174">
        <v>20.05</v>
      </c>
      <c r="I729" s="175"/>
      <c r="L729" s="171"/>
      <c r="M729" s="176"/>
      <c r="N729" s="177"/>
      <c r="O729" s="177"/>
      <c r="P729" s="177"/>
      <c r="Q729" s="177"/>
      <c r="R729" s="177"/>
      <c r="S729" s="177"/>
      <c r="T729" s="178"/>
      <c r="AT729" s="172" t="s">
        <v>162</v>
      </c>
      <c r="AU729" s="172" t="s">
        <v>82</v>
      </c>
      <c r="AV729" s="14" t="s">
        <v>82</v>
      </c>
      <c r="AW729" s="14" t="s">
        <v>34</v>
      </c>
      <c r="AX729" s="14" t="s">
        <v>80</v>
      </c>
      <c r="AY729" s="172" t="s">
        <v>151</v>
      </c>
    </row>
    <row r="730" spans="1:65" s="2" customFormat="1" ht="24" customHeight="1">
      <c r="A730" s="34"/>
      <c r="B730" s="144"/>
      <c r="C730" s="187" t="s">
        <v>1080</v>
      </c>
      <c r="D730" s="187" t="s">
        <v>208</v>
      </c>
      <c r="E730" s="188" t="s">
        <v>1081</v>
      </c>
      <c r="F730" s="189" t="s">
        <v>1082</v>
      </c>
      <c r="G730" s="190" t="s">
        <v>216</v>
      </c>
      <c r="H730" s="191">
        <v>22.055</v>
      </c>
      <c r="I730" s="192"/>
      <c r="J730" s="193">
        <f>ROUND(I730*H730,2)</f>
        <v>0</v>
      </c>
      <c r="K730" s="189" t="s">
        <v>3</v>
      </c>
      <c r="L730" s="194"/>
      <c r="M730" s="195" t="s">
        <v>3</v>
      </c>
      <c r="N730" s="196" t="s">
        <v>44</v>
      </c>
      <c r="O730" s="55"/>
      <c r="P730" s="154">
        <f>O730*H730</f>
        <v>0</v>
      </c>
      <c r="Q730" s="154">
        <v>0.0026</v>
      </c>
      <c r="R730" s="154">
        <f>Q730*H730</f>
        <v>0.057343</v>
      </c>
      <c r="S730" s="154">
        <v>0</v>
      </c>
      <c r="T730" s="155">
        <f>S730*H730</f>
        <v>0</v>
      </c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R730" s="156" t="s">
        <v>395</v>
      </c>
      <c r="AT730" s="156" t="s">
        <v>208</v>
      </c>
      <c r="AU730" s="156" t="s">
        <v>82</v>
      </c>
      <c r="AY730" s="19" t="s">
        <v>151</v>
      </c>
      <c r="BE730" s="157">
        <f>IF(N730="základní",J730,0)</f>
        <v>0</v>
      </c>
      <c r="BF730" s="157">
        <f>IF(N730="snížená",J730,0)</f>
        <v>0</v>
      </c>
      <c r="BG730" s="157">
        <f>IF(N730="zákl. přenesená",J730,0)</f>
        <v>0</v>
      </c>
      <c r="BH730" s="157">
        <f>IF(N730="sníž. přenesená",J730,0)</f>
        <v>0</v>
      </c>
      <c r="BI730" s="157">
        <f>IF(N730="nulová",J730,0)</f>
        <v>0</v>
      </c>
      <c r="BJ730" s="19" t="s">
        <v>80</v>
      </c>
      <c r="BK730" s="157">
        <f>ROUND(I730*H730,2)</f>
        <v>0</v>
      </c>
      <c r="BL730" s="19" t="s">
        <v>267</v>
      </c>
      <c r="BM730" s="156" t="s">
        <v>1083</v>
      </c>
    </row>
    <row r="731" spans="2:51" s="14" customFormat="1" ht="11.25">
      <c r="B731" s="171"/>
      <c r="D731" s="164" t="s">
        <v>162</v>
      </c>
      <c r="E731" s="172" t="s">
        <v>3</v>
      </c>
      <c r="F731" s="173" t="s">
        <v>802</v>
      </c>
      <c r="H731" s="174">
        <v>20.05</v>
      </c>
      <c r="I731" s="175"/>
      <c r="L731" s="171"/>
      <c r="M731" s="176"/>
      <c r="N731" s="177"/>
      <c r="O731" s="177"/>
      <c r="P731" s="177"/>
      <c r="Q731" s="177"/>
      <c r="R731" s="177"/>
      <c r="S731" s="177"/>
      <c r="T731" s="178"/>
      <c r="AT731" s="172" t="s">
        <v>162</v>
      </c>
      <c r="AU731" s="172" t="s">
        <v>82</v>
      </c>
      <c r="AV731" s="14" t="s">
        <v>82</v>
      </c>
      <c r="AW731" s="14" t="s">
        <v>34</v>
      </c>
      <c r="AX731" s="14" t="s">
        <v>73</v>
      </c>
      <c r="AY731" s="172" t="s">
        <v>151</v>
      </c>
    </row>
    <row r="732" spans="2:51" s="14" customFormat="1" ht="11.25">
      <c r="B732" s="171"/>
      <c r="D732" s="164" t="s">
        <v>162</v>
      </c>
      <c r="E732" s="172" t="s">
        <v>3</v>
      </c>
      <c r="F732" s="173" t="s">
        <v>1084</v>
      </c>
      <c r="H732" s="174">
        <v>22.055</v>
      </c>
      <c r="I732" s="175"/>
      <c r="L732" s="171"/>
      <c r="M732" s="176"/>
      <c r="N732" s="177"/>
      <c r="O732" s="177"/>
      <c r="P732" s="177"/>
      <c r="Q732" s="177"/>
      <c r="R732" s="177"/>
      <c r="S732" s="177"/>
      <c r="T732" s="178"/>
      <c r="AT732" s="172" t="s">
        <v>162</v>
      </c>
      <c r="AU732" s="172" t="s">
        <v>82</v>
      </c>
      <c r="AV732" s="14" t="s">
        <v>82</v>
      </c>
      <c r="AW732" s="14" t="s">
        <v>34</v>
      </c>
      <c r="AX732" s="14" t="s">
        <v>80</v>
      </c>
      <c r="AY732" s="172" t="s">
        <v>151</v>
      </c>
    </row>
    <row r="733" spans="1:65" s="2" customFormat="1" ht="16.5" customHeight="1">
      <c r="A733" s="34"/>
      <c r="B733" s="144"/>
      <c r="C733" s="145" t="s">
        <v>1085</v>
      </c>
      <c r="D733" s="145" t="s">
        <v>153</v>
      </c>
      <c r="E733" s="146" t="s">
        <v>1086</v>
      </c>
      <c r="F733" s="147" t="s">
        <v>1087</v>
      </c>
      <c r="G733" s="148" t="s">
        <v>453</v>
      </c>
      <c r="H733" s="149">
        <v>32.08</v>
      </c>
      <c r="I733" s="150"/>
      <c r="J733" s="151">
        <f>ROUND(I733*H733,2)</f>
        <v>0</v>
      </c>
      <c r="K733" s="147" t="s">
        <v>157</v>
      </c>
      <c r="L733" s="35"/>
      <c r="M733" s="152" t="s">
        <v>3</v>
      </c>
      <c r="N733" s="153" t="s">
        <v>44</v>
      </c>
      <c r="O733" s="55"/>
      <c r="P733" s="154">
        <f>O733*H733</f>
        <v>0</v>
      </c>
      <c r="Q733" s="154">
        <v>2E-05</v>
      </c>
      <c r="R733" s="154">
        <f>Q733*H733</f>
        <v>0.0006416</v>
      </c>
      <c r="S733" s="154">
        <v>0</v>
      </c>
      <c r="T733" s="155">
        <f>S733*H733</f>
        <v>0</v>
      </c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R733" s="156" t="s">
        <v>267</v>
      </c>
      <c r="AT733" s="156" t="s">
        <v>153</v>
      </c>
      <c r="AU733" s="156" t="s">
        <v>82</v>
      </c>
      <c r="AY733" s="19" t="s">
        <v>151</v>
      </c>
      <c r="BE733" s="157">
        <f>IF(N733="základní",J733,0)</f>
        <v>0</v>
      </c>
      <c r="BF733" s="157">
        <f>IF(N733="snížená",J733,0)</f>
        <v>0</v>
      </c>
      <c r="BG733" s="157">
        <f>IF(N733="zákl. přenesená",J733,0)</f>
        <v>0</v>
      </c>
      <c r="BH733" s="157">
        <f>IF(N733="sníž. přenesená",J733,0)</f>
        <v>0</v>
      </c>
      <c r="BI733" s="157">
        <f>IF(N733="nulová",J733,0)</f>
        <v>0</v>
      </c>
      <c r="BJ733" s="19" t="s">
        <v>80</v>
      </c>
      <c r="BK733" s="157">
        <f>ROUND(I733*H733,2)</f>
        <v>0</v>
      </c>
      <c r="BL733" s="19" t="s">
        <v>267</v>
      </c>
      <c r="BM733" s="156" t="s">
        <v>1088</v>
      </c>
    </row>
    <row r="734" spans="1:47" s="2" customFormat="1" ht="11.25">
      <c r="A734" s="34"/>
      <c r="B734" s="35"/>
      <c r="C734" s="34"/>
      <c r="D734" s="158" t="s">
        <v>160</v>
      </c>
      <c r="E734" s="34"/>
      <c r="F734" s="159" t="s">
        <v>1089</v>
      </c>
      <c r="G734" s="34"/>
      <c r="H734" s="34"/>
      <c r="I734" s="160"/>
      <c r="J734" s="34"/>
      <c r="K734" s="34"/>
      <c r="L734" s="35"/>
      <c r="M734" s="161"/>
      <c r="N734" s="162"/>
      <c r="O734" s="55"/>
      <c r="P734" s="55"/>
      <c r="Q734" s="55"/>
      <c r="R734" s="55"/>
      <c r="S734" s="55"/>
      <c r="T734" s="56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T734" s="19" t="s">
        <v>160</v>
      </c>
      <c r="AU734" s="19" t="s">
        <v>82</v>
      </c>
    </row>
    <row r="735" spans="2:51" s="14" customFormat="1" ht="11.25">
      <c r="B735" s="171"/>
      <c r="D735" s="164" t="s">
        <v>162</v>
      </c>
      <c r="E735" s="172" t="s">
        <v>3</v>
      </c>
      <c r="F735" s="173" t="s">
        <v>1090</v>
      </c>
      <c r="H735" s="174">
        <v>32.08</v>
      </c>
      <c r="I735" s="175"/>
      <c r="L735" s="171"/>
      <c r="M735" s="176"/>
      <c r="N735" s="177"/>
      <c r="O735" s="177"/>
      <c r="P735" s="177"/>
      <c r="Q735" s="177"/>
      <c r="R735" s="177"/>
      <c r="S735" s="177"/>
      <c r="T735" s="178"/>
      <c r="AT735" s="172" t="s">
        <v>162</v>
      </c>
      <c r="AU735" s="172" t="s">
        <v>82</v>
      </c>
      <c r="AV735" s="14" t="s">
        <v>82</v>
      </c>
      <c r="AW735" s="14" t="s">
        <v>34</v>
      </c>
      <c r="AX735" s="14" t="s">
        <v>80</v>
      </c>
      <c r="AY735" s="172" t="s">
        <v>151</v>
      </c>
    </row>
    <row r="736" spans="1:65" s="2" customFormat="1" ht="24" customHeight="1">
      <c r="A736" s="34"/>
      <c r="B736" s="144"/>
      <c r="C736" s="145" t="s">
        <v>1091</v>
      </c>
      <c r="D736" s="145" t="s">
        <v>153</v>
      </c>
      <c r="E736" s="146" t="s">
        <v>1092</v>
      </c>
      <c r="F736" s="147" t="s">
        <v>1093</v>
      </c>
      <c r="G736" s="148" t="s">
        <v>216</v>
      </c>
      <c r="H736" s="149">
        <v>20.05</v>
      </c>
      <c r="I736" s="150"/>
      <c r="J736" s="151">
        <f>ROUND(I736*H736,2)</f>
        <v>0</v>
      </c>
      <c r="K736" s="147" t="s">
        <v>3</v>
      </c>
      <c r="L736" s="35"/>
      <c r="M736" s="152" t="s">
        <v>3</v>
      </c>
      <c r="N736" s="153" t="s">
        <v>44</v>
      </c>
      <c r="O736" s="55"/>
      <c r="P736" s="154">
        <f>O736*H736</f>
        <v>0</v>
      </c>
      <c r="Q736" s="154">
        <v>0.012</v>
      </c>
      <c r="R736" s="154">
        <f>Q736*H736</f>
        <v>0.2406</v>
      </c>
      <c r="S736" s="154">
        <v>0</v>
      </c>
      <c r="T736" s="155">
        <f>S736*H736</f>
        <v>0</v>
      </c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R736" s="156" t="s">
        <v>267</v>
      </c>
      <c r="AT736" s="156" t="s">
        <v>153</v>
      </c>
      <c r="AU736" s="156" t="s">
        <v>82</v>
      </c>
      <c r="AY736" s="19" t="s">
        <v>151</v>
      </c>
      <c r="BE736" s="157">
        <f>IF(N736="základní",J736,0)</f>
        <v>0</v>
      </c>
      <c r="BF736" s="157">
        <f>IF(N736="snížená",J736,0)</f>
        <v>0</v>
      </c>
      <c r="BG736" s="157">
        <f>IF(N736="zákl. přenesená",J736,0)</f>
        <v>0</v>
      </c>
      <c r="BH736" s="157">
        <f>IF(N736="sníž. přenesená",J736,0)</f>
        <v>0</v>
      </c>
      <c r="BI736" s="157">
        <f>IF(N736="nulová",J736,0)</f>
        <v>0</v>
      </c>
      <c r="BJ736" s="19" t="s">
        <v>80</v>
      </c>
      <c r="BK736" s="157">
        <f>ROUND(I736*H736,2)</f>
        <v>0</v>
      </c>
      <c r="BL736" s="19" t="s">
        <v>267</v>
      </c>
      <c r="BM736" s="156" t="s">
        <v>1094</v>
      </c>
    </row>
    <row r="737" spans="1:65" s="2" customFormat="1" ht="16.5" customHeight="1">
      <c r="A737" s="34"/>
      <c r="B737" s="144"/>
      <c r="C737" s="145" t="s">
        <v>1095</v>
      </c>
      <c r="D737" s="145" t="s">
        <v>153</v>
      </c>
      <c r="E737" s="146" t="s">
        <v>1096</v>
      </c>
      <c r="F737" s="147" t="s">
        <v>1097</v>
      </c>
      <c r="G737" s="148" t="s">
        <v>216</v>
      </c>
      <c r="H737" s="149">
        <v>20.05</v>
      </c>
      <c r="I737" s="150"/>
      <c r="J737" s="151">
        <f>ROUND(I737*H737,2)</f>
        <v>0</v>
      </c>
      <c r="K737" s="147" t="s">
        <v>157</v>
      </c>
      <c r="L737" s="35"/>
      <c r="M737" s="152" t="s">
        <v>3</v>
      </c>
      <c r="N737" s="153" t="s">
        <v>44</v>
      </c>
      <c r="O737" s="55"/>
      <c r="P737" s="154">
        <f>O737*H737</f>
        <v>0</v>
      </c>
      <c r="Q737" s="154">
        <v>0.0002</v>
      </c>
      <c r="R737" s="154">
        <f>Q737*H737</f>
        <v>0.0040100000000000005</v>
      </c>
      <c r="S737" s="154">
        <v>0</v>
      </c>
      <c r="T737" s="155">
        <f>S737*H737</f>
        <v>0</v>
      </c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R737" s="156" t="s">
        <v>267</v>
      </c>
      <c r="AT737" s="156" t="s">
        <v>153</v>
      </c>
      <c r="AU737" s="156" t="s">
        <v>82</v>
      </c>
      <c r="AY737" s="19" t="s">
        <v>151</v>
      </c>
      <c r="BE737" s="157">
        <f>IF(N737="základní",J737,0)</f>
        <v>0</v>
      </c>
      <c r="BF737" s="157">
        <f>IF(N737="snížená",J737,0)</f>
        <v>0</v>
      </c>
      <c r="BG737" s="157">
        <f>IF(N737="zákl. přenesená",J737,0)</f>
        <v>0</v>
      </c>
      <c r="BH737" s="157">
        <f>IF(N737="sníž. přenesená",J737,0)</f>
        <v>0</v>
      </c>
      <c r="BI737" s="157">
        <f>IF(N737="nulová",J737,0)</f>
        <v>0</v>
      </c>
      <c r="BJ737" s="19" t="s">
        <v>80</v>
      </c>
      <c r="BK737" s="157">
        <f>ROUND(I737*H737,2)</f>
        <v>0</v>
      </c>
      <c r="BL737" s="19" t="s">
        <v>267</v>
      </c>
      <c r="BM737" s="156" t="s">
        <v>1098</v>
      </c>
    </row>
    <row r="738" spans="1:47" s="2" customFormat="1" ht="11.25">
      <c r="A738" s="34"/>
      <c r="B738" s="35"/>
      <c r="C738" s="34"/>
      <c r="D738" s="158" t="s">
        <v>160</v>
      </c>
      <c r="E738" s="34"/>
      <c r="F738" s="159" t="s">
        <v>1099</v>
      </c>
      <c r="G738" s="34"/>
      <c r="H738" s="34"/>
      <c r="I738" s="160"/>
      <c r="J738" s="34"/>
      <c r="K738" s="34"/>
      <c r="L738" s="35"/>
      <c r="M738" s="161"/>
      <c r="N738" s="162"/>
      <c r="O738" s="55"/>
      <c r="P738" s="55"/>
      <c r="Q738" s="55"/>
      <c r="R738" s="55"/>
      <c r="S738" s="55"/>
      <c r="T738" s="56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T738" s="19" t="s">
        <v>160</v>
      </c>
      <c r="AU738" s="19" t="s">
        <v>82</v>
      </c>
    </row>
    <row r="739" spans="1:65" s="2" customFormat="1" ht="16.5" customHeight="1">
      <c r="A739" s="34"/>
      <c r="B739" s="144"/>
      <c r="C739" s="145" t="s">
        <v>1100</v>
      </c>
      <c r="D739" s="145" t="s">
        <v>153</v>
      </c>
      <c r="E739" s="146" t="s">
        <v>1101</v>
      </c>
      <c r="F739" s="147" t="s">
        <v>1102</v>
      </c>
      <c r="G739" s="148" t="s">
        <v>216</v>
      </c>
      <c r="H739" s="149">
        <v>20.05</v>
      </c>
      <c r="I739" s="150"/>
      <c r="J739" s="151">
        <f>ROUND(I739*H739,2)</f>
        <v>0</v>
      </c>
      <c r="K739" s="147" t="s">
        <v>3</v>
      </c>
      <c r="L739" s="35"/>
      <c r="M739" s="152" t="s">
        <v>3</v>
      </c>
      <c r="N739" s="153" t="s">
        <v>44</v>
      </c>
      <c r="O739" s="55"/>
      <c r="P739" s="154">
        <f>O739*H739</f>
        <v>0</v>
      </c>
      <c r="Q739" s="154">
        <v>0.0005</v>
      </c>
      <c r="R739" s="154">
        <f>Q739*H739</f>
        <v>0.010025000000000001</v>
      </c>
      <c r="S739" s="154">
        <v>0</v>
      </c>
      <c r="T739" s="155">
        <f>S739*H739</f>
        <v>0</v>
      </c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R739" s="156" t="s">
        <v>267</v>
      </c>
      <c r="AT739" s="156" t="s">
        <v>153</v>
      </c>
      <c r="AU739" s="156" t="s">
        <v>82</v>
      </c>
      <c r="AY739" s="19" t="s">
        <v>151</v>
      </c>
      <c r="BE739" s="157">
        <f>IF(N739="základní",J739,0)</f>
        <v>0</v>
      </c>
      <c r="BF739" s="157">
        <f>IF(N739="snížená",J739,0)</f>
        <v>0</v>
      </c>
      <c r="BG739" s="157">
        <f>IF(N739="zákl. přenesená",J739,0)</f>
        <v>0</v>
      </c>
      <c r="BH739" s="157">
        <f>IF(N739="sníž. přenesená",J739,0)</f>
        <v>0</v>
      </c>
      <c r="BI739" s="157">
        <f>IF(N739="nulová",J739,0)</f>
        <v>0</v>
      </c>
      <c r="BJ739" s="19" t="s">
        <v>80</v>
      </c>
      <c r="BK739" s="157">
        <f>ROUND(I739*H739,2)</f>
        <v>0</v>
      </c>
      <c r="BL739" s="19" t="s">
        <v>267</v>
      </c>
      <c r="BM739" s="156" t="s">
        <v>1103</v>
      </c>
    </row>
    <row r="740" spans="1:65" s="2" customFormat="1" ht="16.5" customHeight="1">
      <c r="A740" s="34"/>
      <c r="B740" s="144"/>
      <c r="C740" s="145" t="s">
        <v>1104</v>
      </c>
      <c r="D740" s="145" t="s">
        <v>153</v>
      </c>
      <c r="E740" s="146" t="s">
        <v>1105</v>
      </c>
      <c r="F740" s="147" t="s">
        <v>1106</v>
      </c>
      <c r="G740" s="148" t="s">
        <v>453</v>
      </c>
      <c r="H740" s="149">
        <v>0.9</v>
      </c>
      <c r="I740" s="150"/>
      <c r="J740" s="151">
        <f>ROUND(I740*H740,2)</f>
        <v>0</v>
      </c>
      <c r="K740" s="147" t="s">
        <v>157</v>
      </c>
      <c r="L740" s="35"/>
      <c r="M740" s="152" t="s">
        <v>3</v>
      </c>
      <c r="N740" s="153" t="s">
        <v>44</v>
      </c>
      <c r="O740" s="55"/>
      <c r="P740" s="154">
        <f>O740*H740</f>
        <v>0</v>
      </c>
      <c r="Q740" s="154">
        <v>0</v>
      </c>
      <c r="R740" s="154">
        <f>Q740*H740</f>
        <v>0</v>
      </c>
      <c r="S740" s="154">
        <v>0</v>
      </c>
      <c r="T740" s="155">
        <f>S740*H740</f>
        <v>0</v>
      </c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R740" s="156" t="s">
        <v>267</v>
      </c>
      <c r="AT740" s="156" t="s">
        <v>153</v>
      </c>
      <c r="AU740" s="156" t="s">
        <v>82</v>
      </c>
      <c r="AY740" s="19" t="s">
        <v>151</v>
      </c>
      <c r="BE740" s="157">
        <f>IF(N740="základní",J740,0)</f>
        <v>0</v>
      </c>
      <c r="BF740" s="157">
        <f>IF(N740="snížená",J740,0)</f>
        <v>0</v>
      </c>
      <c r="BG740" s="157">
        <f>IF(N740="zákl. přenesená",J740,0)</f>
        <v>0</v>
      </c>
      <c r="BH740" s="157">
        <f>IF(N740="sníž. přenesená",J740,0)</f>
        <v>0</v>
      </c>
      <c r="BI740" s="157">
        <f>IF(N740="nulová",J740,0)</f>
        <v>0</v>
      </c>
      <c r="BJ740" s="19" t="s">
        <v>80</v>
      </c>
      <c r="BK740" s="157">
        <f>ROUND(I740*H740,2)</f>
        <v>0</v>
      </c>
      <c r="BL740" s="19" t="s">
        <v>267</v>
      </c>
      <c r="BM740" s="156" t="s">
        <v>1107</v>
      </c>
    </row>
    <row r="741" spans="1:47" s="2" customFormat="1" ht="11.25">
      <c r="A741" s="34"/>
      <c r="B741" s="35"/>
      <c r="C741" s="34"/>
      <c r="D741" s="158" t="s">
        <v>160</v>
      </c>
      <c r="E741" s="34"/>
      <c r="F741" s="159" t="s">
        <v>1108</v>
      </c>
      <c r="G741" s="34"/>
      <c r="H741" s="34"/>
      <c r="I741" s="160"/>
      <c r="J741" s="34"/>
      <c r="K741" s="34"/>
      <c r="L741" s="35"/>
      <c r="M741" s="161"/>
      <c r="N741" s="162"/>
      <c r="O741" s="55"/>
      <c r="P741" s="55"/>
      <c r="Q741" s="55"/>
      <c r="R741" s="55"/>
      <c r="S741" s="55"/>
      <c r="T741" s="56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T741" s="19" t="s">
        <v>160</v>
      </c>
      <c r="AU741" s="19" t="s">
        <v>82</v>
      </c>
    </row>
    <row r="742" spans="2:51" s="13" customFormat="1" ht="11.25">
      <c r="B742" s="163"/>
      <c r="D742" s="164" t="s">
        <v>162</v>
      </c>
      <c r="E742" s="165" t="s">
        <v>3</v>
      </c>
      <c r="F742" s="166" t="s">
        <v>1109</v>
      </c>
      <c r="H742" s="165" t="s">
        <v>3</v>
      </c>
      <c r="I742" s="167"/>
      <c r="L742" s="163"/>
      <c r="M742" s="168"/>
      <c r="N742" s="169"/>
      <c r="O742" s="169"/>
      <c r="P742" s="169"/>
      <c r="Q742" s="169"/>
      <c r="R742" s="169"/>
      <c r="S742" s="169"/>
      <c r="T742" s="170"/>
      <c r="AT742" s="165" t="s">
        <v>162</v>
      </c>
      <c r="AU742" s="165" t="s">
        <v>82</v>
      </c>
      <c r="AV742" s="13" t="s">
        <v>80</v>
      </c>
      <c r="AW742" s="13" t="s">
        <v>34</v>
      </c>
      <c r="AX742" s="13" t="s">
        <v>73</v>
      </c>
      <c r="AY742" s="165" t="s">
        <v>151</v>
      </c>
    </row>
    <row r="743" spans="2:51" s="14" customFormat="1" ht="11.25">
      <c r="B743" s="171"/>
      <c r="D743" s="164" t="s">
        <v>162</v>
      </c>
      <c r="E743" s="172" t="s">
        <v>3</v>
      </c>
      <c r="F743" s="173" t="s">
        <v>1110</v>
      </c>
      <c r="H743" s="174">
        <v>0.9</v>
      </c>
      <c r="I743" s="175"/>
      <c r="L743" s="171"/>
      <c r="M743" s="176"/>
      <c r="N743" s="177"/>
      <c r="O743" s="177"/>
      <c r="P743" s="177"/>
      <c r="Q743" s="177"/>
      <c r="R743" s="177"/>
      <c r="S743" s="177"/>
      <c r="T743" s="178"/>
      <c r="AT743" s="172" t="s">
        <v>162</v>
      </c>
      <c r="AU743" s="172" t="s">
        <v>82</v>
      </c>
      <c r="AV743" s="14" t="s">
        <v>82</v>
      </c>
      <c r="AW743" s="14" t="s">
        <v>34</v>
      </c>
      <c r="AX743" s="14" t="s">
        <v>80</v>
      </c>
      <c r="AY743" s="172" t="s">
        <v>151</v>
      </c>
    </row>
    <row r="744" spans="1:65" s="2" customFormat="1" ht="16.5" customHeight="1">
      <c r="A744" s="34"/>
      <c r="B744" s="144"/>
      <c r="C744" s="187" t="s">
        <v>1111</v>
      </c>
      <c r="D744" s="187" t="s">
        <v>208</v>
      </c>
      <c r="E744" s="188" t="s">
        <v>1112</v>
      </c>
      <c r="F744" s="189" t="s">
        <v>1113</v>
      </c>
      <c r="G744" s="190" t="s">
        <v>453</v>
      </c>
      <c r="H744" s="191">
        <v>0.945</v>
      </c>
      <c r="I744" s="192"/>
      <c r="J744" s="193">
        <f>ROUND(I744*H744,2)</f>
        <v>0</v>
      </c>
      <c r="K744" s="189" t="s">
        <v>157</v>
      </c>
      <c r="L744" s="194"/>
      <c r="M744" s="195" t="s">
        <v>3</v>
      </c>
      <c r="N744" s="196" t="s">
        <v>44</v>
      </c>
      <c r="O744" s="55"/>
      <c r="P744" s="154">
        <f>O744*H744</f>
        <v>0</v>
      </c>
      <c r="Q744" s="154">
        <v>0.00028</v>
      </c>
      <c r="R744" s="154">
        <f>Q744*H744</f>
        <v>0.0002646</v>
      </c>
      <c r="S744" s="154">
        <v>0</v>
      </c>
      <c r="T744" s="155">
        <f>S744*H744</f>
        <v>0</v>
      </c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R744" s="156" t="s">
        <v>395</v>
      </c>
      <c r="AT744" s="156" t="s">
        <v>208</v>
      </c>
      <c r="AU744" s="156" t="s">
        <v>82</v>
      </c>
      <c r="AY744" s="19" t="s">
        <v>151</v>
      </c>
      <c r="BE744" s="157">
        <f>IF(N744="základní",J744,0)</f>
        <v>0</v>
      </c>
      <c r="BF744" s="157">
        <f>IF(N744="snížená",J744,0)</f>
        <v>0</v>
      </c>
      <c r="BG744" s="157">
        <f>IF(N744="zákl. přenesená",J744,0)</f>
        <v>0</v>
      </c>
      <c r="BH744" s="157">
        <f>IF(N744="sníž. přenesená",J744,0)</f>
        <v>0</v>
      </c>
      <c r="BI744" s="157">
        <f>IF(N744="nulová",J744,0)</f>
        <v>0</v>
      </c>
      <c r="BJ744" s="19" t="s">
        <v>80</v>
      </c>
      <c r="BK744" s="157">
        <f>ROUND(I744*H744,2)</f>
        <v>0</v>
      </c>
      <c r="BL744" s="19" t="s">
        <v>267</v>
      </c>
      <c r="BM744" s="156" t="s">
        <v>1114</v>
      </c>
    </row>
    <row r="745" spans="2:51" s="14" customFormat="1" ht="11.25">
      <c r="B745" s="171"/>
      <c r="D745" s="164" t="s">
        <v>162</v>
      </c>
      <c r="E745" s="172" t="s">
        <v>3</v>
      </c>
      <c r="F745" s="173" t="s">
        <v>1115</v>
      </c>
      <c r="H745" s="174">
        <v>0.945</v>
      </c>
      <c r="I745" s="175"/>
      <c r="L745" s="171"/>
      <c r="M745" s="176"/>
      <c r="N745" s="177"/>
      <c r="O745" s="177"/>
      <c r="P745" s="177"/>
      <c r="Q745" s="177"/>
      <c r="R745" s="177"/>
      <c r="S745" s="177"/>
      <c r="T745" s="178"/>
      <c r="AT745" s="172" t="s">
        <v>162</v>
      </c>
      <c r="AU745" s="172" t="s">
        <v>82</v>
      </c>
      <c r="AV745" s="14" t="s">
        <v>82</v>
      </c>
      <c r="AW745" s="14" t="s">
        <v>34</v>
      </c>
      <c r="AX745" s="14" t="s">
        <v>80</v>
      </c>
      <c r="AY745" s="172" t="s">
        <v>151</v>
      </c>
    </row>
    <row r="746" spans="1:65" s="2" customFormat="1" ht="24" customHeight="1">
      <c r="A746" s="34"/>
      <c r="B746" s="144"/>
      <c r="C746" s="145" t="s">
        <v>1116</v>
      </c>
      <c r="D746" s="145" t="s">
        <v>153</v>
      </c>
      <c r="E746" s="146" t="s">
        <v>1117</v>
      </c>
      <c r="F746" s="147" t="s">
        <v>1118</v>
      </c>
      <c r="G746" s="148" t="s">
        <v>195</v>
      </c>
      <c r="H746" s="149">
        <v>0.321</v>
      </c>
      <c r="I746" s="150"/>
      <c r="J746" s="151">
        <f>ROUND(I746*H746,2)</f>
        <v>0</v>
      </c>
      <c r="K746" s="147" t="s">
        <v>157</v>
      </c>
      <c r="L746" s="35"/>
      <c r="M746" s="152" t="s">
        <v>3</v>
      </c>
      <c r="N746" s="153" t="s">
        <v>44</v>
      </c>
      <c r="O746" s="55"/>
      <c r="P746" s="154">
        <f>O746*H746</f>
        <v>0</v>
      </c>
      <c r="Q746" s="154">
        <v>0</v>
      </c>
      <c r="R746" s="154">
        <f>Q746*H746</f>
        <v>0</v>
      </c>
      <c r="S746" s="154">
        <v>0</v>
      </c>
      <c r="T746" s="155">
        <f>S746*H746</f>
        <v>0</v>
      </c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R746" s="156" t="s">
        <v>267</v>
      </c>
      <c r="AT746" s="156" t="s">
        <v>153</v>
      </c>
      <c r="AU746" s="156" t="s">
        <v>82</v>
      </c>
      <c r="AY746" s="19" t="s">
        <v>151</v>
      </c>
      <c r="BE746" s="157">
        <f>IF(N746="základní",J746,0)</f>
        <v>0</v>
      </c>
      <c r="BF746" s="157">
        <f>IF(N746="snížená",J746,0)</f>
        <v>0</v>
      </c>
      <c r="BG746" s="157">
        <f>IF(N746="zákl. přenesená",J746,0)</f>
        <v>0</v>
      </c>
      <c r="BH746" s="157">
        <f>IF(N746="sníž. přenesená",J746,0)</f>
        <v>0</v>
      </c>
      <c r="BI746" s="157">
        <f>IF(N746="nulová",J746,0)</f>
        <v>0</v>
      </c>
      <c r="BJ746" s="19" t="s">
        <v>80</v>
      </c>
      <c r="BK746" s="157">
        <f>ROUND(I746*H746,2)</f>
        <v>0</v>
      </c>
      <c r="BL746" s="19" t="s">
        <v>267</v>
      </c>
      <c r="BM746" s="156" t="s">
        <v>1119</v>
      </c>
    </row>
    <row r="747" spans="1:47" s="2" customFormat="1" ht="11.25">
      <c r="A747" s="34"/>
      <c r="B747" s="35"/>
      <c r="C747" s="34"/>
      <c r="D747" s="158" t="s">
        <v>160</v>
      </c>
      <c r="E747" s="34"/>
      <c r="F747" s="159" t="s">
        <v>1120</v>
      </c>
      <c r="G747" s="34"/>
      <c r="H747" s="34"/>
      <c r="I747" s="160"/>
      <c r="J747" s="34"/>
      <c r="K747" s="34"/>
      <c r="L747" s="35"/>
      <c r="M747" s="161"/>
      <c r="N747" s="162"/>
      <c r="O747" s="55"/>
      <c r="P747" s="55"/>
      <c r="Q747" s="55"/>
      <c r="R747" s="55"/>
      <c r="S747" s="55"/>
      <c r="T747" s="56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T747" s="19" t="s">
        <v>160</v>
      </c>
      <c r="AU747" s="19" t="s">
        <v>82</v>
      </c>
    </row>
    <row r="748" spans="1:65" s="2" customFormat="1" ht="24" customHeight="1">
      <c r="A748" s="34"/>
      <c r="B748" s="144"/>
      <c r="C748" s="145" t="s">
        <v>1121</v>
      </c>
      <c r="D748" s="145" t="s">
        <v>153</v>
      </c>
      <c r="E748" s="146" t="s">
        <v>1122</v>
      </c>
      <c r="F748" s="147" t="s">
        <v>1123</v>
      </c>
      <c r="G748" s="148" t="s">
        <v>195</v>
      </c>
      <c r="H748" s="149">
        <v>0.321</v>
      </c>
      <c r="I748" s="150"/>
      <c r="J748" s="151">
        <f>ROUND(I748*H748,2)</f>
        <v>0</v>
      </c>
      <c r="K748" s="147" t="s">
        <v>157</v>
      </c>
      <c r="L748" s="35"/>
      <c r="M748" s="152" t="s">
        <v>3</v>
      </c>
      <c r="N748" s="153" t="s">
        <v>44</v>
      </c>
      <c r="O748" s="55"/>
      <c r="P748" s="154">
        <f>O748*H748</f>
        <v>0</v>
      </c>
      <c r="Q748" s="154">
        <v>0</v>
      </c>
      <c r="R748" s="154">
        <f>Q748*H748</f>
        <v>0</v>
      </c>
      <c r="S748" s="154">
        <v>0</v>
      </c>
      <c r="T748" s="155">
        <f>S748*H748</f>
        <v>0</v>
      </c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R748" s="156" t="s">
        <v>267</v>
      </c>
      <c r="AT748" s="156" t="s">
        <v>153</v>
      </c>
      <c r="AU748" s="156" t="s">
        <v>82</v>
      </c>
      <c r="AY748" s="19" t="s">
        <v>151</v>
      </c>
      <c r="BE748" s="157">
        <f>IF(N748="základní",J748,0)</f>
        <v>0</v>
      </c>
      <c r="BF748" s="157">
        <f>IF(N748="snížená",J748,0)</f>
        <v>0</v>
      </c>
      <c r="BG748" s="157">
        <f>IF(N748="zákl. přenesená",J748,0)</f>
        <v>0</v>
      </c>
      <c r="BH748" s="157">
        <f>IF(N748="sníž. přenesená",J748,0)</f>
        <v>0</v>
      </c>
      <c r="BI748" s="157">
        <f>IF(N748="nulová",J748,0)</f>
        <v>0</v>
      </c>
      <c r="BJ748" s="19" t="s">
        <v>80</v>
      </c>
      <c r="BK748" s="157">
        <f>ROUND(I748*H748,2)</f>
        <v>0</v>
      </c>
      <c r="BL748" s="19" t="s">
        <v>267</v>
      </c>
      <c r="BM748" s="156" t="s">
        <v>1124</v>
      </c>
    </row>
    <row r="749" spans="1:47" s="2" customFormat="1" ht="11.25">
      <c r="A749" s="34"/>
      <c r="B749" s="35"/>
      <c r="C749" s="34"/>
      <c r="D749" s="158" t="s">
        <v>160</v>
      </c>
      <c r="E749" s="34"/>
      <c r="F749" s="159" t="s">
        <v>1125</v>
      </c>
      <c r="G749" s="34"/>
      <c r="H749" s="34"/>
      <c r="I749" s="160"/>
      <c r="J749" s="34"/>
      <c r="K749" s="34"/>
      <c r="L749" s="35"/>
      <c r="M749" s="161"/>
      <c r="N749" s="162"/>
      <c r="O749" s="55"/>
      <c r="P749" s="55"/>
      <c r="Q749" s="55"/>
      <c r="R749" s="55"/>
      <c r="S749" s="55"/>
      <c r="T749" s="56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T749" s="19" t="s">
        <v>160</v>
      </c>
      <c r="AU749" s="19" t="s">
        <v>82</v>
      </c>
    </row>
    <row r="750" spans="2:63" s="12" customFormat="1" ht="22.5" customHeight="1">
      <c r="B750" s="131"/>
      <c r="D750" s="132" t="s">
        <v>72</v>
      </c>
      <c r="E750" s="142" t="s">
        <v>1126</v>
      </c>
      <c r="F750" s="142" t="s">
        <v>1127</v>
      </c>
      <c r="I750" s="134"/>
      <c r="J750" s="143">
        <f>BK750</f>
        <v>0</v>
      </c>
      <c r="L750" s="131"/>
      <c r="M750" s="136"/>
      <c r="N750" s="137"/>
      <c r="O750" s="137"/>
      <c r="P750" s="138">
        <f>SUM(P751:P759)</f>
        <v>0</v>
      </c>
      <c r="Q750" s="137"/>
      <c r="R750" s="138">
        <f>SUM(R751:R759)</f>
        <v>1.0431400000000002</v>
      </c>
      <c r="S750" s="137"/>
      <c r="T750" s="139">
        <f>SUM(T751:T759)</f>
        <v>0</v>
      </c>
      <c r="AR750" s="132" t="s">
        <v>82</v>
      </c>
      <c r="AT750" s="140" t="s">
        <v>72</v>
      </c>
      <c r="AU750" s="140" t="s">
        <v>80</v>
      </c>
      <c r="AY750" s="132" t="s">
        <v>151</v>
      </c>
      <c r="BK750" s="141">
        <f>SUM(BK751:BK759)</f>
        <v>0</v>
      </c>
    </row>
    <row r="751" spans="1:65" s="2" customFormat="1" ht="33" customHeight="1">
      <c r="A751" s="34"/>
      <c r="B751" s="144"/>
      <c r="C751" s="145" t="s">
        <v>1128</v>
      </c>
      <c r="D751" s="145" t="s">
        <v>153</v>
      </c>
      <c r="E751" s="146" t="s">
        <v>1129</v>
      </c>
      <c r="F751" s="147" t="s">
        <v>1130</v>
      </c>
      <c r="G751" s="148" t="s">
        <v>216</v>
      </c>
      <c r="H751" s="149">
        <v>74.51</v>
      </c>
      <c r="I751" s="150"/>
      <c r="J751" s="151">
        <f>ROUND(I751*H751,2)</f>
        <v>0</v>
      </c>
      <c r="K751" s="147" t="s">
        <v>3</v>
      </c>
      <c r="L751" s="35"/>
      <c r="M751" s="152" t="s">
        <v>3</v>
      </c>
      <c r="N751" s="153" t="s">
        <v>44</v>
      </c>
      <c r="O751" s="55"/>
      <c r="P751" s="154">
        <f>O751*H751</f>
        <v>0</v>
      </c>
      <c r="Q751" s="154">
        <v>0.014</v>
      </c>
      <c r="R751" s="154">
        <f>Q751*H751</f>
        <v>1.0431400000000002</v>
      </c>
      <c r="S751" s="154">
        <v>0</v>
      </c>
      <c r="T751" s="155">
        <f>S751*H751</f>
        <v>0</v>
      </c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R751" s="156" t="s">
        <v>267</v>
      </c>
      <c r="AT751" s="156" t="s">
        <v>153</v>
      </c>
      <c r="AU751" s="156" t="s">
        <v>82</v>
      </c>
      <c r="AY751" s="19" t="s">
        <v>151</v>
      </c>
      <c r="BE751" s="157">
        <f>IF(N751="základní",J751,0)</f>
        <v>0</v>
      </c>
      <c r="BF751" s="157">
        <f>IF(N751="snížená",J751,0)</f>
        <v>0</v>
      </c>
      <c r="BG751" s="157">
        <f>IF(N751="zákl. přenesená",J751,0)</f>
        <v>0</v>
      </c>
      <c r="BH751" s="157">
        <f>IF(N751="sníž. přenesená",J751,0)</f>
        <v>0</v>
      </c>
      <c r="BI751" s="157">
        <f>IF(N751="nulová",J751,0)</f>
        <v>0</v>
      </c>
      <c r="BJ751" s="19" t="s">
        <v>80</v>
      </c>
      <c r="BK751" s="157">
        <f>ROUND(I751*H751,2)</f>
        <v>0</v>
      </c>
      <c r="BL751" s="19" t="s">
        <v>267</v>
      </c>
      <c r="BM751" s="156" t="s">
        <v>1131</v>
      </c>
    </row>
    <row r="752" spans="2:51" s="13" customFormat="1" ht="11.25">
      <c r="B752" s="163"/>
      <c r="D752" s="164" t="s">
        <v>162</v>
      </c>
      <c r="E752" s="165" t="s">
        <v>3</v>
      </c>
      <c r="F752" s="166" t="s">
        <v>1132</v>
      </c>
      <c r="H752" s="165" t="s">
        <v>3</v>
      </c>
      <c r="I752" s="167"/>
      <c r="L752" s="163"/>
      <c r="M752" s="168"/>
      <c r="N752" s="169"/>
      <c r="O752" s="169"/>
      <c r="P752" s="169"/>
      <c r="Q752" s="169"/>
      <c r="R752" s="169"/>
      <c r="S752" s="169"/>
      <c r="T752" s="170"/>
      <c r="AT752" s="165" t="s">
        <v>162</v>
      </c>
      <c r="AU752" s="165" t="s">
        <v>82</v>
      </c>
      <c r="AV752" s="13" t="s">
        <v>80</v>
      </c>
      <c r="AW752" s="13" t="s">
        <v>34</v>
      </c>
      <c r="AX752" s="13" t="s">
        <v>73</v>
      </c>
      <c r="AY752" s="165" t="s">
        <v>151</v>
      </c>
    </row>
    <row r="753" spans="2:51" s="13" customFormat="1" ht="11.25">
      <c r="B753" s="163"/>
      <c r="D753" s="164" t="s">
        <v>162</v>
      </c>
      <c r="E753" s="165" t="s">
        <v>3</v>
      </c>
      <c r="F753" s="166" t="s">
        <v>727</v>
      </c>
      <c r="H753" s="165" t="s">
        <v>3</v>
      </c>
      <c r="I753" s="167"/>
      <c r="L753" s="163"/>
      <c r="M753" s="168"/>
      <c r="N753" s="169"/>
      <c r="O753" s="169"/>
      <c r="P753" s="169"/>
      <c r="Q753" s="169"/>
      <c r="R753" s="169"/>
      <c r="S753" s="169"/>
      <c r="T753" s="170"/>
      <c r="AT753" s="165" t="s">
        <v>162</v>
      </c>
      <c r="AU753" s="165" t="s">
        <v>82</v>
      </c>
      <c r="AV753" s="13" t="s">
        <v>80</v>
      </c>
      <c r="AW753" s="13" t="s">
        <v>34</v>
      </c>
      <c r="AX753" s="13" t="s">
        <v>73</v>
      </c>
      <c r="AY753" s="165" t="s">
        <v>151</v>
      </c>
    </row>
    <row r="754" spans="2:51" s="13" customFormat="1" ht="11.25">
      <c r="B754" s="163"/>
      <c r="D754" s="164" t="s">
        <v>162</v>
      </c>
      <c r="E754" s="165" t="s">
        <v>3</v>
      </c>
      <c r="F754" s="166" t="s">
        <v>728</v>
      </c>
      <c r="H754" s="165" t="s">
        <v>3</v>
      </c>
      <c r="I754" s="167"/>
      <c r="L754" s="163"/>
      <c r="M754" s="168"/>
      <c r="N754" s="169"/>
      <c r="O754" s="169"/>
      <c r="P754" s="169"/>
      <c r="Q754" s="169"/>
      <c r="R754" s="169"/>
      <c r="S754" s="169"/>
      <c r="T754" s="170"/>
      <c r="AT754" s="165" t="s">
        <v>162</v>
      </c>
      <c r="AU754" s="165" t="s">
        <v>82</v>
      </c>
      <c r="AV754" s="13" t="s">
        <v>80</v>
      </c>
      <c r="AW754" s="13" t="s">
        <v>34</v>
      </c>
      <c r="AX754" s="13" t="s">
        <v>73</v>
      </c>
      <c r="AY754" s="165" t="s">
        <v>151</v>
      </c>
    </row>
    <row r="755" spans="2:51" s="14" customFormat="1" ht="11.25">
      <c r="B755" s="171"/>
      <c r="D755" s="164" t="s">
        <v>162</v>
      </c>
      <c r="E755" s="172" t="s">
        <v>3</v>
      </c>
      <c r="F755" s="173" t="s">
        <v>427</v>
      </c>
      <c r="H755" s="174">
        <v>74.51</v>
      </c>
      <c r="I755" s="175"/>
      <c r="L755" s="171"/>
      <c r="M755" s="176"/>
      <c r="N755" s="177"/>
      <c r="O755" s="177"/>
      <c r="P755" s="177"/>
      <c r="Q755" s="177"/>
      <c r="R755" s="177"/>
      <c r="S755" s="177"/>
      <c r="T755" s="178"/>
      <c r="AT755" s="172" t="s">
        <v>162</v>
      </c>
      <c r="AU755" s="172" t="s">
        <v>82</v>
      </c>
      <c r="AV755" s="14" t="s">
        <v>82</v>
      </c>
      <c r="AW755" s="14" t="s">
        <v>34</v>
      </c>
      <c r="AX755" s="14" t="s">
        <v>80</v>
      </c>
      <c r="AY755" s="172" t="s">
        <v>151</v>
      </c>
    </row>
    <row r="756" spans="1:65" s="2" customFormat="1" ht="24" customHeight="1">
      <c r="A756" s="34"/>
      <c r="B756" s="144"/>
      <c r="C756" s="145" t="s">
        <v>1133</v>
      </c>
      <c r="D756" s="145" t="s">
        <v>153</v>
      </c>
      <c r="E756" s="146" t="s">
        <v>1134</v>
      </c>
      <c r="F756" s="147" t="s">
        <v>1135</v>
      </c>
      <c r="G756" s="148" t="s">
        <v>195</v>
      </c>
      <c r="H756" s="149">
        <v>1.043</v>
      </c>
      <c r="I756" s="150"/>
      <c r="J756" s="151">
        <f>ROUND(I756*H756,2)</f>
        <v>0</v>
      </c>
      <c r="K756" s="147" t="s">
        <v>157</v>
      </c>
      <c r="L756" s="35"/>
      <c r="M756" s="152" t="s">
        <v>3</v>
      </c>
      <c r="N756" s="153" t="s">
        <v>44</v>
      </c>
      <c r="O756" s="55"/>
      <c r="P756" s="154">
        <f>O756*H756</f>
        <v>0</v>
      </c>
      <c r="Q756" s="154">
        <v>0</v>
      </c>
      <c r="R756" s="154">
        <f>Q756*H756</f>
        <v>0</v>
      </c>
      <c r="S756" s="154">
        <v>0</v>
      </c>
      <c r="T756" s="155">
        <f>S756*H756</f>
        <v>0</v>
      </c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R756" s="156" t="s">
        <v>267</v>
      </c>
      <c r="AT756" s="156" t="s">
        <v>153</v>
      </c>
      <c r="AU756" s="156" t="s">
        <v>82</v>
      </c>
      <c r="AY756" s="19" t="s">
        <v>151</v>
      </c>
      <c r="BE756" s="157">
        <f>IF(N756="základní",J756,0)</f>
        <v>0</v>
      </c>
      <c r="BF756" s="157">
        <f>IF(N756="snížená",J756,0)</f>
        <v>0</v>
      </c>
      <c r="BG756" s="157">
        <f>IF(N756="zákl. přenesená",J756,0)</f>
        <v>0</v>
      </c>
      <c r="BH756" s="157">
        <f>IF(N756="sníž. přenesená",J756,0)</f>
        <v>0</v>
      </c>
      <c r="BI756" s="157">
        <f>IF(N756="nulová",J756,0)</f>
        <v>0</v>
      </c>
      <c r="BJ756" s="19" t="s">
        <v>80</v>
      </c>
      <c r="BK756" s="157">
        <f>ROUND(I756*H756,2)</f>
        <v>0</v>
      </c>
      <c r="BL756" s="19" t="s">
        <v>267</v>
      </c>
      <c r="BM756" s="156" t="s">
        <v>1136</v>
      </c>
    </row>
    <row r="757" spans="1:47" s="2" customFormat="1" ht="11.25">
      <c r="A757" s="34"/>
      <c r="B757" s="35"/>
      <c r="C757" s="34"/>
      <c r="D757" s="158" t="s">
        <v>160</v>
      </c>
      <c r="E757" s="34"/>
      <c r="F757" s="159" t="s">
        <v>1137</v>
      </c>
      <c r="G757" s="34"/>
      <c r="H757" s="34"/>
      <c r="I757" s="160"/>
      <c r="J757" s="34"/>
      <c r="K757" s="34"/>
      <c r="L757" s="35"/>
      <c r="M757" s="161"/>
      <c r="N757" s="162"/>
      <c r="O757" s="55"/>
      <c r="P757" s="55"/>
      <c r="Q757" s="55"/>
      <c r="R757" s="55"/>
      <c r="S757" s="55"/>
      <c r="T757" s="56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T757" s="19" t="s">
        <v>160</v>
      </c>
      <c r="AU757" s="19" t="s">
        <v>82</v>
      </c>
    </row>
    <row r="758" spans="1:65" s="2" customFormat="1" ht="24" customHeight="1">
      <c r="A758" s="34"/>
      <c r="B758" s="144"/>
      <c r="C758" s="145" t="s">
        <v>1138</v>
      </c>
      <c r="D758" s="145" t="s">
        <v>153</v>
      </c>
      <c r="E758" s="146" t="s">
        <v>1139</v>
      </c>
      <c r="F758" s="147" t="s">
        <v>1140</v>
      </c>
      <c r="G758" s="148" t="s">
        <v>195</v>
      </c>
      <c r="H758" s="149">
        <v>1.043</v>
      </c>
      <c r="I758" s="150"/>
      <c r="J758" s="151">
        <f>ROUND(I758*H758,2)</f>
        <v>0</v>
      </c>
      <c r="K758" s="147" t="s">
        <v>157</v>
      </c>
      <c r="L758" s="35"/>
      <c r="M758" s="152" t="s">
        <v>3</v>
      </c>
      <c r="N758" s="153" t="s">
        <v>44</v>
      </c>
      <c r="O758" s="55"/>
      <c r="P758" s="154">
        <f>O758*H758</f>
        <v>0</v>
      </c>
      <c r="Q758" s="154">
        <v>0</v>
      </c>
      <c r="R758" s="154">
        <f>Q758*H758</f>
        <v>0</v>
      </c>
      <c r="S758" s="154">
        <v>0</v>
      </c>
      <c r="T758" s="155">
        <f>S758*H758</f>
        <v>0</v>
      </c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R758" s="156" t="s">
        <v>267</v>
      </c>
      <c r="AT758" s="156" t="s">
        <v>153</v>
      </c>
      <c r="AU758" s="156" t="s">
        <v>82</v>
      </c>
      <c r="AY758" s="19" t="s">
        <v>151</v>
      </c>
      <c r="BE758" s="157">
        <f>IF(N758="základní",J758,0)</f>
        <v>0</v>
      </c>
      <c r="BF758" s="157">
        <f>IF(N758="snížená",J758,0)</f>
        <v>0</v>
      </c>
      <c r="BG758" s="157">
        <f>IF(N758="zákl. přenesená",J758,0)</f>
        <v>0</v>
      </c>
      <c r="BH758" s="157">
        <f>IF(N758="sníž. přenesená",J758,0)</f>
        <v>0</v>
      </c>
      <c r="BI758" s="157">
        <f>IF(N758="nulová",J758,0)</f>
        <v>0</v>
      </c>
      <c r="BJ758" s="19" t="s">
        <v>80</v>
      </c>
      <c r="BK758" s="157">
        <f>ROUND(I758*H758,2)</f>
        <v>0</v>
      </c>
      <c r="BL758" s="19" t="s">
        <v>267</v>
      </c>
      <c r="BM758" s="156" t="s">
        <v>1141</v>
      </c>
    </row>
    <row r="759" spans="1:47" s="2" customFormat="1" ht="11.25">
      <c r="A759" s="34"/>
      <c r="B759" s="35"/>
      <c r="C759" s="34"/>
      <c r="D759" s="158" t="s">
        <v>160</v>
      </c>
      <c r="E759" s="34"/>
      <c r="F759" s="159" t="s">
        <v>1142</v>
      </c>
      <c r="G759" s="34"/>
      <c r="H759" s="34"/>
      <c r="I759" s="160"/>
      <c r="J759" s="34"/>
      <c r="K759" s="34"/>
      <c r="L759" s="35"/>
      <c r="M759" s="161"/>
      <c r="N759" s="162"/>
      <c r="O759" s="55"/>
      <c r="P759" s="55"/>
      <c r="Q759" s="55"/>
      <c r="R759" s="55"/>
      <c r="S759" s="55"/>
      <c r="T759" s="56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T759" s="19" t="s">
        <v>160</v>
      </c>
      <c r="AU759" s="19" t="s">
        <v>82</v>
      </c>
    </row>
    <row r="760" spans="2:63" s="12" customFormat="1" ht="22.5" customHeight="1">
      <c r="B760" s="131"/>
      <c r="D760" s="132" t="s">
        <v>72</v>
      </c>
      <c r="E760" s="142" t="s">
        <v>1143</v>
      </c>
      <c r="F760" s="142" t="s">
        <v>1144</v>
      </c>
      <c r="I760" s="134"/>
      <c r="J760" s="143">
        <f>BK760</f>
        <v>0</v>
      </c>
      <c r="L760" s="131"/>
      <c r="M760" s="136"/>
      <c r="N760" s="137"/>
      <c r="O760" s="137"/>
      <c r="P760" s="138">
        <f>SUM(P761:P786)</f>
        <v>0</v>
      </c>
      <c r="Q760" s="137"/>
      <c r="R760" s="138">
        <f>SUM(R761:R786)</f>
        <v>0.068049</v>
      </c>
      <c r="S760" s="137"/>
      <c r="T760" s="139">
        <f>SUM(T761:T786)</f>
        <v>0</v>
      </c>
      <c r="AR760" s="132" t="s">
        <v>82</v>
      </c>
      <c r="AT760" s="140" t="s">
        <v>72</v>
      </c>
      <c r="AU760" s="140" t="s">
        <v>80</v>
      </c>
      <c r="AY760" s="132" t="s">
        <v>151</v>
      </c>
      <c r="BK760" s="141">
        <f>SUM(BK761:BK786)</f>
        <v>0</v>
      </c>
    </row>
    <row r="761" spans="1:65" s="2" customFormat="1" ht="16.5" customHeight="1">
      <c r="A761" s="34"/>
      <c r="B761" s="144"/>
      <c r="C761" s="145" t="s">
        <v>1145</v>
      </c>
      <c r="D761" s="145" t="s">
        <v>153</v>
      </c>
      <c r="E761" s="146" t="s">
        <v>1146</v>
      </c>
      <c r="F761" s="147" t="s">
        <v>1147</v>
      </c>
      <c r="G761" s="148" t="s">
        <v>216</v>
      </c>
      <c r="H761" s="149">
        <v>68.55</v>
      </c>
      <c r="I761" s="150"/>
      <c r="J761" s="151">
        <f>ROUND(I761*H761,2)</f>
        <v>0</v>
      </c>
      <c r="K761" s="147" t="s">
        <v>157</v>
      </c>
      <c r="L761" s="35"/>
      <c r="M761" s="152" t="s">
        <v>3</v>
      </c>
      <c r="N761" s="153" t="s">
        <v>44</v>
      </c>
      <c r="O761" s="55"/>
      <c r="P761" s="154">
        <f>O761*H761</f>
        <v>0</v>
      </c>
      <c r="Q761" s="154">
        <v>0</v>
      </c>
      <c r="R761" s="154">
        <f>Q761*H761</f>
        <v>0</v>
      </c>
      <c r="S761" s="154">
        <v>0</v>
      </c>
      <c r="T761" s="155">
        <f>S761*H761</f>
        <v>0</v>
      </c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R761" s="156" t="s">
        <v>267</v>
      </c>
      <c r="AT761" s="156" t="s">
        <v>153</v>
      </c>
      <c r="AU761" s="156" t="s">
        <v>82</v>
      </c>
      <c r="AY761" s="19" t="s">
        <v>151</v>
      </c>
      <c r="BE761" s="157">
        <f>IF(N761="základní",J761,0)</f>
        <v>0</v>
      </c>
      <c r="BF761" s="157">
        <f>IF(N761="snížená",J761,0)</f>
        <v>0</v>
      </c>
      <c r="BG761" s="157">
        <f>IF(N761="zákl. přenesená",J761,0)</f>
        <v>0</v>
      </c>
      <c r="BH761" s="157">
        <f>IF(N761="sníž. přenesená",J761,0)</f>
        <v>0</v>
      </c>
      <c r="BI761" s="157">
        <f>IF(N761="nulová",J761,0)</f>
        <v>0</v>
      </c>
      <c r="BJ761" s="19" t="s">
        <v>80</v>
      </c>
      <c r="BK761" s="157">
        <f>ROUND(I761*H761,2)</f>
        <v>0</v>
      </c>
      <c r="BL761" s="19" t="s">
        <v>267</v>
      </c>
      <c r="BM761" s="156" t="s">
        <v>1148</v>
      </c>
    </row>
    <row r="762" spans="1:47" s="2" customFormat="1" ht="11.25">
      <c r="A762" s="34"/>
      <c r="B762" s="35"/>
      <c r="C762" s="34"/>
      <c r="D762" s="158" t="s">
        <v>160</v>
      </c>
      <c r="E762" s="34"/>
      <c r="F762" s="159" t="s">
        <v>1149</v>
      </c>
      <c r="G762" s="34"/>
      <c r="H762" s="34"/>
      <c r="I762" s="160"/>
      <c r="J762" s="34"/>
      <c r="K762" s="34"/>
      <c r="L762" s="35"/>
      <c r="M762" s="161"/>
      <c r="N762" s="162"/>
      <c r="O762" s="55"/>
      <c r="P762" s="55"/>
      <c r="Q762" s="55"/>
      <c r="R762" s="55"/>
      <c r="S762" s="55"/>
      <c r="T762" s="56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T762" s="19" t="s">
        <v>160</v>
      </c>
      <c r="AU762" s="19" t="s">
        <v>82</v>
      </c>
    </row>
    <row r="763" spans="2:51" s="13" customFormat="1" ht="11.25">
      <c r="B763" s="163"/>
      <c r="D763" s="164" t="s">
        <v>162</v>
      </c>
      <c r="E763" s="165" t="s">
        <v>3</v>
      </c>
      <c r="F763" s="166" t="s">
        <v>1150</v>
      </c>
      <c r="H763" s="165" t="s">
        <v>3</v>
      </c>
      <c r="I763" s="167"/>
      <c r="L763" s="163"/>
      <c r="M763" s="168"/>
      <c r="N763" s="169"/>
      <c r="O763" s="169"/>
      <c r="P763" s="169"/>
      <c r="Q763" s="169"/>
      <c r="R763" s="169"/>
      <c r="S763" s="169"/>
      <c r="T763" s="170"/>
      <c r="AT763" s="165" t="s">
        <v>162</v>
      </c>
      <c r="AU763" s="165" t="s">
        <v>82</v>
      </c>
      <c r="AV763" s="13" t="s">
        <v>80</v>
      </c>
      <c r="AW763" s="13" t="s">
        <v>34</v>
      </c>
      <c r="AX763" s="13" t="s">
        <v>73</v>
      </c>
      <c r="AY763" s="165" t="s">
        <v>151</v>
      </c>
    </row>
    <row r="764" spans="2:51" s="13" customFormat="1" ht="11.25">
      <c r="B764" s="163"/>
      <c r="D764" s="164" t="s">
        <v>162</v>
      </c>
      <c r="E764" s="165" t="s">
        <v>3</v>
      </c>
      <c r="F764" s="166" t="s">
        <v>1151</v>
      </c>
      <c r="H764" s="165" t="s">
        <v>3</v>
      </c>
      <c r="I764" s="167"/>
      <c r="L764" s="163"/>
      <c r="M764" s="168"/>
      <c r="N764" s="169"/>
      <c r="O764" s="169"/>
      <c r="P764" s="169"/>
      <c r="Q764" s="169"/>
      <c r="R764" s="169"/>
      <c r="S764" s="169"/>
      <c r="T764" s="170"/>
      <c r="AT764" s="165" t="s">
        <v>162</v>
      </c>
      <c r="AU764" s="165" t="s">
        <v>82</v>
      </c>
      <c r="AV764" s="13" t="s">
        <v>80</v>
      </c>
      <c r="AW764" s="13" t="s">
        <v>34</v>
      </c>
      <c r="AX764" s="13" t="s">
        <v>73</v>
      </c>
      <c r="AY764" s="165" t="s">
        <v>151</v>
      </c>
    </row>
    <row r="765" spans="2:51" s="13" customFormat="1" ht="11.25">
      <c r="B765" s="163"/>
      <c r="D765" s="164" t="s">
        <v>162</v>
      </c>
      <c r="E765" s="165" t="s">
        <v>3</v>
      </c>
      <c r="F765" s="166" t="s">
        <v>1152</v>
      </c>
      <c r="H765" s="165" t="s">
        <v>3</v>
      </c>
      <c r="I765" s="167"/>
      <c r="L765" s="163"/>
      <c r="M765" s="168"/>
      <c r="N765" s="169"/>
      <c r="O765" s="169"/>
      <c r="P765" s="169"/>
      <c r="Q765" s="169"/>
      <c r="R765" s="169"/>
      <c r="S765" s="169"/>
      <c r="T765" s="170"/>
      <c r="AT765" s="165" t="s">
        <v>162</v>
      </c>
      <c r="AU765" s="165" t="s">
        <v>82</v>
      </c>
      <c r="AV765" s="13" t="s">
        <v>80</v>
      </c>
      <c r="AW765" s="13" t="s">
        <v>34</v>
      </c>
      <c r="AX765" s="13" t="s">
        <v>73</v>
      </c>
      <c r="AY765" s="165" t="s">
        <v>151</v>
      </c>
    </row>
    <row r="766" spans="2:51" s="14" customFormat="1" ht="11.25">
      <c r="B766" s="171"/>
      <c r="D766" s="164" t="s">
        <v>162</v>
      </c>
      <c r="E766" s="172" t="s">
        <v>3</v>
      </c>
      <c r="F766" s="173" t="s">
        <v>1153</v>
      </c>
      <c r="H766" s="174">
        <v>10.387</v>
      </c>
      <c r="I766" s="175"/>
      <c r="L766" s="171"/>
      <c r="M766" s="176"/>
      <c r="N766" s="177"/>
      <c r="O766" s="177"/>
      <c r="P766" s="177"/>
      <c r="Q766" s="177"/>
      <c r="R766" s="177"/>
      <c r="S766" s="177"/>
      <c r="T766" s="178"/>
      <c r="AT766" s="172" t="s">
        <v>162</v>
      </c>
      <c r="AU766" s="172" t="s">
        <v>82</v>
      </c>
      <c r="AV766" s="14" t="s">
        <v>82</v>
      </c>
      <c r="AW766" s="14" t="s">
        <v>34</v>
      </c>
      <c r="AX766" s="14" t="s">
        <v>73</v>
      </c>
      <c r="AY766" s="172" t="s">
        <v>151</v>
      </c>
    </row>
    <row r="767" spans="2:51" s="13" customFormat="1" ht="11.25">
      <c r="B767" s="163"/>
      <c r="D767" s="164" t="s">
        <v>162</v>
      </c>
      <c r="E767" s="165" t="s">
        <v>3</v>
      </c>
      <c r="F767" s="166" t="s">
        <v>1154</v>
      </c>
      <c r="H767" s="165" t="s">
        <v>3</v>
      </c>
      <c r="I767" s="167"/>
      <c r="L767" s="163"/>
      <c r="M767" s="168"/>
      <c r="N767" s="169"/>
      <c r="O767" s="169"/>
      <c r="P767" s="169"/>
      <c r="Q767" s="169"/>
      <c r="R767" s="169"/>
      <c r="S767" s="169"/>
      <c r="T767" s="170"/>
      <c r="AT767" s="165" t="s">
        <v>162</v>
      </c>
      <c r="AU767" s="165" t="s">
        <v>82</v>
      </c>
      <c r="AV767" s="13" t="s">
        <v>80</v>
      </c>
      <c r="AW767" s="13" t="s">
        <v>34</v>
      </c>
      <c r="AX767" s="13" t="s">
        <v>73</v>
      </c>
      <c r="AY767" s="165" t="s">
        <v>151</v>
      </c>
    </row>
    <row r="768" spans="2:51" s="14" customFormat="1" ht="11.25">
      <c r="B768" s="171"/>
      <c r="D768" s="164" t="s">
        <v>162</v>
      </c>
      <c r="E768" s="172" t="s">
        <v>3</v>
      </c>
      <c r="F768" s="173" t="s">
        <v>1155</v>
      </c>
      <c r="H768" s="174">
        <v>47.507</v>
      </c>
      <c r="I768" s="175"/>
      <c r="L768" s="171"/>
      <c r="M768" s="176"/>
      <c r="N768" s="177"/>
      <c r="O768" s="177"/>
      <c r="P768" s="177"/>
      <c r="Q768" s="177"/>
      <c r="R768" s="177"/>
      <c r="S768" s="177"/>
      <c r="T768" s="178"/>
      <c r="AT768" s="172" t="s">
        <v>162</v>
      </c>
      <c r="AU768" s="172" t="s">
        <v>82</v>
      </c>
      <c r="AV768" s="14" t="s">
        <v>82</v>
      </c>
      <c r="AW768" s="14" t="s">
        <v>34</v>
      </c>
      <c r="AX768" s="14" t="s">
        <v>73</v>
      </c>
      <c r="AY768" s="172" t="s">
        <v>151</v>
      </c>
    </row>
    <row r="769" spans="2:51" s="13" customFormat="1" ht="11.25">
      <c r="B769" s="163"/>
      <c r="D769" s="164" t="s">
        <v>162</v>
      </c>
      <c r="E769" s="165" t="s">
        <v>3</v>
      </c>
      <c r="F769" s="166" t="s">
        <v>1156</v>
      </c>
      <c r="H769" s="165" t="s">
        <v>3</v>
      </c>
      <c r="I769" s="167"/>
      <c r="L769" s="163"/>
      <c r="M769" s="168"/>
      <c r="N769" s="169"/>
      <c r="O769" s="169"/>
      <c r="P769" s="169"/>
      <c r="Q769" s="169"/>
      <c r="R769" s="169"/>
      <c r="S769" s="169"/>
      <c r="T769" s="170"/>
      <c r="AT769" s="165" t="s">
        <v>162</v>
      </c>
      <c r="AU769" s="165" t="s">
        <v>82</v>
      </c>
      <c r="AV769" s="13" t="s">
        <v>80</v>
      </c>
      <c r="AW769" s="13" t="s">
        <v>34</v>
      </c>
      <c r="AX769" s="13" t="s">
        <v>73</v>
      </c>
      <c r="AY769" s="165" t="s">
        <v>151</v>
      </c>
    </row>
    <row r="770" spans="2:51" s="14" customFormat="1" ht="11.25">
      <c r="B770" s="171"/>
      <c r="D770" s="164" t="s">
        <v>162</v>
      </c>
      <c r="E770" s="172" t="s">
        <v>3</v>
      </c>
      <c r="F770" s="173" t="s">
        <v>1157</v>
      </c>
      <c r="H770" s="174">
        <v>4.906</v>
      </c>
      <c r="I770" s="175"/>
      <c r="L770" s="171"/>
      <c r="M770" s="176"/>
      <c r="N770" s="177"/>
      <c r="O770" s="177"/>
      <c r="P770" s="177"/>
      <c r="Q770" s="177"/>
      <c r="R770" s="177"/>
      <c r="S770" s="177"/>
      <c r="T770" s="178"/>
      <c r="AT770" s="172" t="s">
        <v>162</v>
      </c>
      <c r="AU770" s="172" t="s">
        <v>82</v>
      </c>
      <c r="AV770" s="14" t="s">
        <v>82</v>
      </c>
      <c r="AW770" s="14" t="s">
        <v>34</v>
      </c>
      <c r="AX770" s="14" t="s">
        <v>73</v>
      </c>
      <c r="AY770" s="172" t="s">
        <v>151</v>
      </c>
    </row>
    <row r="771" spans="2:51" s="13" customFormat="1" ht="11.25">
      <c r="B771" s="163"/>
      <c r="D771" s="164" t="s">
        <v>162</v>
      </c>
      <c r="E771" s="165" t="s">
        <v>3</v>
      </c>
      <c r="F771" s="166" t="s">
        <v>1158</v>
      </c>
      <c r="H771" s="165" t="s">
        <v>3</v>
      </c>
      <c r="I771" s="167"/>
      <c r="L771" s="163"/>
      <c r="M771" s="168"/>
      <c r="N771" s="169"/>
      <c r="O771" s="169"/>
      <c r="P771" s="169"/>
      <c r="Q771" s="169"/>
      <c r="R771" s="169"/>
      <c r="S771" s="169"/>
      <c r="T771" s="170"/>
      <c r="AT771" s="165" t="s">
        <v>162</v>
      </c>
      <c r="AU771" s="165" t="s">
        <v>82</v>
      </c>
      <c r="AV771" s="13" t="s">
        <v>80</v>
      </c>
      <c r="AW771" s="13" t="s">
        <v>34</v>
      </c>
      <c r="AX771" s="13" t="s">
        <v>73</v>
      </c>
      <c r="AY771" s="165" t="s">
        <v>151</v>
      </c>
    </row>
    <row r="772" spans="2:51" s="14" customFormat="1" ht="11.25">
      <c r="B772" s="171"/>
      <c r="D772" s="164" t="s">
        <v>162</v>
      </c>
      <c r="E772" s="172" t="s">
        <v>3</v>
      </c>
      <c r="F772" s="173" t="s">
        <v>1159</v>
      </c>
      <c r="H772" s="174">
        <v>5.75</v>
      </c>
      <c r="I772" s="175"/>
      <c r="L772" s="171"/>
      <c r="M772" s="176"/>
      <c r="N772" s="177"/>
      <c r="O772" s="177"/>
      <c r="P772" s="177"/>
      <c r="Q772" s="177"/>
      <c r="R772" s="177"/>
      <c r="S772" s="177"/>
      <c r="T772" s="178"/>
      <c r="AT772" s="172" t="s">
        <v>162</v>
      </c>
      <c r="AU772" s="172" t="s">
        <v>82</v>
      </c>
      <c r="AV772" s="14" t="s">
        <v>82</v>
      </c>
      <c r="AW772" s="14" t="s">
        <v>34</v>
      </c>
      <c r="AX772" s="14" t="s">
        <v>73</v>
      </c>
      <c r="AY772" s="172" t="s">
        <v>151</v>
      </c>
    </row>
    <row r="773" spans="2:51" s="15" customFormat="1" ht="11.25">
      <c r="B773" s="179"/>
      <c r="D773" s="164" t="s">
        <v>162</v>
      </c>
      <c r="E773" s="180" t="s">
        <v>3</v>
      </c>
      <c r="F773" s="181" t="s">
        <v>168</v>
      </c>
      <c r="H773" s="182">
        <v>68.55</v>
      </c>
      <c r="I773" s="183"/>
      <c r="L773" s="179"/>
      <c r="M773" s="184"/>
      <c r="N773" s="185"/>
      <c r="O773" s="185"/>
      <c r="P773" s="185"/>
      <c r="Q773" s="185"/>
      <c r="R773" s="185"/>
      <c r="S773" s="185"/>
      <c r="T773" s="186"/>
      <c r="AT773" s="180" t="s">
        <v>162</v>
      </c>
      <c r="AU773" s="180" t="s">
        <v>82</v>
      </c>
      <c r="AV773" s="15" t="s">
        <v>158</v>
      </c>
      <c r="AW773" s="15" t="s">
        <v>34</v>
      </c>
      <c r="AX773" s="15" t="s">
        <v>80</v>
      </c>
      <c r="AY773" s="180" t="s">
        <v>151</v>
      </c>
    </row>
    <row r="774" spans="1:65" s="2" customFormat="1" ht="16.5" customHeight="1">
      <c r="A774" s="34"/>
      <c r="B774" s="144"/>
      <c r="C774" s="145" t="s">
        <v>1160</v>
      </c>
      <c r="D774" s="145" t="s">
        <v>153</v>
      </c>
      <c r="E774" s="146" t="s">
        <v>1161</v>
      </c>
      <c r="F774" s="147" t="s">
        <v>1162</v>
      </c>
      <c r="G774" s="148" t="s">
        <v>216</v>
      </c>
      <c r="H774" s="149">
        <v>68.55</v>
      </c>
      <c r="I774" s="150"/>
      <c r="J774" s="151">
        <f>ROUND(I774*H774,2)</f>
        <v>0</v>
      </c>
      <c r="K774" s="147" t="s">
        <v>157</v>
      </c>
      <c r="L774" s="35"/>
      <c r="M774" s="152" t="s">
        <v>3</v>
      </c>
      <c r="N774" s="153" t="s">
        <v>44</v>
      </c>
      <c r="O774" s="55"/>
      <c r="P774" s="154">
        <f>O774*H774</f>
        <v>0</v>
      </c>
      <c r="Q774" s="154">
        <v>0.00014</v>
      </c>
      <c r="R774" s="154">
        <f>Q774*H774</f>
        <v>0.009597</v>
      </c>
      <c r="S774" s="154">
        <v>0</v>
      </c>
      <c r="T774" s="155">
        <f>S774*H774</f>
        <v>0</v>
      </c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R774" s="156" t="s">
        <v>267</v>
      </c>
      <c r="AT774" s="156" t="s">
        <v>153</v>
      </c>
      <c r="AU774" s="156" t="s">
        <v>82</v>
      </c>
      <c r="AY774" s="19" t="s">
        <v>151</v>
      </c>
      <c r="BE774" s="157">
        <f>IF(N774="základní",J774,0)</f>
        <v>0</v>
      </c>
      <c r="BF774" s="157">
        <f>IF(N774="snížená",J774,0)</f>
        <v>0</v>
      </c>
      <c r="BG774" s="157">
        <f>IF(N774="zákl. přenesená",J774,0)</f>
        <v>0</v>
      </c>
      <c r="BH774" s="157">
        <f>IF(N774="sníž. přenesená",J774,0)</f>
        <v>0</v>
      </c>
      <c r="BI774" s="157">
        <f>IF(N774="nulová",J774,0)</f>
        <v>0</v>
      </c>
      <c r="BJ774" s="19" t="s">
        <v>80</v>
      </c>
      <c r="BK774" s="157">
        <f>ROUND(I774*H774,2)</f>
        <v>0</v>
      </c>
      <c r="BL774" s="19" t="s">
        <v>267</v>
      </c>
      <c r="BM774" s="156" t="s">
        <v>1163</v>
      </c>
    </row>
    <row r="775" spans="1:47" s="2" customFormat="1" ht="11.25">
      <c r="A775" s="34"/>
      <c r="B775" s="35"/>
      <c r="C775" s="34"/>
      <c r="D775" s="158" t="s">
        <v>160</v>
      </c>
      <c r="E775" s="34"/>
      <c r="F775" s="159" t="s">
        <v>1164</v>
      </c>
      <c r="G775" s="34"/>
      <c r="H775" s="34"/>
      <c r="I775" s="160"/>
      <c r="J775" s="34"/>
      <c r="K775" s="34"/>
      <c r="L775" s="35"/>
      <c r="M775" s="161"/>
      <c r="N775" s="162"/>
      <c r="O775" s="55"/>
      <c r="P775" s="55"/>
      <c r="Q775" s="55"/>
      <c r="R775" s="55"/>
      <c r="S775" s="55"/>
      <c r="T775" s="56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T775" s="19" t="s">
        <v>160</v>
      </c>
      <c r="AU775" s="19" t="s">
        <v>82</v>
      </c>
    </row>
    <row r="776" spans="1:65" s="2" customFormat="1" ht="16.5" customHeight="1">
      <c r="A776" s="34"/>
      <c r="B776" s="144"/>
      <c r="C776" s="145" t="s">
        <v>1165</v>
      </c>
      <c r="D776" s="145" t="s">
        <v>153</v>
      </c>
      <c r="E776" s="146" t="s">
        <v>1166</v>
      </c>
      <c r="F776" s="147" t="s">
        <v>1167</v>
      </c>
      <c r="G776" s="148" t="s">
        <v>216</v>
      </c>
      <c r="H776" s="149">
        <v>68.55</v>
      </c>
      <c r="I776" s="150"/>
      <c r="J776" s="151">
        <f>ROUND(I776*H776,2)</f>
        <v>0</v>
      </c>
      <c r="K776" s="147" t="s">
        <v>157</v>
      </c>
      <c r="L776" s="35"/>
      <c r="M776" s="152" t="s">
        <v>3</v>
      </c>
      <c r="N776" s="153" t="s">
        <v>44</v>
      </c>
      <c r="O776" s="55"/>
      <c r="P776" s="154">
        <f>O776*H776</f>
        <v>0</v>
      </c>
      <c r="Q776" s="154">
        <v>0.00012</v>
      </c>
      <c r="R776" s="154">
        <f>Q776*H776</f>
        <v>0.008226</v>
      </c>
      <c r="S776" s="154">
        <v>0</v>
      </c>
      <c r="T776" s="155">
        <f>S776*H776</f>
        <v>0</v>
      </c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R776" s="156" t="s">
        <v>267</v>
      </c>
      <c r="AT776" s="156" t="s">
        <v>153</v>
      </c>
      <c r="AU776" s="156" t="s">
        <v>82</v>
      </c>
      <c r="AY776" s="19" t="s">
        <v>151</v>
      </c>
      <c r="BE776" s="157">
        <f>IF(N776="základní",J776,0)</f>
        <v>0</v>
      </c>
      <c r="BF776" s="157">
        <f>IF(N776="snížená",J776,0)</f>
        <v>0</v>
      </c>
      <c r="BG776" s="157">
        <f>IF(N776="zákl. přenesená",J776,0)</f>
        <v>0</v>
      </c>
      <c r="BH776" s="157">
        <f>IF(N776="sníž. přenesená",J776,0)</f>
        <v>0</v>
      </c>
      <c r="BI776" s="157">
        <f>IF(N776="nulová",J776,0)</f>
        <v>0</v>
      </c>
      <c r="BJ776" s="19" t="s">
        <v>80</v>
      </c>
      <c r="BK776" s="157">
        <f>ROUND(I776*H776,2)</f>
        <v>0</v>
      </c>
      <c r="BL776" s="19" t="s">
        <v>267</v>
      </c>
      <c r="BM776" s="156" t="s">
        <v>1168</v>
      </c>
    </row>
    <row r="777" spans="1:47" s="2" customFormat="1" ht="11.25">
      <c r="A777" s="34"/>
      <c r="B777" s="35"/>
      <c r="C777" s="34"/>
      <c r="D777" s="158" t="s">
        <v>160</v>
      </c>
      <c r="E777" s="34"/>
      <c r="F777" s="159" t="s">
        <v>1169</v>
      </c>
      <c r="G777" s="34"/>
      <c r="H777" s="34"/>
      <c r="I777" s="160"/>
      <c r="J777" s="34"/>
      <c r="K777" s="34"/>
      <c r="L777" s="35"/>
      <c r="M777" s="161"/>
      <c r="N777" s="162"/>
      <c r="O777" s="55"/>
      <c r="P777" s="55"/>
      <c r="Q777" s="55"/>
      <c r="R777" s="55"/>
      <c r="S777" s="55"/>
      <c r="T777" s="56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T777" s="19" t="s">
        <v>160</v>
      </c>
      <c r="AU777" s="19" t="s">
        <v>82</v>
      </c>
    </row>
    <row r="778" spans="1:65" s="2" customFormat="1" ht="16.5" customHeight="1">
      <c r="A778" s="34"/>
      <c r="B778" s="144"/>
      <c r="C778" s="145" t="s">
        <v>1170</v>
      </c>
      <c r="D778" s="145" t="s">
        <v>153</v>
      </c>
      <c r="E778" s="146" t="s">
        <v>1171</v>
      </c>
      <c r="F778" s="147" t="s">
        <v>1172</v>
      </c>
      <c r="G778" s="148" t="s">
        <v>216</v>
      </c>
      <c r="H778" s="149">
        <v>68.55</v>
      </c>
      <c r="I778" s="150"/>
      <c r="J778" s="151">
        <f>ROUND(I778*H778,2)</f>
        <v>0</v>
      </c>
      <c r="K778" s="147" t="s">
        <v>157</v>
      </c>
      <c r="L778" s="35"/>
      <c r="M778" s="152" t="s">
        <v>3</v>
      </c>
      <c r="N778" s="153" t="s">
        <v>44</v>
      </c>
      <c r="O778" s="55"/>
      <c r="P778" s="154">
        <f>O778*H778</f>
        <v>0</v>
      </c>
      <c r="Q778" s="154">
        <v>0.00012</v>
      </c>
      <c r="R778" s="154">
        <f>Q778*H778</f>
        <v>0.008226</v>
      </c>
      <c r="S778" s="154">
        <v>0</v>
      </c>
      <c r="T778" s="155">
        <f>S778*H778</f>
        <v>0</v>
      </c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R778" s="156" t="s">
        <v>267</v>
      </c>
      <c r="AT778" s="156" t="s">
        <v>153</v>
      </c>
      <c r="AU778" s="156" t="s">
        <v>82</v>
      </c>
      <c r="AY778" s="19" t="s">
        <v>151</v>
      </c>
      <c r="BE778" s="157">
        <f>IF(N778="základní",J778,0)</f>
        <v>0</v>
      </c>
      <c r="BF778" s="157">
        <f>IF(N778="snížená",J778,0)</f>
        <v>0</v>
      </c>
      <c r="BG778" s="157">
        <f>IF(N778="zákl. přenesená",J778,0)</f>
        <v>0</v>
      </c>
      <c r="BH778" s="157">
        <f>IF(N778="sníž. přenesená",J778,0)</f>
        <v>0</v>
      </c>
      <c r="BI778" s="157">
        <f>IF(N778="nulová",J778,0)</f>
        <v>0</v>
      </c>
      <c r="BJ778" s="19" t="s">
        <v>80</v>
      </c>
      <c r="BK778" s="157">
        <f>ROUND(I778*H778,2)</f>
        <v>0</v>
      </c>
      <c r="BL778" s="19" t="s">
        <v>267</v>
      </c>
      <c r="BM778" s="156" t="s">
        <v>1173</v>
      </c>
    </row>
    <row r="779" spans="1:47" s="2" customFormat="1" ht="11.25">
      <c r="A779" s="34"/>
      <c r="B779" s="35"/>
      <c r="C779" s="34"/>
      <c r="D779" s="158" t="s">
        <v>160</v>
      </c>
      <c r="E779" s="34"/>
      <c r="F779" s="159" t="s">
        <v>1174</v>
      </c>
      <c r="G779" s="34"/>
      <c r="H779" s="34"/>
      <c r="I779" s="160"/>
      <c r="J779" s="34"/>
      <c r="K779" s="34"/>
      <c r="L779" s="35"/>
      <c r="M779" s="161"/>
      <c r="N779" s="162"/>
      <c r="O779" s="55"/>
      <c r="P779" s="55"/>
      <c r="Q779" s="55"/>
      <c r="R779" s="55"/>
      <c r="S779" s="55"/>
      <c r="T779" s="56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T779" s="19" t="s">
        <v>160</v>
      </c>
      <c r="AU779" s="19" t="s">
        <v>82</v>
      </c>
    </row>
    <row r="780" spans="1:65" s="2" customFormat="1" ht="16.5" customHeight="1">
      <c r="A780" s="34"/>
      <c r="B780" s="144"/>
      <c r="C780" s="145" t="s">
        <v>1175</v>
      </c>
      <c r="D780" s="145" t="s">
        <v>153</v>
      </c>
      <c r="E780" s="146" t="s">
        <v>1176</v>
      </c>
      <c r="F780" s="147" t="s">
        <v>1177</v>
      </c>
      <c r="G780" s="148" t="s">
        <v>216</v>
      </c>
      <c r="H780" s="149">
        <v>120</v>
      </c>
      <c r="I780" s="150"/>
      <c r="J780" s="151">
        <f>ROUND(I780*H780,2)</f>
        <v>0</v>
      </c>
      <c r="K780" s="147" t="s">
        <v>3</v>
      </c>
      <c r="L780" s="35"/>
      <c r="M780" s="152" t="s">
        <v>3</v>
      </c>
      <c r="N780" s="153" t="s">
        <v>44</v>
      </c>
      <c r="O780" s="55"/>
      <c r="P780" s="154">
        <f>O780*H780</f>
        <v>0</v>
      </c>
      <c r="Q780" s="154">
        <v>0.00035</v>
      </c>
      <c r="R780" s="154">
        <f>Q780*H780</f>
        <v>0.042</v>
      </c>
      <c r="S780" s="154">
        <v>0</v>
      </c>
      <c r="T780" s="155">
        <f>S780*H780</f>
        <v>0</v>
      </c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R780" s="156" t="s">
        <v>158</v>
      </c>
      <c r="AT780" s="156" t="s">
        <v>153</v>
      </c>
      <c r="AU780" s="156" t="s">
        <v>82</v>
      </c>
      <c r="AY780" s="19" t="s">
        <v>151</v>
      </c>
      <c r="BE780" s="157">
        <f>IF(N780="základní",J780,0)</f>
        <v>0</v>
      </c>
      <c r="BF780" s="157">
        <f>IF(N780="snížená",J780,0)</f>
        <v>0</v>
      </c>
      <c r="BG780" s="157">
        <f>IF(N780="zákl. přenesená",J780,0)</f>
        <v>0</v>
      </c>
      <c r="BH780" s="157">
        <f>IF(N780="sníž. přenesená",J780,0)</f>
        <v>0</v>
      </c>
      <c r="BI780" s="157">
        <f>IF(N780="nulová",J780,0)</f>
        <v>0</v>
      </c>
      <c r="BJ780" s="19" t="s">
        <v>80</v>
      </c>
      <c r="BK780" s="157">
        <f>ROUND(I780*H780,2)</f>
        <v>0</v>
      </c>
      <c r="BL780" s="19" t="s">
        <v>158</v>
      </c>
      <c r="BM780" s="156" t="s">
        <v>1178</v>
      </c>
    </row>
    <row r="781" spans="2:51" s="13" customFormat="1" ht="11.25">
      <c r="B781" s="163"/>
      <c r="D781" s="164" t="s">
        <v>162</v>
      </c>
      <c r="E781" s="165" t="s">
        <v>3</v>
      </c>
      <c r="F781" s="166" t="s">
        <v>1179</v>
      </c>
      <c r="H781" s="165" t="s">
        <v>3</v>
      </c>
      <c r="I781" s="167"/>
      <c r="L781" s="163"/>
      <c r="M781" s="168"/>
      <c r="N781" s="169"/>
      <c r="O781" s="169"/>
      <c r="P781" s="169"/>
      <c r="Q781" s="169"/>
      <c r="R781" s="169"/>
      <c r="S781" s="169"/>
      <c r="T781" s="170"/>
      <c r="AT781" s="165" t="s">
        <v>162</v>
      </c>
      <c r="AU781" s="165" t="s">
        <v>82</v>
      </c>
      <c r="AV781" s="13" t="s">
        <v>80</v>
      </c>
      <c r="AW781" s="13" t="s">
        <v>34</v>
      </c>
      <c r="AX781" s="13" t="s">
        <v>73</v>
      </c>
      <c r="AY781" s="165" t="s">
        <v>151</v>
      </c>
    </row>
    <row r="782" spans="2:51" s="13" customFormat="1" ht="11.25">
      <c r="B782" s="163"/>
      <c r="D782" s="164" t="s">
        <v>162</v>
      </c>
      <c r="E782" s="165" t="s">
        <v>3</v>
      </c>
      <c r="F782" s="166" t="s">
        <v>349</v>
      </c>
      <c r="H782" s="165" t="s">
        <v>3</v>
      </c>
      <c r="I782" s="167"/>
      <c r="L782" s="163"/>
      <c r="M782" s="168"/>
      <c r="N782" s="169"/>
      <c r="O782" s="169"/>
      <c r="P782" s="169"/>
      <c r="Q782" s="169"/>
      <c r="R782" s="169"/>
      <c r="S782" s="169"/>
      <c r="T782" s="170"/>
      <c r="AT782" s="165" t="s">
        <v>162</v>
      </c>
      <c r="AU782" s="165" t="s">
        <v>82</v>
      </c>
      <c r="AV782" s="13" t="s">
        <v>80</v>
      </c>
      <c r="AW782" s="13" t="s">
        <v>34</v>
      </c>
      <c r="AX782" s="13" t="s">
        <v>73</v>
      </c>
      <c r="AY782" s="165" t="s">
        <v>151</v>
      </c>
    </row>
    <row r="783" spans="2:51" s="13" customFormat="1" ht="11.25">
      <c r="B783" s="163"/>
      <c r="D783" s="164" t="s">
        <v>162</v>
      </c>
      <c r="E783" s="165" t="s">
        <v>3</v>
      </c>
      <c r="F783" s="166" t="s">
        <v>350</v>
      </c>
      <c r="H783" s="165" t="s">
        <v>3</v>
      </c>
      <c r="I783" s="167"/>
      <c r="L783" s="163"/>
      <c r="M783" s="168"/>
      <c r="N783" s="169"/>
      <c r="O783" s="169"/>
      <c r="P783" s="169"/>
      <c r="Q783" s="169"/>
      <c r="R783" s="169"/>
      <c r="S783" s="169"/>
      <c r="T783" s="170"/>
      <c r="AT783" s="165" t="s">
        <v>162</v>
      </c>
      <c r="AU783" s="165" t="s">
        <v>82</v>
      </c>
      <c r="AV783" s="13" t="s">
        <v>80</v>
      </c>
      <c r="AW783" s="13" t="s">
        <v>34</v>
      </c>
      <c r="AX783" s="13" t="s">
        <v>73</v>
      </c>
      <c r="AY783" s="165" t="s">
        <v>151</v>
      </c>
    </row>
    <row r="784" spans="2:51" s="14" customFormat="1" ht="11.25">
      <c r="B784" s="171"/>
      <c r="D784" s="164" t="s">
        <v>162</v>
      </c>
      <c r="E784" s="172" t="s">
        <v>3</v>
      </c>
      <c r="F784" s="173" t="s">
        <v>351</v>
      </c>
      <c r="H784" s="174">
        <v>120</v>
      </c>
      <c r="I784" s="175"/>
      <c r="L784" s="171"/>
      <c r="M784" s="176"/>
      <c r="N784" s="177"/>
      <c r="O784" s="177"/>
      <c r="P784" s="177"/>
      <c r="Q784" s="177"/>
      <c r="R784" s="177"/>
      <c r="S784" s="177"/>
      <c r="T784" s="178"/>
      <c r="AT784" s="172" t="s">
        <v>162</v>
      </c>
      <c r="AU784" s="172" t="s">
        <v>82</v>
      </c>
      <c r="AV784" s="14" t="s">
        <v>82</v>
      </c>
      <c r="AW784" s="14" t="s">
        <v>34</v>
      </c>
      <c r="AX784" s="14" t="s">
        <v>80</v>
      </c>
      <c r="AY784" s="172" t="s">
        <v>151</v>
      </c>
    </row>
    <row r="785" spans="1:65" s="2" customFormat="1" ht="16.5" customHeight="1">
      <c r="A785" s="34"/>
      <c r="B785" s="144"/>
      <c r="C785" s="145" t="s">
        <v>1180</v>
      </c>
      <c r="D785" s="145" t="s">
        <v>153</v>
      </c>
      <c r="E785" s="146" t="s">
        <v>1181</v>
      </c>
      <c r="F785" s="147" t="s">
        <v>1182</v>
      </c>
      <c r="G785" s="148" t="s">
        <v>216</v>
      </c>
      <c r="H785" s="149">
        <v>120</v>
      </c>
      <c r="I785" s="150"/>
      <c r="J785" s="151">
        <f>ROUND(I785*H785,2)</f>
        <v>0</v>
      </c>
      <c r="K785" s="147" t="s">
        <v>157</v>
      </c>
      <c r="L785" s="35"/>
      <c r="M785" s="152" t="s">
        <v>3</v>
      </c>
      <c r="N785" s="153" t="s">
        <v>44</v>
      </c>
      <c r="O785" s="55"/>
      <c r="P785" s="154">
        <f>O785*H785</f>
        <v>0</v>
      </c>
      <c r="Q785" s="154">
        <v>0</v>
      </c>
      <c r="R785" s="154">
        <f>Q785*H785</f>
        <v>0</v>
      </c>
      <c r="S785" s="154">
        <v>0</v>
      </c>
      <c r="T785" s="155">
        <f>S785*H785</f>
        <v>0</v>
      </c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R785" s="156" t="s">
        <v>158</v>
      </c>
      <c r="AT785" s="156" t="s">
        <v>153</v>
      </c>
      <c r="AU785" s="156" t="s">
        <v>82</v>
      </c>
      <c r="AY785" s="19" t="s">
        <v>151</v>
      </c>
      <c r="BE785" s="157">
        <f>IF(N785="základní",J785,0)</f>
        <v>0</v>
      </c>
      <c r="BF785" s="157">
        <f>IF(N785="snížená",J785,0)</f>
        <v>0</v>
      </c>
      <c r="BG785" s="157">
        <f>IF(N785="zákl. přenesená",J785,0)</f>
        <v>0</v>
      </c>
      <c r="BH785" s="157">
        <f>IF(N785="sníž. přenesená",J785,0)</f>
        <v>0</v>
      </c>
      <c r="BI785" s="157">
        <f>IF(N785="nulová",J785,0)</f>
        <v>0</v>
      </c>
      <c r="BJ785" s="19" t="s">
        <v>80</v>
      </c>
      <c r="BK785" s="157">
        <f>ROUND(I785*H785,2)</f>
        <v>0</v>
      </c>
      <c r="BL785" s="19" t="s">
        <v>158</v>
      </c>
      <c r="BM785" s="156" t="s">
        <v>1183</v>
      </c>
    </row>
    <row r="786" spans="1:47" s="2" customFormat="1" ht="11.25">
      <c r="A786" s="34"/>
      <c r="B786" s="35"/>
      <c r="C786" s="34"/>
      <c r="D786" s="158" t="s">
        <v>160</v>
      </c>
      <c r="E786" s="34"/>
      <c r="F786" s="159" t="s">
        <v>1184</v>
      </c>
      <c r="G786" s="34"/>
      <c r="H786" s="34"/>
      <c r="I786" s="160"/>
      <c r="J786" s="34"/>
      <c r="K786" s="34"/>
      <c r="L786" s="35"/>
      <c r="M786" s="161"/>
      <c r="N786" s="162"/>
      <c r="O786" s="55"/>
      <c r="P786" s="55"/>
      <c r="Q786" s="55"/>
      <c r="R786" s="55"/>
      <c r="S786" s="55"/>
      <c r="T786" s="56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T786" s="19" t="s">
        <v>160</v>
      </c>
      <c r="AU786" s="19" t="s">
        <v>82</v>
      </c>
    </row>
    <row r="787" spans="2:63" s="12" customFormat="1" ht="22.5" customHeight="1">
      <c r="B787" s="131"/>
      <c r="D787" s="132" t="s">
        <v>72</v>
      </c>
      <c r="E787" s="142" t="s">
        <v>1185</v>
      </c>
      <c r="F787" s="142" t="s">
        <v>1186</v>
      </c>
      <c r="I787" s="134"/>
      <c r="J787" s="143">
        <f>BK787</f>
        <v>0</v>
      </c>
      <c r="L787" s="131"/>
      <c r="M787" s="136"/>
      <c r="N787" s="137"/>
      <c r="O787" s="137"/>
      <c r="P787" s="138">
        <f>SUM(P788:P808)</f>
        <v>0</v>
      </c>
      <c r="Q787" s="137"/>
      <c r="R787" s="138">
        <f>SUM(R788:R808)</f>
        <v>0.0764967</v>
      </c>
      <c r="S787" s="137"/>
      <c r="T787" s="139">
        <f>SUM(T788:T808)</f>
        <v>0</v>
      </c>
      <c r="AR787" s="132" t="s">
        <v>82</v>
      </c>
      <c r="AT787" s="140" t="s">
        <v>72</v>
      </c>
      <c r="AU787" s="140" t="s">
        <v>80</v>
      </c>
      <c r="AY787" s="132" t="s">
        <v>151</v>
      </c>
      <c r="BK787" s="141">
        <f>SUM(BK788:BK808)</f>
        <v>0</v>
      </c>
    </row>
    <row r="788" spans="1:65" s="2" customFormat="1" ht="21.75" customHeight="1">
      <c r="A788" s="34"/>
      <c r="B788" s="144"/>
      <c r="C788" s="145" t="s">
        <v>1187</v>
      </c>
      <c r="D788" s="145" t="s">
        <v>153</v>
      </c>
      <c r="E788" s="146" t="s">
        <v>1188</v>
      </c>
      <c r="F788" s="147" t="s">
        <v>1189</v>
      </c>
      <c r="G788" s="148" t="s">
        <v>216</v>
      </c>
      <c r="H788" s="149">
        <v>204.072</v>
      </c>
      <c r="I788" s="150"/>
      <c r="J788" s="151">
        <f>ROUND(I788*H788,2)</f>
        <v>0</v>
      </c>
      <c r="K788" s="147" t="s">
        <v>157</v>
      </c>
      <c r="L788" s="35"/>
      <c r="M788" s="152" t="s">
        <v>3</v>
      </c>
      <c r="N788" s="153" t="s">
        <v>44</v>
      </c>
      <c r="O788" s="55"/>
      <c r="P788" s="154">
        <f>O788*H788</f>
        <v>0</v>
      </c>
      <c r="Q788" s="154">
        <v>0.0002</v>
      </c>
      <c r="R788" s="154">
        <f>Q788*H788</f>
        <v>0.0408144</v>
      </c>
      <c r="S788" s="154">
        <v>0</v>
      </c>
      <c r="T788" s="155">
        <f>S788*H788</f>
        <v>0</v>
      </c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R788" s="156" t="s">
        <v>267</v>
      </c>
      <c r="AT788" s="156" t="s">
        <v>153</v>
      </c>
      <c r="AU788" s="156" t="s">
        <v>82</v>
      </c>
      <c r="AY788" s="19" t="s">
        <v>151</v>
      </c>
      <c r="BE788" s="157">
        <f>IF(N788="základní",J788,0)</f>
        <v>0</v>
      </c>
      <c r="BF788" s="157">
        <f>IF(N788="snížená",J788,0)</f>
        <v>0</v>
      </c>
      <c r="BG788" s="157">
        <f>IF(N788="zákl. přenesená",J788,0)</f>
        <v>0</v>
      </c>
      <c r="BH788" s="157">
        <f>IF(N788="sníž. přenesená",J788,0)</f>
        <v>0</v>
      </c>
      <c r="BI788" s="157">
        <f>IF(N788="nulová",J788,0)</f>
        <v>0</v>
      </c>
      <c r="BJ788" s="19" t="s">
        <v>80</v>
      </c>
      <c r="BK788" s="157">
        <f>ROUND(I788*H788,2)</f>
        <v>0</v>
      </c>
      <c r="BL788" s="19" t="s">
        <v>267</v>
      </c>
      <c r="BM788" s="156" t="s">
        <v>1190</v>
      </c>
    </row>
    <row r="789" spans="1:47" s="2" customFormat="1" ht="11.25">
      <c r="A789" s="34"/>
      <c r="B789" s="35"/>
      <c r="C789" s="34"/>
      <c r="D789" s="158" t="s">
        <v>160</v>
      </c>
      <c r="E789" s="34"/>
      <c r="F789" s="159" t="s">
        <v>1191</v>
      </c>
      <c r="G789" s="34"/>
      <c r="H789" s="34"/>
      <c r="I789" s="160"/>
      <c r="J789" s="34"/>
      <c r="K789" s="34"/>
      <c r="L789" s="35"/>
      <c r="M789" s="161"/>
      <c r="N789" s="162"/>
      <c r="O789" s="55"/>
      <c r="P789" s="55"/>
      <c r="Q789" s="55"/>
      <c r="R789" s="55"/>
      <c r="S789" s="55"/>
      <c r="T789" s="56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T789" s="19" t="s">
        <v>160</v>
      </c>
      <c r="AU789" s="19" t="s">
        <v>82</v>
      </c>
    </row>
    <row r="790" spans="2:51" s="13" customFormat="1" ht="11.25">
      <c r="B790" s="163"/>
      <c r="D790" s="164" t="s">
        <v>162</v>
      </c>
      <c r="E790" s="165" t="s">
        <v>3</v>
      </c>
      <c r="F790" s="166" t="s">
        <v>1192</v>
      </c>
      <c r="H790" s="165" t="s">
        <v>3</v>
      </c>
      <c r="I790" s="167"/>
      <c r="L790" s="163"/>
      <c r="M790" s="168"/>
      <c r="N790" s="169"/>
      <c r="O790" s="169"/>
      <c r="P790" s="169"/>
      <c r="Q790" s="169"/>
      <c r="R790" s="169"/>
      <c r="S790" s="169"/>
      <c r="T790" s="170"/>
      <c r="AT790" s="165" t="s">
        <v>162</v>
      </c>
      <c r="AU790" s="165" t="s">
        <v>82</v>
      </c>
      <c r="AV790" s="13" t="s">
        <v>80</v>
      </c>
      <c r="AW790" s="13" t="s">
        <v>34</v>
      </c>
      <c r="AX790" s="13" t="s">
        <v>73</v>
      </c>
      <c r="AY790" s="165" t="s">
        <v>151</v>
      </c>
    </row>
    <row r="791" spans="2:51" s="13" customFormat="1" ht="11.25">
      <c r="B791" s="163"/>
      <c r="D791" s="164" t="s">
        <v>162</v>
      </c>
      <c r="E791" s="165" t="s">
        <v>3</v>
      </c>
      <c r="F791" s="166" t="s">
        <v>1193</v>
      </c>
      <c r="H791" s="165" t="s">
        <v>3</v>
      </c>
      <c r="I791" s="167"/>
      <c r="L791" s="163"/>
      <c r="M791" s="168"/>
      <c r="N791" s="169"/>
      <c r="O791" s="169"/>
      <c r="P791" s="169"/>
      <c r="Q791" s="169"/>
      <c r="R791" s="169"/>
      <c r="S791" s="169"/>
      <c r="T791" s="170"/>
      <c r="AT791" s="165" t="s">
        <v>162</v>
      </c>
      <c r="AU791" s="165" t="s">
        <v>82</v>
      </c>
      <c r="AV791" s="13" t="s">
        <v>80</v>
      </c>
      <c r="AW791" s="13" t="s">
        <v>34</v>
      </c>
      <c r="AX791" s="13" t="s">
        <v>73</v>
      </c>
      <c r="AY791" s="165" t="s">
        <v>151</v>
      </c>
    </row>
    <row r="792" spans="2:51" s="13" customFormat="1" ht="11.25">
      <c r="B792" s="163"/>
      <c r="D792" s="164" t="s">
        <v>162</v>
      </c>
      <c r="E792" s="165" t="s">
        <v>3</v>
      </c>
      <c r="F792" s="166" t="s">
        <v>1194</v>
      </c>
      <c r="H792" s="165" t="s">
        <v>3</v>
      </c>
      <c r="I792" s="167"/>
      <c r="L792" s="163"/>
      <c r="M792" s="168"/>
      <c r="N792" s="169"/>
      <c r="O792" s="169"/>
      <c r="P792" s="169"/>
      <c r="Q792" s="169"/>
      <c r="R792" s="169"/>
      <c r="S792" s="169"/>
      <c r="T792" s="170"/>
      <c r="AT792" s="165" t="s">
        <v>162</v>
      </c>
      <c r="AU792" s="165" t="s">
        <v>82</v>
      </c>
      <c r="AV792" s="13" t="s">
        <v>80</v>
      </c>
      <c r="AW792" s="13" t="s">
        <v>34</v>
      </c>
      <c r="AX792" s="13" t="s">
        <v>73</v>
      </c>
      <c r="AY792" s="165" t="s">
        <v>151</v>
      </c>
    </row>
    <row r="793" spans="2:51" s="14" customFormat="1" ht="11.25">
      <c r="B793" s="171"/>
      <c r="D793" s="164" t="s">
        <v>162</v>
      </c>
      <c r="E793" s="172" t="s">
        <v>3</v>
      </c>
      <c r="F793" s="173" t="s">
        <v>1195</v>
      </c>
      <c r="H793" s="174">
        <v>175.9</v>
      </c>
      <c r="I793" s="175"/>
      <c r="L793" s="171"/>
      <c r="M793" s="176"/>
      <c r="N793" s="177"/>
      <c r="O793" s="177"/>
      <c r="P793" s="177"/>
      <c r="Q793" s="177"/>
      <c r="R793" s="177"/>
      <c r="S793" s="177"/>
      <c r="T793" s="178"/>
      <c r="AT793" s="172" t="s">
        <v>162</v>
      </c>
      <c r="AU793" s="172" t="s">
        <v>82</v>
      </c>
      <c r="AV793" s="14" t="s">
        <v>82</v>
      </c>
      <c r="AW793" s="14" t="s">
        <v>34</v>
      </c>
      <c r="AX793" s="14" t="s">
        <v>73</v>
      </c>
      <c r="AY793" s="172" t="s">
        <v>151</v>
      </c>
    </row>
    <row r="794" spans="2:51" s="14" customFormat="1" ht="11.25">
      <c r="B794" s="171"/>
      <c r="D794" s="164" t="s">
        <v>162</v>
      </c>
      <c r="E794" s="172" t="s">
        <v>3</v>
      </c>
      <c r="F794" s="173" t="s">
        <v>384</v>
      </c>
      <c r="H794" s="174">
        <v>3.92</v>
      </c>
      <c r="I794" s="175"/>
      <c r="L794" s="171"/>
      <c r="M794" s="176"/>
      <c r="N794" s="177"/>
      <c r="O794" s="177"/>
      <c r="P794" s="177"/>
      <c r="Q794" s="177"/>
      <c r="R794" s="177"/>
      <c r="S794" s="177"/>
      <c r="T794" s="178"/>
      <c r="AT794" s="172" t="s">
        <v>162</v>
      </c>
      <c r="AU794" s="172" t="s">
        <v>82</v>
      </c>
      <c r="AV794" s="14" t="s">
        <v>82</v>
      </c>
      <c r="AW794" s="14" t="s">
        <v>34</v>
      </c>
      <c r="AX794" s="14" t="s">
        <v>73</v>
      </c>
      <c r="AY794" s="172" t="s">
        <v>151</v>
      </c>
    </row>
    <row r="795" spans="2:51" s="13" customFormat="1" ht="11.25">
      <c r="B795" s="163"/>
      <c r="D795" s="164" t="s">
        <v>162</v>
      </c>
      <c r="E795" s="165" t="s">
        <v>3</v>
      </c>
      <c r="F795" s="166" t="s">
        <v>1196</v>
      </c>
      <c r="H795" s="165" t="s">
        <v>3</v>
      </c>
      <c r="I795" s="167"/>
      <c r="L795" s="163"/>
      <c r="M795" s="168"/>
      <c r="N795" s="169"/>
      <c r="O795" s="169"/>
      <c r="P795" s="169"/>
      <c r="Q795" s="169"/>
      <c r="R795" s="169"/>
      <c r="S795" s="169"/>
      <c r="T795" s="170"/>
      <c r="AT795" s="165" t="s">
        <v>162</v>
      </c>
      <c r="AU795" s="165" t="s">
        <v>82</v>
      </c>
      <c r="AV795" s="13" t="s">
        <v>80</v>
      </c>
      <c r="AW795" s="13" t="s">
        <v>34</v>
      </c>
      <c r="AX795" s="13" t="s">
        <v>73</v>
      </c>
      <c r="AY795" s="165" t="s">
        <v>151</v>
      </c>
    </row>
    <row r="796" spans="2:51" s="14" customFormat="1" ht="11.25">
      <c r="B796" s="171"/>
      <c r="D796" s="164" t="s">
        <v>162</v>
      </c>
      <c r="E796" s="172" t="s">
        <v>3</v>
      </c>
      <c r="F796" s="173" t="s">
        <v>372</v>
      </c>
      <c r="H796" s="174">
        <v>-5.748</v>
      </c>
      <c r="I796" s="175"/>
      <c r="L796" s="171"/>
      <c r="M796" s="176"/>
      <c r="N796" s="177"/>
      <c r="O796" s="177"/>
      <c r="P796" s="177"/>
      <c r="Q796" s="177"/>
      <c r="R796" s="177"/>
      <c r="S796" s="177"/>
      <c r="T796" s="178"/>
      <c r="AT796" s="172" t="s">
        <v>162</v>
      </c>
      <c r="AU796" s="172" t="s">
        <v>82</v>
      </c>
      <c r="AV796" s="14" t="s">
        <v>82</v>
      </c>
      <c r="AW796" s="14" t="s">
        <v>34</v>
      </c>
      <c r="AX796" s="14" t="s">
        <v>73</v>
      </c>
      <c r="AY796" s="172" t="s">
        <v>151</v>
      </c>
    </row>
    <row r="797" spans="2:51" s="13" customFormat="1" ht="11.25">
      <c r="B797" s="163"/>
      <c r="D797" s="164" t="s">
        <v>162</v>
      </c>
      <c r="E797" s="165" t="s">
        <v>3</v>
      </c>
      <c r="F797" s="166" t="s">
        <v>1197</v>
      </c>
      <c r="H797" s="165" t="s">
        <v>3</v>
      </c>
      <c r="I797" s="167"/>
      <c r="L797" s="163"/>
      <c r="M797" s="168"/>
      <c r="N797" s="169"/>
      <c r="O797" s="169"/>
      <c r="P797" s="169"/>
      <c r="Q797" s="169"/>
      <c r="R797" s="169"/>
      <c r="S797" s="169"/>
      <c r="T797" s="170"/>
      <c r="AT797" s="165" t="s">
        <v>162</v>
      </c>
      <c r="AU797" s="165" t="s">
        <v>82</v>
      </c>
      <c r="AV797" s="13" t="s">
        <v>80</v>
      </c>
      <c r="AW797" s="13" t="s">
        <v>34</v>
      </c>
      <c r="AX797" s="13" t="s">
        <v>73</v>
      </c>
      <c r="AY797" s="165" t="s">
        <v>151</v>
      </c>
    </row>
    <row r="798" spans="2:51" s="13" customFormat="1" ht="11.25">
      <c r="B798" s="163"/>
      <c r="D798" s="164" t="s">
        <v>162</v>
      </c>
      <c r="E798" s="165" t="s">
        <v>3</v>
      </c>
      <c r="F798" s="166" t="s">
        <v>1198</v>
      </c>
      <c r="H798" s="165" t="s">
        <v>3</v>
      </c>
      <c r="I798" s="167"/>
      <c r="L798" s="163"/>
      <c r="M798" s="168"/>
      <c r="N798" s="169"/>
      <c r="O798" s="169"/>
      <c r="P798" s="169"/>
      <c r="Q798" s="169"/>
      <c r="R798" s="169"/>
      <c r="S798" s="169"/>
      <c r="T798" s="170"/>
      <c r="AT798" s="165" t="s">
        <v>162</v>
      </c>
      <c r="AU798" s="165" t="s">
        <v>82</v>
      </c>
      <c r="AV798" s="13" t="s">
        <v>80</v>
      </c>
      <c r="AW798" s="13" t="s">
        <v>34</v>
      </c>
      <c r="AX798" s="13" t="s">
        <v>73</v>
      </c>
      <c r="AY798" s="165" t="s">
        <v>151</v>
      </c>
    </row>
    <row r="799" spans="2:51" s="14" customFormat="1" ht="11.25">
      <c r="B799" s="171"/>
      <c r="D799" s="164" t="s">
        <v>162</v>
      </c>
      <c r="E799" s="172" t="s">
        <v>3</v>
      </c>
      <c r="F799" s="173" t="s">
        <v>1199</v>
      </c>
      <c r="H799" s="174">
        <v>30</v>
      </c>
      <c r="I799" s="175"/>
      <c r="L799" s="171"/>
      <c r="M799" s="176"/>
      <c r="N799" s="177"/>
      <c r="O799" s="177"/>
      <c r="P799" s="177"/>
      <c r="Q799" s="177"/>
      <c r="R799" s="177"/>
      <c r="S799" s="177"/>
      <c r="T799" s="178"/>
      <c r="AT799" s="172" t="s">
        <v>162</v>
      </c>
      <c r="AU799" s="172" t="s">
        <v>82</v>
      </c>
      <c r="AV799" s="14" t="s">
        <v>82</v>
      </c>
      <c r="AW799" s="14" t="s">
        <v>34</v>
      </c>
      <c r="AX799" s="14" t="s">
        <v>73</v>
      </c>
      <c r="AY799" s="172" t="s">
        <v>151</v>
      </c>
    </row>
    <row r="800" spans="2:51" s="15" customFormat="1" ht="11.25">
      <c r="B800" s="179"/>
      <c r="D800" s="164" t="s">
        <v>162</v>
      </c>
      <c r="E800" s="180" t="s">
        <v>3</v>
      </c>
      <c r="F800" s="181" t="s">
        <v>168</v>
      </c>
      <c r="H800" s="182">
        <v>204.072</v>
      </c>
      <c r="I800" s="183"/>
      <c r="L800" s="179"/>
      <c r="M800" s="184"/>
      <c r="N800" s="185"/>
      <c r="O800" s="185"/>
      <c r="P800" s="185"/>
      <c r="Q800" s="185"/>
      <c r="R800" s="185"/>
      <c r="S800" s="185"/>
      <c r="T800" s="186"/>
      <c r="AT800" s="180" t="s">
        <v>162</v>
      </c>
      <c r="AU800" s="180" t="s">
        <v>82</v>
      </c>
      <c r="AV800" s="15" t="s">
        <v>158</v>
      </c>
      <c r="AW800" s="15" t="s">
        <v>34</v>
      </c>
      <c r="AX800" s="15" t="s">
        <v>80</v>
      </c>
      <c r="AY800" s="180" t="s">
        <v>151</v>
      </c>
    </row>
    <row r="801" spans="1:65" s="2" customFormat="1" ht="24" customHeight="1">
      <c r="A801" s="34"/>
      <c r="B801" s="144"/>
      <c r="C801" s="145" t="s">
        <v>1200</v>
      </c>
      <c r="D801" s="145" t="s">
        <v>153</v>
      </c>
      <c r="E801" s="146" t="s">
        <v>1201</v>
      </c>
      <c r="F801" s="147" t="s">
        <v>1202</v>
      </c>
      <c r="G801" s="148" t="s">
        <v>216</v>
      </c>
      <c r="H801" s="149">
        <v>237.882</v>
      </c>
      <c r="I801" s="150"/>
      <c r="J801" s="151">
        <f>ROUND(I801*H801,2)</f>
        <v>0</v>
      </c>
      <c r="K801" s="147" t="s">
        <v>157</v>
      </c>
      <c r="L801" s="35"/>
      <c r="M801" s="152" t="s">
        <v>3</v>
      </c>
      <c r="N801" s="153" t="s">
        <v>44</v>
      </c>
      <c r="O801" s="55"/>
      <c r="P801" s="154">
        <f>O801*H801</f>
        <v>0</v>
      </c>
      <c r="Q801" s="154">
        <v>0.00014</v>
      </c>
      <c r="R801" s="154">
        <f>Q801*H801</f>
        <v>0.033303479999999996</v>
      </c>
      <c r="S801" s="154">
        <v>0</v>
      </c>
      <c r="T801" s="155">
        <f>S801*H801</f>
        <v>0</v>
      </c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R801" s="156" t="s">
        <v>267</v>
      </c>
      <c r="AT801" s="156" t="s">
        <v>153</v>
      </c>
      <c r="AU801" s="156" t="s">
        <v>82</v>
      </c>
      <c r="AY801" s="19" t="s">
        <v>151</v>
      </c>
      <c r="BE801" s="157">
        <f>IF(N801="základní",J801,0)</f>
        <v>0</v>
      </c>
      <c r="BF801" s="157">
        <f>IF(N801="snížená",J801,0)</f>
        <v>0</v>
      </c>
      <c r="BG801" s="157">
        <f>IF(N801="zákl. přenesená",J801,0)</f>
        <v>0</v>
      </c>
      <c r="BH801" s="157">
        <f>IF(N801="sníž. přenesená",J801,0)</f>
        <v>0</v>
      </c>
      <c r="BI801" s="157">
        <f>IF(N801="nulová",J801,0)</f>
        <v>0</v>
      </c>
      <c r="BJ801" s="19" t="s">
        <v>80</v>
      </c>
      <c r="BK801" s="157">
        <f>ROUND(I801*H801,2)</f>
        <v>0</v>
      </c>
      <c r="BL801" s="19" t="s">
        <v>267</v>
      </c>
      <c r="BM801" s="156" t="s">
        <v>1203</v>
      </c>
    </row>
    <row r="802" spans="1:47" s="2" customFormat="1" ht="11.25">
      <c r="A802" s="34"/>
      <c r="B802" s="35"/>
      <c r="C802" s="34"/>
      <c r="D802" s="158" t="s">
        <v>160</v>
      </c>
      <c r="E802" s="34"/>
      <c r="F802" s="159" t="s">
        <v>1204</v>
      </c>
      <c r="G802" s="34"/>
      <c r="H802" s="34"/>
      <c r="I802" s="160"/>
      <c r="J802" s="34"/>
      <c r="K802" s="34"/>
      <c r="L802" s="35"/>
      <c r="M802" s="161"/>
      <c r="N802" s="162"/>
      <c r="O802" s="55"/>
      <c r="P802" s="55"/>
      <c r="Q802" s="55"/>
      <c r="R802" s="55"/>
      <c r="S802" s="55"/>
      <c r="T802" s="56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T802" s="19" t="s">
        <v>160</v>
      </c>
      <c r="AU802" s="19" t="s">
        <v>82</v>
      </c>
    </row>
    <row r="803" spans="2:51" s="14" customFormat="1" ht="11.25">
      <c r="B803" s="171"/>
      <c r="D803" s="164" t="s">
        <v>162</v>
      </c>
      <c r="E803" s="172" t="s">
        <v>3</v>
      </c>
      <c r="F803" s="173" t="s">
        <v>1205</v>
      </c>
      <c r="H803" s="174">
        <v>204.072</v>
      </c>
      <c r="I803" s="175"/>
      <c r="L803" s="171"/>
      <c r="M803" s="176"/>
      <c r="N803" s="177"/>
      <c r="O803" s="177"/>
      <c r="P803" s="177"/>
      <c r="Q803" s="177"/>
      <c r="R803" s="177"/>
      <c r="S803" s="177"/>
      <c r="T803" s="178"/>
      <c r="AT803" s="172" t="s">
        <v>162</v>
      </c>
      <c r="AU803" s="172" t="s">
        <v>82</v>
      </c>
      <c r="AV803" s="14" t="s">
        <v>82</v>
      </c>
      <c r="AW803" s="14" t="s">
        <v>34</v>
      </c>
      <c r="AX803" s="14" t="s">
        <v>73</v>
      </c>
      <c r="AY803" s="172" t="s">
        <v>151</v>
      </c>
    </row>
    <row r="804" spans="2:51" s="13" customFormat="1" ht="11.25">
      <c r="B804" s="163"/>
      <c r="D804" s="164" t="s">
        <v>162</v>
      </c>
      <c r="E804" s="165" t="s">
        <v>3</v>
      </c>
      <c r="F804" s="166" t="s">
        <v>1206</v>
      </c>
      <c r="H804" s="165" t="s">
        <v>3</v>
      </c>
      <c r="I804" s="167"/>
      <c r="L804" s="163"/>
      <c r="M804" s="168"/>
      <c r="N804" s="169"/>
      <c r="O804" s="169"/>
      <c r="P804" s="169"/>
      <c r="Q804" s="169"/>
      <c r="R804" s="169"/>
      <c r="S804" s="169"/>
      <c r="T804" s="170"/>
      <c r="AT804" s="165" t="s">
        <v>162</v>
      </c>
      <c r="AU804" s="165" t="s">
        <v>82</v>
      </c>
      <c r="AV804" s="13" t="s">
        <v>80</v>
      </c>
      <c r="AW804" s="13" t="s">
        <v>34</v>
      </c>
      <c r="AX804" s="13" t="s">
        <v>73</v>
      </c>
      <c r="AY804" s="165" t="s">
        <v>151</v>
      </c>
    </row>
    <row r="805" spans="2:51" s="14" customFormat="1" ht="11.25">
      <c r="B805" s="171"/>
      <c r="D805" s="164" t="s">
        <v>162</v>
      </c>
      <c r="E805" s="172" t="s">
        <v>3</v>
      </c>
      <c r="F805" s="173" t="s">
        <v>1207</v>
      </c>
      <c r="H805" s="174">
        <v>33.81</v>
      </c>
      <c r="I805" s="175"/>
      <c r="L805" s="171"/>
      <c r="M805" s="176"/>
      <c r="N805" s="177"/>
      <c r="O805" s="177"/>
      <c r="P805" s="177"/>
      <c r="Q805" s="177"/>
      <c r="R805" s="177"/>
      <c r="S805" s="177"/>
      <c r="T805" s="178"/>
      <c r="AT805" s="172" t="s">
        <v>162</v>
      </c>
      <c r="AU805" s="172" t="s">
        <v>82</v>
      </c>
      <c r="AV805" s="14" t="s">
        <v>82</v>
      </c>
      <c r="AW805" s="14" t="s">
        <v>34</v>
      </c>
      <c r="AX805" s="14" t="s">
        <v>73</v>
      </c>
      <c r="AY805" s="172" t="s">
        <v>151</v>
      </c>
    </row>
    <row r="806" spans="2:51" s="15" customFormat="1" ht="11.25">
      <c r="B806" s="179"/>
      <c r="D806" s="164" t="s">
        <v>162</v>
      </c>
      <c r="E806" s="180" t="s">
        <v>3</v>
      </c>
      <c r="F806" s="181" t="s">
        <v>168</v>
      </c>
      <c r="H806" s="182">
        <v>237.882</v>
      </c>
      <c r="I806" s="183"/>
      <c r="L806" s="179"/>
      <c r="M806" s="184"/>
      <c r="N806" s="185"/>
      <c r="O806" s="185"/>
      <c r="P806" s="185"/>
      <c r="Q806" s="185"/>
      <c r="R806" s="185"/>
      <c r="S806" s="185"/>
      <c r="T806" s="186"/>
      <c r="AT806" s="180" t="s">
        <v>162</v>
      </c>
      <c r="AU806" s="180" t="s">
        <v>82</v>
      </c>
      <c r="AV806" s="15" t="s">
        <v>158</v>
      </c>
      <c r="AW806" s="15" t="s">
        <v>34</v>
      </c>
      <c r="AX806" s="15" t="s">
        <v>80</v>
      </c>
      <c r="AY806" s="180" t="s">
        <v>151</v>
      </c>
    </row>
    <row r="807" spans="1:65" s="2" customFormat="1" ht="24" customHeight="1">
      <c r="A807" s="34"/>
      <c r="B807" s="144"/>
      <c r="C807" s="145" t="s">
        <v>1208</v>
      </c>
      <c r="D807" s="145" t="s">
        <v>153</v>
      </c>
      <c r="E807" s="146" t="s">
        <v>1209</v>
      </c>
      <c r="F807" s="147" t="s">
        <v>1210</v>
      </c>
      <c r="G807" s="148" t="s">
        <v>216</v>
      </c>
      <c r="H807" s="149">
        <v>237.882</v>
      </c>
      <c r="I807" s="150"/>
      <c r="J807" s="151">
        <f>ROUND(I807*H807,2)</f>
        <v>0</v>
      </c>
      <c r="K807" s="147" t="s">
        <v>157</v>
      </c>
      <c r="L807" s="35"/>
      <c r="M807" s="152" t="s">
        <v>3</v>
      </c>
      <c r="N807" s="153" t="s">
        <v>44</v>
      </c>
      <c r="O807" s="55"/>
      <c r="P807" s="154">
        <f>O807*H807</f>
        <v>0</v>
      </c>
      <c r="Q807" s="154">
        <v>1E-05</v>
      </c>
      <c r="R807" s="154">
        <f>Q807*H807</f>
        <v>0.0023788200000000002</v>
      </c>
      <c r="S807" s="154">
        <v>0</v>
      </c>
      <c r="T807" s="155">
        <f>S807*H807</f>
        <v>0</v>
      </c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R807" s="156" t="s">
        <v>267</v>
      </c>
      <c r="AT807" s="156" t="s">
        <v>153</v>
      </c>
      <c r="AU807" s="156" t="s">
        <v>82</v>
      </c>
      <c r="AY807" s="19" t="s">
        <v>151</v>
      </c>
      <c r="BE807" s="157">
        <f>IF(N807="základní",J807,0)</f>
        <v>0</v>
      </c>
      <c r="BF807" s="157">
        <f>IF(N807="snížená",J807,0)</f>
        <v>0</v>
      </c>
      <c r="BG807" s="157">
        <f>IF(N807="zákl. přenesená",J807,0)</f>
        <v>0</v>
      </c>
      <c r="BH807" s="157">
        <f>IF(N807="sníž. přenesená",J807,0)</f>
        <v>0</v>
      </c>
      <c r="BI807" s="157">
        <f>IF(N807="nulová",J807,0)</f>
        <v>0</v>
      </c>
      <c r="BJ807" s="19" t="s">
        <v>80</v>
      </c>
      <c r="BK807" s="157">
        <f>ROUND(I807*H807,2)</f>
        <v>0</v>
      </c>
      <c r="BL807" s="19" t="s">
        <v>267</v>
      </c>
      <c r="BM807" s="156" t="s">
        <v>1211</v>
      </c>
    </row>
    <row r="808" spans="1:47" s="2" customFormat="1" ht="11.25">
      <c r="A808" s="34"/>
      <c r="B808" s="35"/>
      <c r="C808" s="34"/>
      <c r="D808" s="158" t="s">
        <v>160</v>
      </c>
      <c r="E808" s="34"/>
      <c r="F808" s="159" t="s">
        <v>1212</v>
      </c>
      <c r="G808" s="34"/>
      <c r="H808" s="34"/>
      <c r="I808" s="160"/>
      <c r="J808" s="34"/>
      <c r="K808" s="34"/>
      <c r="L808" s="35"/>
      <c r="M808" s="161"/>
      <c r="N808" s="162"/>
      <c r="O808" s="55"/>
      <c r="P808" s="55"/>
      <c r="Q808" s="55"/>
      <c r="R808" s="55"/>
      <c r="S808" s="55"/>
      <c r="T808" s="56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T808" s="19" t="s">
        <v>160</v>
      </c>
      <c r="AU808" s="19" t="s">
        <v>82</v>
      </c>
    </row>
    <row r="809" spans="2:63" s="12" customFormat="1" ht="22.5" customHeight="1">
      <c r="B809" s="131"/>
      <c r="D809" s="132" t="s">
        <v>72</v>
      </c>
      <c r="E809" s="142" t="s">
        <v>1213</v>
      </c>
      <c r="F809" s="142" t="s">
        <v>1214</v>
      </c>
      <c r="I809" s="134"/>
      <c r="J809" s="143">
        <f>BK809</f>
        <v>0</v>
      </c>
      <c r="L809" s="131"/>
      <c r="M809" s="136"/>
      <c r="N809" s="137"/>
      <c r="O809" s="137"/>
      <c r="P809" s="138">
        <f>SUM(P810:P832)</f>
        <v>0</v>
      </c>
      <c r="Q809" s="137"/>
      <c r="R809" s="138">
        <f>SUM(R810:R832)</f>
        <v>0.061905600000000005</v>
      </c>
      <c r="S809" s="137"/>
      <c r="T809" s="139">
        <f>SUM(T810:T832)</f>
        <v>0</v>
      </c>
      <c r="AR809" s="132" t="s">
        <v>82</v>
      </c>
      <c r="AT809" s="140" t="s">
        <v>72</v>
      </c>
      <c r="AU809" s="140" t="s">
        <v>80</v>
      </c>
      <c r="AY809" s="132" t="s">
        <v>151</v>
      </c>
      <c r="BK809" s="141">
        <f>SUM(BK810:BK832)</f>
        <v>0</v>
      </c>
    </row>
    <row r="810" spans="1:65" s="2" customFormat="1" ht="24" customHeight="1">
      <c r="A810" s="34"/>
      <c r="B810" s="144"/>
      <c r="C810" s="145" t="s">
        <v>1215</v>
      </c>
      <c r="D810" s="145" t="s">
        <v>153</v>
      </c>
      <c r="E810" s="146" t="s">
        <v>1216</v>
      </c>
      <c r="F810" s="147" t="s">
        <v>1217</v>
      </c>
      <c r="G810" s="148" t="s">
        <v>297</v>
      </c>
      <c r="H810" s="149">
        <v>2</v>
      </c>
      <c r="I810" s="150"/>
      <c r="J810" s="151">
        <f>ROUND(I810*H810,2)</f>
        <v>0</v>
      </c>
      <c r="K810" s="147" t="s">
        <v>3</v>
      </c>
      <c r="L810" s="35"/>
      <c r="M810" s="152" t="s">
        <v>3</v>
      </c>
      <c r="N810" s="153" t="s">
        <v>44</v>
      </c>
      <c r="O810" s="55"/>
      <c r="P810" s="154">
        <f>O810*H810</f>
        <v>0</v>
      </c>
      <c r="Q810" s="154">
        <v>0</v>
      </c>
      <c r="R810" s="154">
        <f>Q810*H810</f>
        <v>0</v>
      </c>
      <c r="S810" s="154">
        <v>0</v>
      </c>
      <c r="T810" s="155">
        <f>S810*H810</f>
        <v>0</v>
      </c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R810" s="156" t="s">
        <v>267</v>
      </c>
      <c r="AT810" s="156" t="s">
        <v>153</v>
      </c>
      <c r="AU810" s="156" t="s">
        <v>82</v>
      </c>
      <c r="AY810" s="19" t="s">
        <v>151</v>
      </c>
      <c r="BE810" s="157">
        <f>IF(N810="základní",J810,0)</f>
        <v>0</v>
      </c>
      <c r="BF810" s="157">
        <f>IF(N810="snížená",J810,0)</f>
        <v>0</v>
      </c>
      <c r="BG810" s="157">
        <f>IF(N810="zákl. přenesená",J810,0)</f>
        <v>0</v>
      </c>
      <c r="BH810" s="157">
        <f>IF(N810="sníž. přenesená",J810,0)</f>
        <v>0</v>
      </c>
      <c r="BI810" s="157">
        <f>IF(N810="nulová",J810,0)</f>
        <v>0</v>
      </c>
      <c r="BJ810" s="19" t="s">
        <v>80</v>
      </c>
      <c r="BK810" s="157">
        <f>ROUND(I810*H810,2)</f>
        <v>0</v>
      </c>
      <c r="BL810" s="19" t="s">
        <v>267</v>
      </c>
      <c r="BM810" s="156" t="s">
        <v>1218</v>
      </c>
    </row>
    <row r="811" spans="2:51" s="13" customFormat="1" ht="11.25">
      <c r="B811" s="163"/>
      <c r="D811" s="164" t="s">
        <v>162</v>
      </c>
      <c r="E811" s="165" t="s">
        <v>3</v>
      </c>
      <c r="F811" s="166" t="s">
        <v>1219</v>
      </c>
      <c r="H811" s="165" t="s">
        <v>3</v>
      </c>
      <c r="I811" s="167"/>
      <c r="L811" s="163"/>
      <c r="M811" s="168"/>
      <c r="N811" s="169"/>
      <c r="O811" s="169"/>
      <c r="P811" s="169"/>
      <c r="Q811" s="169"/>
      <c r="R811" s="169"/>
      <c r="S811" s="169"/>
      <c r="T811" s="170"/>
      <c r="AT811" s="165" t="s">
        <v>162</v>
      </c>
      <c r="AU811" s="165" t="s">
        <v>82</v>
      </c>
      <c r="AV811" s="13" t="s">
        <v>80</v>
      </c>
      <c r="AW811" s="13" t="s">
        <v>34</v>
      </c>
      <c r="AX811" s="13" t="s">
        <v>73</v>
      </c>
      <c r="AY811" s="165" t="s">
        <v>151</v>
      </c>
    </row>
    <row r="812" spans="2:51" s="13" customFormat="1" ht="11.25">
      <c r="B812" s="163"/>
      <c r="D812" s="164" t="s">
        <v>162</v>
      </c>
      <c r="E812" s="165" t="s">
        <v>3</v>
      </c>
      <c r="F812" s="166" t="s">
        <v>1220</v>
      </c>
      <c r="H812" s="165" t="s">
        <v>3</v>
      </c>
      <c r="I812" s="167"/>
      <c r="L812" s="163"/>
      <c r="M812" s="168"/>
      <c r="N812" s="169"/>
      <c r="O812" s="169"/>
      <c r="P812" s="169"/>
      <c r="Q812" s="169"/>
      <c r="R812" s="169"/>
      <c r="S812" s="169"/>
      <c r="T812" s="170"/>
      <c r="AT812" s="165" t="s">
        <v>162</v>
      </c>
      <c r="AU812" s="165" t="s">
        <v>82</v>
      </c>
      <c r="AV812" s="13" t="s">
        <v>80</v>
      </c>
      <c r="AW812" s="13" t="s">
        <v>34</v>
      </c>
      <c r="AX812" s="13" t="s">
        <v>73</v>
      </c>
      <c r="AY812" s="165" t="s">
        <v>151</v>
      </c>
    </row>
    <row r="813" spans="2:51" s="13" customFormat="1" ht="11.25">
      <c r="B813" s="163"/>
      <c r="D813" s="164" t="s">
        <v>162</v>
      </c>
      <c r="E813" s="165" t="s">
        <v>3</v>
      </c>
      <c r="F813" s="166" t="s">
        <v>1221</v>
      </c>
      <c r="H813" s="165" t="s">
        <v>3</v>
      </c>
      <c r="I813" s="167"/>
      <c r="L813" s="163"/>
      <c r="M813" s="168"/>
      <c r="N813" s="169"/>
      <c r="O813" s="169"/>
      <c r="P813" s="169"/>
      <c r="Q813" s="169"/>
      <c r="R813" s="169"/>
      <c r="S813" s="169"/>
      <c r="T813" s="170"/>
      <c r="AT813" s="165" t="s">
        <v>162</v>
      </c>
      <c r="AU813" s="165" t="s">
        <v>82</v>
      </c>
      <c r="AV813" s="13" t="s">
        <v>80</v>
      </c>
      <c r="AW813" s="13" t="s">
        <v>34</v>
      </c>
      <c r="AX813" s="13" t="s">
        <v>73</v>
      </c>
      <c r="AY813" s="165" t="s">
        <v>151</v>
      </c>
    </row>
    <row r="814" spans="2:51" s="14" customFormat="1" ht="11.25">
      <c r="B814" s="171"/>
      <c r="D814" s="164" t="s">
        <v>162</v>
      </c>
      <c r="E814" s="172" t="s">
        <v>3</v>
      </c>
      <c r="F814" s="173" t="s">
        <v>80</v>
      </c>
      <c r="H814" s="174">
        <v>1</v>
      </c>
      <c r="I814" s="175"/>
      <c r="L814" s="171"/>
      <c r="M814" s="176"/>
      <c r="N814" s="177"/>
      <c r="O814" s="177"/>
      <c r="P814" s="177"/>
      <c r="Q814" s="177"/>
      <c r="R814" s="177"/>
      <c r="S814" s="177"/>
      <c r="T814" s="178"/>
      <c r="AT814" s="172" t="s">
        <v>162</v>
      </c>
      <c r="AU814" s="172" t="s">
        <v>82</v>
      </c>
      <c r="AV814" s="14" t="s">
        <v>82</v>
      </c>
      <c r="AW814" s="14" t="s">
        <v>34</v>
      </c>
      <c r="AX814" s="14" t="s">
        <v>73</v>
      </c>
      <c r="AY814" s="172" t="s">
        <v>151</v>
      </c>
    </row>
    <row r="815" spans="2:51" s="16" customFormat="1" ht="11.25">
      <c r="B815" s="197"/>
      <c r="D815" s="164" t="s">
        <v>162</v>
      </c>
      <c r="E815" s="198" t="s">
        <v>3</v>
      </c>
      <c r="F815" s="199" t="s">
        <v>413</v>
      </c>
      <c r="H815" s="200">
        <v>1</v>
      </c>
      <c r="I815" s="201"/>
      <c r="L815" s="197"/>
      <c r="M815" s="202"/>
      <c r="N815" s="203"/>
      <c r="O815" s="203"/>
      <c r="P815" s="203"/>
      <c r="Q815" s="203"/>
      <c r="R815" s="203"/>
      <c r="S815" s="203"/>
      <c r="T815" s="204"/>
      <c r="AT815" s="198" t="s">
        <v>162</v>
      </c>
      <c r="AU815" s="198" t="s">
        <v>82</v>
      </c>
      <c r="AV815" s="16" t="s">
        <v>175</v>
      </c>
      <c r="AW815" s="16" t="s">
        <v>34</v>
      </c>
      <c r="AX815" s="16" t="s">
        <v>73</v>
      </c>
      <c r="AY815" s="198" t="s">
        <v>151</v>
      </c>
    </row>
    <row r="816" spans="2:51" s="13" customFormat="1" ht="11.25">
      <c r="B816" s="163"/>
      <c r="D816" s="164" t="s">
        <v>162</v>
      </c>
      <c r="E816" s="165" t="s">
        <v>3</v>
      </c>
      <c r="F816" s="166" t="s">
        <v>1222</v>
      </c>
      <c r="H816" s="165" t="s">
        <v>3</v>
      </c>
      <c r="I816" s="167"/>
      <c r="L816" s="163"/>
      <c r="M816" s="168"/>
      <c r="N816" s="169"/>
      <c r="O816" s="169"/>
      <c r="P816" s="169"/>
      <c r="Q816" s="169"/>
      <c r="R816" s="169"/>
      <c r="S816" s="169"/>
      <c r="T816" s="170"/>
      <c r="AT816" s="165" t="s">
        <v>162</v>
      </c>
      <c r="AU816" s="165" t="s">
        <v>82</v>
      </c>
      <c r="AV816" s="13" t="s">
        <v>80</v>
      </c>
      <c r="AW816" s="13" t="s">
        <v>34</v>
      </c>
      <c r="AX816" s="13" t="s">
        <v>73</v>
      </c>
      <c r="AY816" s="165" t="s">
        <v>151</v>
      </c>
    </row>
    <row r="817" spans="2:51" s="14" customFormat="1" ht="11.25">
      <c r="B817" s="171"/>
      <c r="D817" s="164" t="s">
        <v>162</v>
      </c>
      <c r="E817" s="172" t="s">
        <v>3</v>
      </c>
      <c r="F817" s="173" t="s">
        <v>80</v>
      </c>
      <c r="H817" s="174">
        <v>1</v>
      </c>
      <c r="I817" s="175"/>
      <c r="L817" s="171"/>
      <c r="M817" s="176"/>
      <c r="N817" s="177"/>
      <c r="O817" s="177"/>
      <c r="P817" s="177"/>
      <c r="Q817" s="177"/>
      <c r="R817" s="177"/>
      <c r="S817" s="177"/>
      <c r="T817" s="178"/>
      <c r="AT817" s="172" t="s">
        <v>162</v>
      </c>
      <c r="AU817" s="172" t="s">
        <v>82</v>
      </c>
      <c r="AV817" s="14" t="s">
        <v>82</v>
      </c>
      <c r="AW817" s="14" t="s">
        <v>34</v>
      </c>
      <c r="AX817" s="14" t="s">
        <v>73</v>
      </c>
      <c r="AY817" s="172" t="s">
        <v>151</v>
      </c>
    </row>
    <row r="818" spans="2:51" s="16" customFormat="1" ht="11.25">
      <c r="B818" s="197"/>
      <c r="D818" s="164" t="s">
        <v>162</v>
      </c>
      <c r="E818" s="198" t="s">
        <v>3</v>
      </c>
      <c r="F818" s="199" t="s">
        <v>413</v>
      </c>
      <c r="H818" s="200">
        <v>1</v>
      </c>
      <c r="I818" s="201"/>
      <c r="L818" s="197"/>
      <c r="M818" s="202"/>
      <c r="N818" s="203"/>
      <c r="O818" s="203"/>
      <c r="P818" s="203"/>
      <c r="Q818" s="203"/>
      <c r="R818" s="203"/>
      <c r="S818" s="203"/>
      <c r="T818" s="204"/>
      <c r="AT818" s="198" t="s">
        <v>162</v>
      </c>
      <c r="AU818" s="198" t="s">
        <v>82</v>
      </c>
      <c r="AV818" s="16" t="s">
        <v>175</v>
      </c>
      <c r="AW818" s="16" t="s">
        <v>34</v>
      </c>
      <c r="AX818" s="16" t="s">
        <v>73</v>
      </c>
      <c r="AY818" s="198" t="s">
        <v>151</v>
      </c>
    </row>
    <row r="819" spans="2:51" s="15" customFormat="1" ht="11.25">
      <c r="B819" s="179"/>
      <c r="D819" s="164" t="s">
        <v>162</v>
      </c>
      <c r="E819" s="180" t="s">
        <v>3</v>
      </c>
      <c r="F819" s="181" t="s">
        <v>168</v>
      </c>
      <c r="H819" s="182">
        <v>2</v>
      </c>
      <c r="I819" s="183"/>
      <c r="L819" s="179"/>
      <c r="M819" s="184"/>
      <c r="N819" s="185"/>
      <c r="O819" s="185"/>
      <c r="P819" s="185"/>
      <c r="Q819" s="185"/>
      <c r="R819" s="185"/>
      <c r="S819" s="185"/>
      <c r="T819" s="186"/>
      <c r="AT819" s="180" t="s">
        <v>162</v>
      </c>
      <c r="AU819" s="180" t="s">
        <v>82</v>
      </c>
      <c r="AV819" s="15" t="s">
        <v>158</v>
      </c>
      <c r="AW819" s="15" t="s">
        <v>34</v>
      </c>
      <c r="AX819" s="15" t="s">
        <v>80</v>
      </c>
      <c r="AY819" s="180" t="s">
        <v>151</v>
      </c>
    </row>
    <row r="820" spans="1:65" s="2" customFormat="1" ht="24" customHeight="1">
      <c r="A820" s="34"/>
      <c r="B820" s="144"/>
      <c r="C820" s="187" t="s">
        <v>1223</v>
      </c>
      <c r="D820" s="187" t="s">
        <v>208</v>
      </c>
      <c r="E820" s="188" t="s">
        <v>1224</v>
      </c>
      <c r="F820" s="189" t="s">
        <v>1225</v>
      </c>
      <c r="G820" s="190" t="s">
        <v>216</v>
      </c>
      <c r="H820" s="191">
        <v>5.748</v>
      </c>
      <c r="I820" s="192"/>
      <c r="J820" s="193">
        <f>ROUND(I820*H820,2)</f>
        <v>0</v>
      </c>
      <c r="K820" s="189" t="s">
        <v>3</v>
      </c>
      <c r="L820" s="194"/>
      <c r="M820" s="195" t="s">
        <v>3</v>
      </c>
      <c r="N820" s="196" t="s">
        <v>44</v>
      </c>
      <c r="O820" s="55"/>
      <c r="P820" s="154">
        <f>O820*H820</f>
        <v>0</v>
      </c>
      <c r="Q820" s="154">
        <v>0.0072</v>
      </c>
      <c r="R820" s="154">
        <f>Q820*H820</f>
        <v>0.0413856</v>
      </c>
      <c r="S820" s="154">
        <v>0</v>
      </c>
      <c r="T820" s="155">
        <f>S820*H820</f>
        <v>0</v>
      </c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R820" s="156" t="s">
        <v>395</v>
      </c>
      <c r="AT820" s="156" t="s">
        <v>208</v>
      </c>
      <c r="AU820" s="156" t="s">
        <v>82</v>
      </c>
      <c r="AY820" s="19" t="s">
        <v>151</v>
      </c>
      <c r="BE820" s="157">
        <f>IF(N820="základní",J820,0)</f>
        <v>0</v>
      </c>
      <c r="BF820" s="157">
        <f>IF(N820="snížená",J820,0)</f>
        <v>0</v>
      </c>
      <c r="BG820" s="157">
        <f>IF(N820="zákl. přenesená",J820,0)</f>
        <v>0</v>
      </c>
      <c r="BH820" s="157">
        <f>IF(N820="sníž. přenesená",J820,0)</f>
        <v>0</v>
      </c>
      <c r="BI820" s="157">
        <f>IF(N820="nulová",J820,0)</f>
        <v>0</v>
      </c>
      <c r="BJ820" s="19" t="s">
        <v>80</v>
      </c>
      <c r="BK820" s="157">
        <f>ROUND(I820*H820,2)</f>
        <v>0</v>
      </c>
      <c r="BL820" s="19" t="s">
        <v>267</v>
      </c>
      <c r="BM820" s="156" t="s">
        <v>1226</v>
      </c>
    </row>
    <row r="821" spans="2:51" s="13" customFormat="1" ht="11.25">
      <c r="B821" s="163"/>
      <c r="D821" s="164" t="s">
        <v>162</v>
      </c>
      <c r="E821" s="165" t="s">
        <v>3</v>
      </c>
      <c r="F821" s="166" t="s">
        <v>1221</v>
      </c>
      <c r="H821" s="165" t="s">
        <v>3</v>
      </c>
      <c r="I821" s="167"/>
      <c r="L821" s="163"/>
      <c r="M821" s="168"/>
      <c r="N821" s="169"/>
      <c r="O821" s="169"/>
      <c r="P821" s="169"/>
      <c r="Q821" s="169"/>
      <c r="R821" s="169"/>
      <c r="S821" s="169"/>
      <c r="T821" s="170"/>
      <c r="AT821" s="165" t="s">
        <v>162</v>
      </c>
      <c r="AU821" s="165" t="s">
        <v>82</v>
      </c>
      <c r="AV821" s="13" t="s">
        <v>80</v>
      </c>
      <c r="AW821" s="13" t="s">
        <v>34</v>
      </c>
      <c r="AX821" s="13" t="s">
        <v>73</v>
      </c>
      <c r="AY821" s="165" t="s">
        <v>151</v>
      </c>
    </row>
    <row r="822" spans="2:51" s="14" customFormat="1" ht="11.25">
      <c r="B822" s="171"/>
      <c r="D822" s="164" t="s">
        <v>162</v>
      </c>
      <c r="E822" s="172" t="s">
        <v>3</v>
      </c>
      <c r="F822" s="173" t="s">
        <v>1227</v>
      </c>
      <c r="H822" s="174">
        <v>5.748</v>
      </c>
      <c r="I822" s="175"/>
      <c r="L822" s="171"/>
      <c r="M822" s="176"/>
      <c r="N822" s="177"/>
      <c r="O822" s="177"/>
      <c r="P822" s="177"/>
      <c r="Q822" s="177"/>
      <c r="R822" s="177"/>
      <c r="S822" s="177"/>
      <c r="T822" s="178"/>
      <c r="AT822" s="172" t="s">
        <v>162</v>
      </c>
      <c r="AU822" s="172" t="s">
        <v>82</v>
      </c>
      <c r="AV822" s="14" t="s">
        <v>82</v>
      </c>
      <c r="AW822" s="14" t="s">
        <v>34</v>
      </c>
      <c r="AX822" s="14" t="s">
        <v>73</v>
      </c>
      <c r="AY822" s="172" t="s">
        <v>151</v>
      </c>
    </row>
    <row r="823" spans="2:51" s="15" customFormat="1" ht="11.25">
      <c r="B823" s="179"/>
      <c r="D823" s="164" t="s">
        <v>162</v>
      </c>
      <c r="E823" s="180" t="s">
        <v>3</v>
      </c>
      <c r="F823" s="181" t="s">
        <v>168</v>
      </c>
      <c r="H823" s="182">
        <v>5.748</v>
      </c>
      <c r="I823" s="183"/>
      <c r="L823" s="179"/>
      <c r="M823" s="184"/>
      <c r="N823" s="185"/>
      <c r="O823" s="185"/>
      <c r="P823" s="185"/>
      <c r="Q823" s="185"/>
      <c r="R823" s="185"/>
      <c r="S823" s="185"/>
      <c r="T823" s="186"/>
      <c r="AT823" s="180" t="s">
        <v>162</v>
      </c>
      <c r="AU823" s="180" t="s">
        <v>82</v>
      </c>
      <c r="AV823" s="15" t="s">
        <v>158</v>
      </c>
      <c r="AW823" s="15" t="s">
        <v>34</v>
      </c>
      <c r="AX823" s="15" t="s">
        <v>80</v>
      </c>
      <c r="AY823" s="180" t="s">
        <v>151</v>
      </c>
    </row>
    <row r="824" spans="1:65" s="2" customFormat="1" ht="24" customHeight="1">
      <c r="A824" s="34"/>
      <c r="B824" s="144"/>
      <c r="C824" s="187" t="s">
        <v>1228</v>
      </c>
      <c r="D824" s="187" t="s">
        <v>208</v>
      </c>
      <c r="E824" s="188" t="s">
        <v>1229</v>
      </c>
      <c r="F824" s="189" t="s">
        <v>1230</v>
      </c>
      <c r="G824" s="190" t="s">
        <v>216</v>
      </c>
      <c r="H824" s="191">
        <v>2.25</v>
      </c>
      <c r="I824" s="192"/>
      <c r="J824" s="193">
        <f>ROUND(I824*H824,2)</f>
        <v>0</v>
      </c>
      <c r="K824" s="189" t="s">
        <v>3</v>
      </c>
      <c r="L824" s="194"/>
      <c r="M824" s="195" t="s">
        <v>3</v>
      </c>
      <c r="N824" s="196" t="s">
        <v>44</v>
      </c>
      <c r="O824" s="55"/>
      <c r="P824" s="154">
        <f>O824*H824</f>
        <v>0</v>
      </c>
      <c r="Q824" s="154">
        <v>0.00912</v>
      </c>
      <c r="R824" s="154">
        <f>Q824*H824</f>
        <v>0.02052</v>
      </c>
      <c r="S824" s="154">
        <v>0</v>
      </c>
      <c r="T824" s="155">
        <f>S824*H824</f>
        <v>0</v>
      </c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R824" s="156" t="s">
        <v>395</v>
      </c>
      <c r="AT824" s="156" t="s">
        <v>208</v>
      </c>
      <c r="AU824" s="156" t="s">
        <v>82</v>
      </c>
      <c r="AY824" s="19" t="s">
        <v>151</v>
      </c>
      <c r="BE824" s="157">
        <f>IF(N824="základní",J824,0)</f>
        <v>0</v>
      </c>
      <c r="BF824" s="157">
        <f>IF(N824="snížená",J824,0)</f>
        <v>0</v>
      </c>
      <c r="BG824" s="157">
        <f>IF(N824="zákl. přenesená",J824,0)</f>
        <v>0</v>
      </c>
      <c r="BH824" s="157">
        <f>IF(N824="sníž. přenesená",J824,0)</f>
        <v>0</v>
      </c>
      <c r="BI824" s="157">
        <f>IF(N824="nulová",J824,0)</f>
        <v>0</v>
      </c>
      <c r="BJ824" s="19" t="s">
        <v>80</v>
      </c>
      <c r="BK824" s="157">
        <f>ROUND(I824*H824,2)</f>
        <v>0</v>
      </c>
      <c r="BL824" s="19" t="s">
        <v>267</v>
      </c>
      <c r="BM824" s="156" t="s">
        <v>1231</v>
      </c>
    </row>
    <row r="825" spans="2:51" s="13" customFormat="1" ht="11.25">
      <c r="B825" s="163"/>
      <c r="D825" s="164" t="s">
        <v>162</v>
      </c>
      <c r="E825" s="165" t="s">
        <v>3</v>
      </c>
      <c r="F825" s="166" t="s">
        <v>1222</v>
      </c>
      <c r="H825" s="165" t="s">
        <v>3</v>
      </c>
      <c r="I825" s="167"/>
      <c r="L825" s="163"/>
      <c r="M825" s="168"/>
      <c r="N825" s="169"/>
      <c r="O825" s="169"/>
      <c r="P825" s="169"/>
      <c r="Q825" s="169"/>
      <c r="R825" s="169"/>
      <c r="S825" s="169"/>
      <c r="T825" s="170"/>
      <c r="AT825" s="165" t="s">
        <v>162</v>
      </c>
      <c r="AU825" s="165" t="s">
        <v>82</v>
      </c>
      <c r="AV825" s="13" t="s">
        <v>80</v>
      </c>
      <c r="AW825" s="13" t="s">
        <v>34</v>
      </c>
      <c r="AX825" s="13" t="s">
        <v>73</v>
      </c>
      <c r="AY825" s="165" t="s">
        <v>151</v>
      </c>
    </row>
    <row r="826" spans="2:51" s="13" customFormat="1" ht="11.25">
      <c r="B826" s="163"/>
      <c r="D826" s="164" t="s">
        <v>162</v>
      </c>
      <c r="E826" s="165" t="s">
        <v>3</v>
      </c>
      <c r="F826" s="166" t="s">
        <v>1232</v>
      </c>
      <c r="H826" s="165" t="s">
        <v>3</v>
      </c>
      <c r="I826" s="167"/>
      <c r="L826" s="163"/>
      <c r="M826" s="168"/>
      <c r="N826" s="169"/>
      <c r="O826" s="169"/>
      <c r="P826" s="169"/>
      <c r="Q826" s="169"/>
      <c r="R826" s="169"/>
      <c r="S826" s="169"/>
      <c r="T826" s="170"/>
      <c r="AT826" s="165" t="s">
        <v>162</v>
      </c>
      <c r="AU826" s="165" t="s">
        <v>82</v>
      </c>
      <c r="AV826" s="13" t="s">
        <v>80</v>
      </c>
      <c r="AW826" s="13" t="s">
        <v>34</v>
      </c>
      <c r="AX826" s="13" t="s">
        <v>73</v>
      </c>
      <c r="AY826" s="165" t="s">
        <v>151</v>
      </c>
    </row>
    <row r="827" spans="2:51" s="14" customFormat="1" ht="11.25">
      <c r="B827" s="171"/>
      <c r="D827" s="164" t="s">
        <v>162</v>
      </c>
      <c r="E827" s="172" t="s">
        <v>3</v>
      </c>
      <c r="F827" s="173" t="s">
        <v>1233</v>
      </c>
      <c r="H827" s="174">
        <v>2.25</v>
      </c>
      <c r="I827" s="175"/>
      <c r="L827" s="171"/>
      <c r="M827" s="176"/>
      <c r="N827" s="177"/>
      <c r="O827" s="177"/>
      <c r="P827" s="177"/>
      <c r="Q827" s="177"/>
      <c r="R827" s="177"/>
      <c r="S827" s="177"/>
      <c r="T827" s="178"/>
      <c r="AT827" s="172" t="s">
        <v>162</v>
      </c>
      <c r="AU827" s="172" t="s">
        <v>82</v>
      </c>
      <c r="AV827" s="14" t="s">
        <v>82</v>
      </c>
      <c r="AW827" s="14" t="s">
        <v>34</v>
      </c>
      <c r="AX827" s="14" t="s">
        <v>73</v>
      </c>
      <c r="AY827" s="172" t="s">
        <v>151</v>
      </c>
    </row>
    <row r="828" spans="2:51" s="15" customFormat="1" ht="11.25">
      <c r="B828" s="179"/>
      <c r="D828" s="164" t="s">
        <v>162</v>
      </c>
      <c r="E828" s="180" t="s">
        <v>3</v>
      </c>
      <c r="F828" s="181" t="s">
        <v>168</v>
      </c>
      <c r="H828" s="182">
        <v>2.25</v>
      </c>
      <c r="I828" s="183"/>
      <c r="L828" s="179"/>
      <c r="M828" s="184"/>
      <c r="N828" s="185"/>
      <c r="O828" s="185"/>
      <c r="P828" s="185"/>
      <c r="Q828" s="185"/>
      <c r="R828" s="185"/>
      <c r="S828" s="185"/>
      <c r="T828" s="186"/>
      <c r="AT828" s="180" t="s">
        <v>162</v>
      </c>
      <c r="AU828" s="180" t="s">
        <v>82</v>
      </c>
      <c r="AV828" s="15" t="s">
        <v>158</v>
      </c>
      <c r="AW828" s="15" t="s">
        <v>34</v>
      </c>
      <c r="AX828" s="15" t="s">
        <v>80</v>
      </c>
      <c r="AY828" s="180" t="s">
        <v>151</v>
      </c>
    </row>
    <row r="829" spans="1:65" s="2" customFormat="1" ht="24" customHeight="1">
      <c r="A829" s="34"/>
      <c r="B829" s="144"/>
      <c r="C829" s="145" t="s">
        <v>1234</v>
      </c>
      <c r="D829" s="145" t="s">
        <v>153</v>
      </c>
      <c r="E829" s="146" t="s">
        <v>1235</v>
      </c>
      <c r="F829" s="147" t="s">
        <v>1236</v>
      </c>
      <c r="G829" s="148" t="s">
        <v>195</v>
      </c>
      <c r="H829" s="149">
        <v>0.062</v>
      </c>
      <c r="I829" s="150"/>
      <c r="J829" s="151">
        <f>ROUND(I829*H829,2)</f>
        <v>0</v>
      </c>
      <c r="K829" s="147" t="s">
        <v>157</v>
      </c>
      <c r="L829" s="35"/>
      <c r="M829" s="152" t="s">
        <v>3</v>
      </c>
      <c r="N829" s="153" t="s">
        <v>44</v>
      </c>
      <c r="O829" s="55"/>
      <c r="P829" s="154">
        <f>O829*H829</f>
        <v>0</v>
      </c>
      <c r="Q829" s="154">
        <v>0</v>
      </c>
      <c r="R829" s="154">
        <f>Q829*H829</f>
        <v>0</v>
      </c>
      <c r="S829" s="154">
        <v>0</v>
      </c>
      <c r="T829" s="155">
        <f>S829*H829</f>
        <v>0</v>
      </c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R829" s="156" t="s">
        <v>267</v>
      </c>
      <c r="AT829" s="156" t="s">
        <v>153</v>
      </c>
      <c r="AU829" s="156" t="s">
        <v>82</v>
      </c>
      <c r="AY829" s="19" t="s">
        <v>151</v>
      </c>
      <c r="BE829" s="157">
        <f>IF(N829="základní",J829,0)</f>
        <v>0</v>
      </c>
      <c r="BF829" s="157">
        <f>IF(N829="snížená",J829,0)</f>
        <v>0</v>
      </c>
      <c r="BG829" s="157">
        <f>IF(N829="zákl. přenesená",J829,0)</f>
        <v>0</v>
      </c>
      <c r="BH829" s="157">
        <f>IF(N829="sníž. přenesená",J829,0)</f>
        <v>0</v>
      </c>
      <c r="BI829" s="157">
        <f>IF(N829="nulová",J829,0)</f>
        <v>0</v>
      </c>
      <c r="BJ829" s="19" t="s">
        <v>80</v>
      </c>
      <c r="BK829" s="157">
        <f>ROUND(I829*H829,2)</f>
        <v>0</v>
      </c>
      <c r="BL829" s="19" t="s">
        <v>267</v>
      </c>
      <c r="BM829" s="156" t="s">
        <v>1237</v>
      </c>
    </row>
    <row r="830" spans="1:47" s="2" customFormat="1" ht="11.25">
      <c r="A830" s="34"/>
      <c r="B830" s="35"/>
      <c r="C830" s="34"/>
      <c r="D830" s="158" t="s">
        <v>160</v>
      </c>
      <c r="E830" s="34"/>
      <c r="F830" s="159" t="s">
        <v>1238</v>
      </c>
      <c r="G830" s="34"/>
      <c r="H830" s="34"/>
      <c r="I830" s="160"/>
      <c r="J830" s="34"/>
      <c r="K830" s="34"/>
      <c r="L830" s="35"/>
      <c r="M830" s="161"/>
      <c r="N830" s="162"/>
      <c r="O830" s="55"/>
      <c r="P830" s="55"/>
      <c r="Q830" s="55"/>
      <c r="R830" s="55"/>
      <c r="S830" s="55"/>
      <c r="T830" s="56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T830" s="19" t="s">
        <v>160</v>
      </c>
      <c r="AU830" s="19" t="s">
        <v>82</v>
      </c>
    </row>
    <row r="831" spans="1:65" s="2" customFormat="1" ht="24" customHeight="1">
      <c r="A831" s="34"/>
      <c r="B831" s="144"/>
      <c r="C831" s="145" t="s">
        <v>1239</v>
      </c>
      <c r="D831" s="145" t="s">
        <v>153</v>
      </c>
      <c r="E831" s="146" t="s">
        <v>1240</v>
      </c>
      <c r="F831" s="147" t="s">
        <v>1241</v>
      </c>
      <c r="G831" s="148" t="s">
        <v>195</v>
      </c>
      <c r="H831" s="149">
        <v>0.062</v>
      </c>
      <c r="I831" s="150"/>
      <c r="J831" s="151">
        <f>ROUND(I831*H831,2)</f>
        <v>0</v>
      </c>
      <c r="K831" s="147" t="s">
        <v>157</v>
      </c>
      <c r="L831" s="35"/>
      <c r="M831" s="152" t="s">
        <v>3</v>
      </c>
      <c r="N831" s="153" t="s">
        <v>44</v>
      </c>
      <c r="O831" s="55"/>
      <c r="P831" s="154">
        <f>O831*H831</f>
        <v>0</v>
      </c>
      <c r="Q831" s="154">
        <v>0</v>
      </c>
      <c r="R831" s="154">
        <f>Q831*H831</f>
        <v>0</v>
      </c>
      <c r="S831" s="154">
        <v>0</v>
      </c>
      <c r="T831" s="155">
        <f>S831*H831</f>
        <v>0</v>
      </c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R831" s="156" t="s">
        <v>267</v>
      </c>
      <c r="AT831" s="156" t="s">
        <v>153</v>
      </c>
      <c r="AU831" s="156" t="s">
        <v>82</v>
      </c>
      <c r="AY831" s="19" t="s">
        <v>151</v>
      </c>
      <c r="BE831" s="157">
        <f>IF(N831="základní",J831,0)</f>
        <v>0</v>
      </c>
      <c r="BF831" s="157">
        <f>IF(N831="snížená",J831,0)</f>
        <v>0</v>
      </c>
      <c r="BG831" s="157">
        <f>IF(N831="zákl. přenesená",J831,0)</f>
        <v>0</v>
      </c>
      <c r="BH831" s="157">
        <f>IF(N831="sníž. přenesená",J831,0)</f>
        <v>0</v>
      </c>
      <c r="BI831" s="157">
        <f>IF(N831="nulová",J831,0)</f>
        <v>0</v>
      </c>
      <c r="BJ831" s="19" t="s">
        <v>80</v>
      </c>
      <c r="BK831" s="157">
        <f>ROUND(I831*H831,2)</f>
        <v>0</v>
      </c>
      <c r="BL831" s="19" t="s">
        <v>267</v>
      </c>
      <c r="BM831" s="156" t="s">
        <v>1242</v>
      </c>
    </row>
    <row r="832" spans="1:47" s="2" customFormat="1" ht="11.25">
      <c r="A832" s="34"/>
      <c r="B832" s="35"/>
      <c r="C832" s="34"/>
      <c r="D832" s="158" t="s">
        <v>160</v>
      </c>
      <c r="E832" s="34"/>
      <c r="F832" s="159" t="s">
        <v>1243</v>
      </c>
      <c r="G832" s="34"/>
      <c r="H832" s="34"/>
      <c r="I832" s="160"/>
      <c r="J832" s="34"/>
      <c r="K832" s="34"/>
      <c r="L832" s="35"/>
      <c r="M832" s="161"/>
      <c r="N832" s="162"/>
      <c r="O832" s="55"/>
      <c r="P832" s="55"/>
      <c r="Q832" s="55"/>
      <c r="R832" s="55"/>
      <c r="S832" s="55"/>
      <c r="T832" s="56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T832" s="19" t="s">
        <v>160</v>
      </c>
      <c r="AU832" s="19" t="s">
        <v>82</v>
      </c>
    </row>
    <row r="833" spans="2:63" s="12" customFormat="1" ht="22.5" customHeight="1">
      <c r="B833" s="131"/>
      <c r="D833" s="132" t="s">
        <v>72</v>
      </c>
      <c r="E833" s="142" t="s">
        <v>1244</v>
      </c>
      <c r="F833" s="142" t="s">
        <v>1245</v>
      </c>
      <c r="I833" s="134"/>
      <c r="J833" s="143">
        <f>BK833</f>
        <v>0</v>
      </c>
      <c r="L833" s="131"/>
      <c r="M833" s="136"/>
      <c r="N833" s="137"/>
      <c r="O833" s="137"/>
      <c r="P833" s="138">
        <f>SUM(P834:P837)</f>
        <v>0</v>
      </c>
      <c r="Q833" s="137"/>
      <c r="R833" s="138">
        <f>SUM(R834:R837)</f>
        <v>0</v>
      </c>
      <c r="S833" s="137"/>
      <c r="T833" s="139">
        <f>SUM(T834:T837)</f>
        <v>0</v>
      </c>
      <c r="AR833" s="132" t="s">
        <v>80</v>
      </c>
      <c r="AT833" s="140" t="s">
        <v>72</v>
      </c>
      <c r="AU833" s="140" t="s">
        <v>80</v>
      </c>
      <c r="AY833" s="132" t="s">
        <v>151</v>
      </c>
      <c r="BK833" s="141">
        <f>SUM(BK834:BK837)</f>
        <v>0</v>
      </c>
    </row>
    <row r="834" spans="1:65" s="2" customFormat="1" ht="16.5" customHeight="1">
      <c r="A834" s="34"/>
      <c r="B834" s="144"/>
      <c r="C834" s="145" t="s">
        <v>1246</v>
      </c>
      <c r="D834" s="145" t="s">
        <v>153</v>
      </c>
      <c r="E834" s="146" t="s">
        <v>1247</v>
      </c>
      <c r="F834" s="147" t="s">
        <v>1248</v>
      </c>
      <c r="G834" s="148" t="s">
        <v>584</v>
      </c>
      <c r="H834" s="149">
        <v>1</v>
      </c>
      <c r="I834" s="150"/>
      <c r="J834" s="151">
        <f>ROUND(I834*H834,2)</f>
        <v>0</v>
      </c>
      <c r="K834" s="147" t="s">
        <v>3</v>
      </c>
      <c r="L834" s="35"/>
      <c r="M834" s="152" t="s">
        <v>3</v>
      </c>
      <c r="N834" s="153" t="s">
        <v>44</v>
      </c>
      <c r="O834" s="55"/>
      <c r="P834" s="154">
        <f>O834*H834</f>
        <v>0</v>
      </c>
      <c r="Q834" s="154">
        <v>0</v>
      </c>
      <c r="R834" s="154">
        <f>Q834*H834</f>
        <v>0</v>
      </c>
      <c r="S834" s="154">
        <v>0</v>
      </c>
      <c r="T834" s="155">
        <f>S834*H834</f>
        <v>0</v>
      </c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R834" s="156" t="s">
        <v>158</v>
      </c>
      <c r="AT834" s="156" t="s">
        <v>153</v>
      </c>
      <c r="AU834" s="156" t="s">
        <v>82</v>
      </c>
      <c r="AY834" s="19" t="s">
        <v>151</v>
      </c>
      <c r="BE834" s="157">
        <f>IF(N834="základní",J834,0)</f>
        <v>0</v>
      </c>
      <c r="BF834" s="157">
        <f>IF(N834="snížená",J834,0)</f>
        <v>0</v>
      </c>
      <c r="BG834" s="157">
        <f>IF(N834="zákl. přenesená",J834,0)</f>
        <v>0</v>
      </c>
      <c r="BH834" s="157">
        <f>IF(N834="sníž. přenesená",J834,0)</f>
        <v>0</v>
      </c>
      <c r="BI834" s="157">
        <f>IF(N834="nulová",J834,0)</f>
        <v>0</v>
      </c>
      <c r="BJ834" s="19" t="s">
        <v>80</v>
      </c>
      <c r="BK834" s="157">
        <f>ROUND(I834*H834,2)</f>
        <v>0</v>
      </c>
      <c r="BL834" s="19" t="s">
        <v>158</v>
      </c>
      <c r="BM834" s="156" t="s">
        <v>1249</v>
      </c>
    </row>
    <row r="835" spans="2:51" s="13" customFormat="1" ht="11.25">
      <c r="B835" s="163"/>
      <c r="D835" s="164" t="s">
        <v>162</v>
      </c>
      <c r="E835" s="165" t="s">
        <v>3</v>
      </c>
      <c r="F835" s="166" t="s">
        <v>1250</v>
      </c>
      <c r="H835" s="165" t="s">
        <v>3</v>
      </c>
      <c r="I835" s="167"/>
      <c r="L835" s="163"/>
      <c r="M835" s="168"/>
      <c r="N835" s="169"/>
      <c r="O835" s="169"/>
      <c r="P835" s="169"/>
      <c r="Q835" s="169"/>
      <c r="R835" s="169"/>
      <c r="S835" s="169"/>
      <c r="T835" s="170"/>
      <c r="AT835" s="165" t="s">
        <v>162</v>
      </c>
      <c r="AU835" s="165" t="s">
        <v>82</v>
      </c>
      <c r="AV835" s="13" t="s">
        <v>80</v>
      </c>
      <c r="AW835" s="13" t="s">
        <v>34</v>
      </c>
      <c r="AX835" s="13" t="s">
        <v>73</v>
      </c>
      <c r="AY835" s="165" t="s">
        <v>151</v>
      </c>
    </row>
    <row r="836" spans="2:51" s="13" customFormat="1" ht="11.25">
      <c r="B836" s="163"/>
      <c r="D836" s="164" t="s">
        <v>162</v>
      </c>
      <c r="E836" s="165" t="s">
        <v>3</v>
      </c>
      <c r="F836" s="166" t="s">
        <v>1251</v>
      </c>
      <c r="H836" s="165" t="s">
        <v>3</v>
      </c>
      <c r="I836" s="167"/>
      <c r="L836" s="163"/>
      <c r="M836" s="168"/>
      <c r="N836" s="169"/>
      <c r="O836" s="169"/>
      <c r="P836" s="169"/>
      <c r="Q836" s="169"/>
      <c r="R836" s="169"/>
      <c r="S836" s="169"/>
      <c r="T836" s="170"/>
      <c r="AT836" s="165" t="s">
        <v>162</v>
      </c>
      <c r="AU836" s="165" t="s">
        <v>82</v>
      </c>
      <c r="AV836" s="13" t="s">
        <v>80</v>
      </c>
      <c r="AW836" s="13" t="s">
        <v>34</v>
      </c>
      <c r="AX836" s="13" t="s">
        <v>73</v>
      </c>
      <c r="AY836" s="165" t="s">
        <v>151</v>
      </c>
    </row>
    <row r="837" spans="2:51" s="14" customFormat="1" ht="11.25">
      <c r="B837" s="171"/>
      <c r="D837" s="164" t="s">
        <v>162</v>
      </c>
      <c r="E837" s="172" t="s">
        <v>3</v>
      </c>
      <c r="F837" s="173" t="s">
        <v>80</v>
      </c>
      <c r="H837" s="174">
        <v>1</v>
      </c>
      <c r="I837" s="175"/>
      <c r="L837" s="171"/>
      <c r="M837" s="176"/>
      <c r="N837" s="177"/>
      <c r="O837" s="177"/>
      <c r="P837" s="177"/>
      <c r="Q837" s="177"/>
      <c r="R837" s="177"/>
      <c r="S837" s="177"/>
      <c r="T837" s="178"/>
      <c r="AT837" s="172" t="s">
        <v>162</v>
      </c>
      <c r="AU837" s="172" t="s">
        <v>82</v>
      </c>
      <c r="AV837" s="14" t="s">
        <v>82</v>
      </c>
      <c r="AW837" s="14" t="s">
        <v>34</v>
      </c>
      <c r="AX837" s="14" t="s">
        <v>80</v>
      </c>
      <c r="AY837" s="172" t="s">
        <v>151</v>
      </c>
    </row>
    <row r="838" spans="2:63" s="12" customFormat="1" ht="25.5" customHeight="1">
      <c r="B838" s="131"/>
      <c r="D838" s="132" t="s">
        <v>72</v>
      </c>
      <c r="E838" s="133" t="s">
        <v>1252</v>
      </c>
      <c r="F838" s="133" t="s">
        <v>1253</v>
      </c>
      <c r="I838" s="134"/>
      <c r="J838" s="135">
        <f>BK838</f>
        <v>0</v>
      </c>
      <c r="L838" s="131"/>
      <c r="M838" s="136"/>
      <c r="N838" s="137"/>
      <c r="O838" s="137"/>
      <c r="P838" s="138">
        <f>P839</f>
        <v>0</v>
      </c>
      <c r="Q838" s="137"/>
      <c r="R838" s="138">
        <f>R839</f>
        <v>0</v>
      </c>
      <c r="S838" s="137"/>
      <c r="T838" s="139">
        <f>T839</f>
        <v>0</v>
      </c>
      <c r="AR838" s="132" t="s">
        <v>158</v>
      </c>
      <c r="AT838" s="140" t="s">
        <v>72</v>
      </c>
      <c r="AU838" s="140" t="s">
        <v>73</v>
      </c>
      <c r="AY838" s="132" t="s">
        <v>151</v>
      </c>
      <c r="BK838" s="141">
        <f>BK839</f>
        <v>0</v>
      </c>
    </row>
    <row r="839" spans="2:63" s="12" customFormat="1" ht="22.5" customHeight="1">
      <c r="B839" s="131"/>
      <c r="D839" s="132" t="s">
        <v>72</v>
      </c>
      <c r="E839" s="142" t="s">
        <v>1254</v>
      </c>
      <c r="F839" s="142" t="s">
        <v>1255</v>
      </c>
      <c r="I839" s="134"/>
      <c r="J839" s="143">
        <f>BK839</f>
        <v>0</v>
      </c>
      <c r="L839" s="131"/>
      <c r="M839" s="136"/>
      <c r="N839" s="137"/>
      <c r="O839" s="137"/>
      <c r="P839" s="138">
        <f>SUM(P840:P849)</f>
        <v>0</v>
      </c>
      <c r="Q839" s="137"/>
      <c r="R839" s="138">
        <f>SUM(R840:R849)</f>
        <v>0</v>
      </c>
      <c r="S839" s="137"/>
      <c r="T839" s="139">
        <f>SUM(T840:T849)</f>
        <v>0</v>
      </c>
      <c r="AR839" s="132" t="s">
        <v>158</v>
      </c>
      <c r="AT839" s="140" t="s">
        <v>72</v>
      </c>
      <c r="AU839" s="140" t="s">
        <v>80</v>
      </c>
      <c r="AY839" s="132" t="s">
        <v>151</v>
      </c>
      <c r="BK839" s="141">
        <f>SUM(BK840:BK849)</f>
        <v>0</v>
      </c>
    </row>
    <row r="840" spans="1:65" s="2" customFormat="1" ht="48.75" customHeight="1">
      <c r="A840" s="34"/>
      <c r="B840" s="144"/>
      <c r="C840" s="145" t="s">
        <v>1256</v>
      </c>
      <c r="D840" s="145" t="s">
        <v>153</v>
      </c>
      <c r="E840" s="146" t="s">
        <v>1257</v>
      </c>
      <c r="F840" s="147" t="s">
        <v>1258</v>
      </c>
      <c r="G840" s="148" t="s">
        <v>1259</v>
      </c>
      <c r="H840" s="149">
        <v>100</v>
      </c>
      <c r="I840" s="150"/>
      <c r="J840" s="151">
        <f>ROUND(I840*H840,2)</f>
        <v>0</v>
      </c>
      <c r="K840" s="147" t="s">
        <v>3</v>
      </c>
      <c r="L840" s="35"/>
      <c r="M840" s="152" t="s">
        <v>3</v>
      </c>
      <c r="N840" s="153" t="s">
        <v>44</v>
      </c>
      <c r="O840" s="55"/>
      <c r="P840" s="154">
        <f>O840*H840</f>
        <v>0</v>
      </c>
      <c r="Q840" s="154">
        <v>0</v>
      </c>
      <c r="R840" s="154">
        <f>Q840*H840</f>
        <v>0</v>
      </c>
      <c r="S840" s="154">
        <v>0</v>
      </c>
      <c r="T840" s="155">
        <f>S840*H840</f>
        <v>0</v>
      </c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R840" s="156" t="s">
        <v>1260</v>
      </c>
      <c r="AT840" s="156" t="s">
        <v>153</v>
      </c>
      <c r="AU840" s="156" t="s">
        <v>82</v>
      </c>
      <c r="AY840" s="19" t="s">
        <v>151</v>
      </c>
      <c r="BE840" s="157">
        <f>IF(N840="základní",J840,0)</f>
        <v>0</v>
      </c>
      <c r="BF840" s="157">
        <f>IF(N840="snížená",J840,0)</f>
        <v>0</v>
      </c>
      <c r="BG840" s="157">
        <f>IF(N840="zákl. přenesená",J840,0)</f>
        <v>0</v>
      </c>
      <c r="BH840" s="157">
        <f>IF(N840="sníž. přenesená",J840,0)</f>
        <v>0</v>
      </c>
      <c r="BI840" s="157">
        <f>IF(N840="nulová",J840,0)</f>
        <v>0</v>
      </c>
      <c r="BJ840" s="19" t="s">
        <v>80</v>
      </c>
      <c r="BK840" s="157">
        <f>ROUND(I840*H840,2)</f>
        <v>0</v>
      </c>
      <c r="BL840" s="19" t="s">
        <v>1260</v>
      </c>
      <c r="BM840" s="156" t="s">
        <v>1261</v>
      </c>
    </row>
    <row r="841" spans="2:51" s="13" customFormat="1" ht="11.25">
      <c r="B841" s="163"/>
      <c r="D841" s="164" t="s">
        <v>162</v>
      </c>
      <c r="E841" s="165" t="s">
        <v>3</v>
      </c>
      <c r="F841" s="166" t="s">
        <v>1262</v>
      </c>
      <c r="H841" s="165" t="s">
        <v>3</v>
      </c>
      <c r="I841" s="167"/>
      <c r="L841" s="163"/>
      <c r="M841" s="168"/>
      <c r="N841" s="169"/>
      <c r="O841" s="169"/>
      <c r="P841" s="169"/>
      <c r="Q841" s="169"/>
      <c r="R841" s="169"/>
      <c r="S841" s="169"/>
      <c r="T841" s="170"/>
      <c r="AT841" s="165" t="s">
        <v>162</v>
      </c>
      <c r="AU841" s="165" t="s">
        <v>82</v>
      </c>
      <c r="AV841" s="13" t="s">
        <v>80</v>
      </c>
      <c r="AW841" s="13" t="s">
        <v>34</v>
      </c>
      <c r="AX841" s="13" t="s">
        <v>73</v>
      </c>
      <c r="AY841" s="165" t="s">
        <v>151</v>
      </c>
    </row>
    <row r="842" spans="2:51" s="13" customFormat="1" ht="11.25">
      <c r="B842" s="163"/>
      <c r="D842" s="164" t="s">
        <v>162</v>
      </c>
      <c r="E842" s="165" t="s">
        <v>3</v>
      </c>
      <c r="F842" s="166" t="s">
        <v>1263</v>
      </c>
      <c r="H842" s="165" t="s">
        <v>3</v>
      </c>
      <c r="I842" s="167"/>
      <c r="L842" s="163"/>
      <c r="M842" s="168"/>
      <c r="N842" s="169"/>
      <c r="O842" s="169"/>
      <c r="P842" s="169"/>
      <c r="Q842" s="169"/>
      <c r="R842" s="169"/>
      <c r="S842" s="169"/>
      <c r="T842" s="170"/>
      <c r="AT842" s="165" t="s">
        <v>162</v>
      </c>
      <c r="AU842" s="165" t="s">
        <v>82</v>
      </c>
      <c r="AV842" s="13" t="s">
        <v>80</v>
      </c>
      <c r="AW842" s="13" t="s">
        <v>34</v>
      </c>
      <c r="AX842" s="13" t="s">
        <v>73</v>
      </c>
      <c r="AY842" s="165" t="s">
        <v>151</v>
      </c>
    </row>
    <row r="843" spans="2:51" s="13" customFormat="1" ht="11.25">
      <c r="B843" s="163"/>
      <c r="D843" s="164" t="s">
        <v>162</v>
      </c>
      <c r="E843" s="165" t="s">
        <v>3</v>
      </c>
      <c r="F843" s="166" t="s">
        <v>1264</v>
      </c>
      <c r="H843" s="165" t="s">
        <v>3</v>
      </c>
      <c r="I843" s="167"/>
      <c r="L843" s="163"/>
      <c r="M843" s="168"/>
      <c r="N843" s="169"/>
      <c r="O843" s="169"/>
      <c r="P843" s="169"/>
      <c r="Q843" s="169"/>
      <c r="R843" s="169"/>
      <c r="S843" s="169"/>
      <c r="T843" s="170"/>
      <c r="AT843" s="165" t="s">
        <v>162</v>
      </c>
      <c r="AU843" s="165" t="s">
        <v>82</v>
      </c>
      <c r="AV843" s="13" t="s">
        <v>80</v>
      </c>
      <c r="AW843" s="13" t="s">
        <v>34</v>
      </c>
      <c r="AX843" s="13" t="s">
        <v>73</v>
      </c>
      <c r="AY843" s="165" t="s">
        <v>151</v>
      </c>
    </row>
    <row r="844" spans="2:51" s="14" customFormat="1" ht="11.25">
      <c r="B844" s="171"/>
      <c r="D844" s="164" t="s">
        <v>162</v>
      </c>
      <c r="E844" s="172" t="s">
        <v>3</v>
      </c>
      <c r="F844" s="173" t="s">
        <v>1265</v>
      </c>
      <c r="H844" s="174">
        <v>100</v>
      </c>
      <c r="I844" s="175"/>
      <c r="L844" s="171"/>
      <c r="M844" s="176"/>
      <c r="N844" s="177"/>
      <c r="O844" s="177"/>
      <c r="P844" s="177"/>
      <c r="Q844" s="177"/>
      <c r="R844" s="177"/>
      <c r="S844" s="177"/>
      <c r="T844" s="178"/>
      <c r="AT844" s="172" t="s">
        <v>162</v>
      </c>
      <c r="AU844" s="172" t="s">
        <v>82</v>
      </c>
      <c r="AV844" s="14" t="s">
        <v>82</v>
      </c>
      <c r="AW844" s="14" t="s">
        <v>34</v>
      </c>
      <c r="AX844" s="14" t="s">
        <v>73</v>
      </c>
      <c r="AY844" s="172" t="s">
        <v>151</v>
      </c>
    </row>
    <row r="845" spans="2:51" s="15" customFormat="1" ht="11.25">
      <c r="B845" s="179"/>
      <c r="D845" s="164" t="s">
        <v>162</v>
      </c>
      <c r="E845" s="180" t="s">
        <v>3</v>
      </c>
      <c r="F845" s="181" t="s">
        <v>168</v>
      </c>
      <c r="H845" s="182">
        <v>100</v>
      </c>
      <c r="I845" s="183"/>
      <c r="L845" s="179"/>
      <c r="M845" s="184"/>
      <c r="N845" s="185"/>
      <c r="O845" s="185"/>
      <c r="P845" s="185"/>
      <c r="Q845" s="185"/>
      <c r="R845" s="185"/>
      <c r="S845" s="185"/>
      <c r="T845" s="186"/>
      <c r="AT845" s="180" t="s">
        <v>162</v>
      </c>
      <c r="AU845" s="180" t="s">
        <v>82</v>
      </c>
      <c r="AV845" s="15" t="s">
        <v>158</v>
      </c>
      <c r="AW845" s="15" t="s">
        <v>34</v>
      </c>
      <c r="AX845" s="15" t="s">
        <v>80</v>
      </c>
      <c r="AY845" s="180" t="s">
        <v>151</v>
      </c>
    </row>
    <row r="846" spans="1:65" s="2" customFormat="1" ht="24" customHeight="1">
      <c r="A846" s="34"/>
      <c r="B846" s="144"/>
      <c r="C846" s="145" t="s">
        <v>1266</v>
      </c>
      <c r="D846" s="145" t="s">
        <v>153</v>
      </c>
      <c r="E846" s="146" t="s">
        <v>1267</v>
      </c>
      <c r="F846" s="147" t="s">
        <v>1268</v>
      </c>
      <c r="G846" s="148" t="s">
        <v>1259</v>
      </c>
      <c r="H846" s="149">
        <v>40</v>
      </c>
      <c r="I846" s="150"/>
      <c r="J846" s="151">
        <f>ROUND(I846*H846,2)</f>
        <v>0</v>
      </c>
      <c r="K846" s="147" t="s">
        <v>3</v>
      </c>
      <c r="L846" s="35"/>
      <c r="M846" s="152" t="s">
        <v>3</v>
      </c>
      <c r="N846" s="153" t="s">
        <v>44</v>
      </c>
      <c r="O846" s="55"/>
      <c r="P846" s="154">
        <f>O846*H846</f>
        <v>0</v>
      </c>
      <c r="Q846" s="154">
        <v>0</v>
      </c>
      <c r="R846" s="154">
        <f>Q846*H846</f>
        <v>0</v>
      </c>
      <c r="S846" s="154">
        <v>0</v>
      </c>
      <c r="T846" s="155">
        <f>S846*H846</f>
        <v>0</v>
      </c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R846" s="156" t="s">
        <v>1260</v>
      </c>
      <c r="AT846" s="156" t="s">
        <v>153</v>
      </c>
      <c r="AU846" s="156" t="s">
        <v>82</v>
      </c>
      <c r="AY846" s="19" t="s">
        <v>151</v>
      </c>
      <c r="BE846" s="157">
        <f>IF(N846="základní",J846,0)</f>
        <v>0</v>
      </c>
      <c r="BF846" s="157">
        <f>IF(N846="snížená",J846,0)</f>
        <v>0</v>
      </c>
      <c r="BG846" s="157">
        <f>IF(N846="zákl. přenesená",J846,0)</f>
        <v>0</v>
      </c>
      <c r="BH846" s="157">
        <f>IF(N846="sníž. přenesená",J846,0)</f>
        <v>0</v>
      </c>
      <c r="BI846" s="157">
        <f>IF(N846="nulová",J846,0)</f>
        <v>0</v>
      </c>
      <c r="BJ846" s="19" t="s">
        <v>80</v>
      </c>
      <c r="BK846" s="157">
        <f>ROUND(I846*H846,2)</f>
        <v>0</v>
      </c>
      <c r="BL846" s="19" t="s">
        <v>1260</v>
      </c>
      <c r="BM846" s="156" t="s">
        <v>1269</v>
      </c>
    </row>
    <row r="847" spans="2:51" s="13" customFormat="1" ht="11.25">
      <c r="B847" s="163"/>
      <c r="D847" s="164" t="s">
        <v>162</v>
      </c>
      <c r="E847" s="165" t="s">
        <v>3</v>
      </c>
      <c r="F847" s="166" t="s">
        <v>1270</v>
      </c>
      <c r="H847" s="165" t="s">
        <v>3</v>
      </c>
      <c r="I847" s="167"/>
      <c r="L847" s="163"/>
      <c r="M847" s="168"/>
      <c r="N847" s="169"/>
      <c r="O847" s="169"/>
      <c r="P847" s="169"/>
      <c r="Q847" s="169"/>
      <c r="R847" s="169"/>
      <c r="S847" s="169"/>
      <c r="T847" s="170"/>
      <c r="AT847" s="165" t="s">
        <v>162</v>
      </c>
      <c r="AU847" s="165" t="s">
        <v>82</v>
      </c>
      <c r="AV847" s="13" t="s">
        <v>80</v>
      </c>
      <c r="AW847" s="13" t="s">
        <v>34</v>
      </c>
      <c r="AX847" s="13" t="s">
        <v>73</v>
      </c>
      <c r="AY847" s="165" t="s">
        <v>151</v>
      </c>
    </row>
    <row r="848" spans="2:51" s="14" customFormat="1" ht="11.25">
      <c r="B848" s="171"/>
      <c r="D848" s="164" t="s">
        <v>162</v>
      </c>
      <c r="E848" s="172" t="s">
        <v>3</v>
      </c>
      <c r="F848" s="173" t="s">
        <v>1271</v>
      </c>
      <c r="H848" s="174">
        <v>40</v>
      </c>
      <c r="I848" s="175"/>
      <c r="L848" s="171"/>
      <c r="M848" s="176"/>
      <c r="N848" s="177"/>
      <c r="O848" s="177"/>
      <c r="P848" s="177"/>
      <c r="Q848" s="177"/>
      <c r="R848" s="177"/>
      <c r="S848" s="177"/>
      <c r="T848" s="178"/>
      <c r="AT848" s="172" t="s">
        <v>162</v>
      </c>
      <c r="AU848" s="172" t="s">
        <v>82</v>
      </c>
      <c r="AV848" s="14" t="s">
        <v>82</v>
      </c>
      <c r="AW848" s="14" t="s">
        <v>34</v>
      </c>
      <c r="AX848" s="14" t="s">
        <v>73</v>
      </c>
      <c r="AY848" s="172" t="s">
        <v>151</v>
      </c>
    </row>
    <row r="849" spans="2:51" s="15" customFormat="1" ht="11.25">
      <c r="B849" s="179"/>
      <c r="D849" s="164" t="s">
        <v>162</v>
      </c>
      <c r="E849" s="180" t="s">
        <v>3</v>
      </c>
      <c r="F849" s="181" t="s">
        <v>168</v>
      </c>
      <c r="H849" s="182">
        <v>40</v>
      </c>
      <c r="I849" s="183"/>
      <c r="L849" s="179"/>
      <c r="M849" s="205"/>
      <c r="N849" s="206"/>
      <c r="O849" s="206"/>
      <c r="P849" s="206"/>
      <c r="Q849" s="206"/>
      <c r="R849" s="206"/>
      <c r="S849" s="206"/>
      <c r="T849" s="207"/>
      <c r="AT849" s="180" t="s">
        <v>162</v>
      </c>
      <c r="AU849" s="180" t="s">
        <v>82</v>
      </c>
      <c r="AV849" s="15" t="s">
        <v>158</v>
      </c>
      <c r="AW849" s="15" t="s">
        <v>34</v>
      </c>
      <c r="AX849" s="15" t="s">
        <v>80</v>
      </c>
      <c r="AY849" s="180" t="s">
        <v>151</v>
      </c>
    </row>
    <row r="850" spans="1:31" s="2" customFormat="1" ht="6.75" customHeight="1">
      <c r="A850" s="34"/>
      <c r="B850" s="44"/>
      <c r="C850" s="45"/>
      <c r="D850" s="45"/>
      <c r="E850" s="45"/>
      <c r="F850" s="45"/>
      <c r="G850" s="45"/>
      <c r="H850" s="45"/>
      <c r="I850" s="45"/>
      <c r="J850" s="45"/>
      <c r="K850" s="45"/>
      <c r="L850" s="35"/>
      <c r="M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</row>
  </sheetData>
  <sheetProtection/>
  <autoFilter ref="C112:K849"/>
  <mergeCells count="12">
    <mergeCell ref="E105:H105"/>
    <mergeCell ref="L2:V2"/>
    <mergeCell ref="E50:H50"/>
    <mergeCell ref="E52:H52"/>
    <mergeCell ref="E54:H54"/>
    <mergeCell ref="E101:H101"/>
    <mergeCell ref="E103:H103"/>
    <mergeCell ref="E7:H7"/>
    <mergeCell ref="E9:H9"/>
    <mergeCell ref="E11:H11"/>
    <mergeCell ref="E20:H20"/>
    <mergeCell ref="E29:H29"/>
  </mergeCells>
  <hyperlinks>
    <hyperlink ref="F117" r:id="rId1" display="https://podminky.urs.cz/item/CS_URS_2022_01/139751101"/>
    <hyperlink ref="F125" r:id="rId2" display="https://podminky.urs.cz/item/CS_URS_2022_01/162211311"/>
    <hyperlink ref="F129" r:id="rId3" display="https://podminky.urs.cz/item/CS_URS_2022_01/162211319"/>
    <hyperlink ref="F132" r:id="rId4" display="https://podminky.urs.cz/item/CS_URS_2022_01/162751117"/>
    <hyperlink ref="F136" r:id="rId5" display="https://podminky.urs.cz/item/CS_URS_2022_01/162751119"/>
    <hyperlink ref="F139" r:id="rId6" display="https://podminky.urs.cz/item/CS_URS_2022_01/171201231"/>
    <hyperlink ref="F143" r:id="rId7" display="https://podminky.urs.cz/item/CS_URS_2022_01/174111101"/>
    <hyperlink ref="F149" r:id="rId8" display="https://podminky.urs.cz/item/CS_URS_2022_01/181912112"/>
    <hyperlink ref="F155" r:id="rId9" display="https://podminky.urs.cz/item/CS_URS_2022_01/275313611"/>
    <hyperlink ref="F162" r:id="rId10" display="https://podminky.urs.cz/item/CS_URS_2022_01/275351121"/>
    <hyperlink ref="F167" r:id="rId11" display="https://podminky.urs.cz/item/CS_URS_2022_01/275351122"/>
    <hyperlink ref="F169" r:id="rId12" display="https://podminky.urs.cz/item/CS_URS_2022_01/275361821"/>
    <hyperlink ref="F174" r:id="rId13" display="https://podminky.urs.cz/item/CS_URS_2022_01/631311114"/>
    <hyperlink ref="F181" r:id="rId14" display="https://podminky.urs.cz/item/CS_URS_2022_01/349231811"/>
    <hyperlink ref="F188" r:id="rId15" display="https://podminky.urs.cz/item/CS_URS_2022_01/317941123"/>
    <hyperlink ref="F197" r:id="rId16" display="https://podminky.urs.cz/item/CS_URS_2022_01/317941121"/>
    <hyperlink ref="F205" r:id="rId17" display="https://podminky.urs.cz/item/CS_URS_2022_01/953961215"/>
    <hyperlink ref="F209" r:id="rId18" display="https://podminky.urs.cz/item/CS_URS_2022_01/953965141"/>
    <hyperlink ref="F211" r:id="rId19" display="https://podminky.urs.cz/item/CS_URS_2022_01/346244381"/>
    <hyperlink ref="F216" r:id="rId20" display="https://podminky.urs.cz/item/CS_URS_2022_01/317234410"/>
    <hyperlink ref="F224" r:id="rId21" display="https://podminky.urs.cz/item/CS_URS_2022_01/452471101"/>
    <hyperlink ref="F237" r:id="rId22" display="https://podminky.urs.cz/item/CS_URS_2022_01/985132311"/>
    <hyperlink ref="F243" r:id="rId23" display="https://podminky.urs.cz/item/CS_URS_2022_01/985311211"/>
    <hyperlink ref="F249" r:id="rId24" display="https://podminky.urs.cz/item/CS_URS_2022_01/612311131"/>
    <hyperlink ref="F264" r:id="rId25" display="https://podminky.urs.cz/item/CS_URS_2022_01/617311131"/>
    <hyperlink ref="F269" r:id="rId26" display="https://podminky.urs.cz/item/CS_URS_2022_01/612315223"/>
    <hyperlink ref="F277" r:id="rId27" display="https://podminky.urs.cz/item/CS_URS_2022_01/612131111"/>
    <hyperlink ref="F284" r:id="rId28" display="https://podminky.urs.cz/item/CS_URS_2022_01/631312141"/>
    <hyperlink ref="F298" r:id="rId29" display="https://podminky.urs.cz/item/CS_URS_2022_01/965046111"/>
    <hyperlink ref="F307" r:id="rId30" display="https://podminky.urs.cz/item/CS_URS_2022_01/965046119"/>
    <hyperlink ref="F310" r:id="rId31" display="https://podminky.urs.cz/item/CS_URS_2022_01/952902041"/>
    <hyperlink ref="F313" r:id="rId32" display="https://podminky.urs.cz/item/CS_URS_2022_01/631311116"/>
    <hyperlink ref="F319" r:id="rId33" display="https://podminky.urs.cz/item/CS_URS_2022_01/634112113"/>
    <hyperlink ref="F327" r:id="rId34" display="https://podminky.urs.cz/item/CS_URS_2022_01/632902211"/>
    <hyperlink ref="F330" r:id="rId35" display="https://podminky.urs.cz/item/CS_URS_2022_01/642945111"/>
    <hyperlink ref="F344" r:id="rId36" display="https://podminky.urs.cz/item/CS_URS_2022_01/642942591"/>
    <hyperlink ref="F351" r:id="rId37" display="https://podminky.urs.cz/item/CS_URS_2022_01/952901111"/>
    <hyperlink ref="F356" r:id="rId38" display="https://podminky.urs.cz/item/CS_URS_2022_01/619996117"/>
    <hyperlink ref="F360" r:id="rId39" display="https://podminky.urs.cz/item/CS_URS_2022_01/619991011"/>
    <hyperlink ref="F365" r:id="rId40" display="https://podminky.urs.cz/item/CS_URS_2022_01/949101112"/>
    <hyperlink ref="F369" r:id="rId41" display="https://podminky.urs.cz/item/CS_URS_2022_01/943111111"/>
    <hyperlink ref="F374" r:id="rId42" display="https://podminky.urs.cz/item/CS_URS_2022_01/943111211"/>
    <hyperlink ref="F378" r:id="rId43" display="https://podminky.urs.cz/item/CS_URS_2022_01/943111811"/>
    <hyperlink ref="F380" r:id="rId44" display="https://podminky.urs.cz/item/CS_URS_2022_01/949211111"/>
    <hyperlink ref="F385" r:id="rId45" display="https://podminky.urs.cz/item/CS_URS_2022_01/949211211"/>
    <hyperlink ref="F388" r:id="rId46" display="https://podminky.urs.cz/item/CS_URS_2022_01/949211811"/>
    <hyperlink ref="F391" r:id="rId47" display="https://podminky.urs.cz/item/CS_URS_2022_01/953943113"/>
    <hyperlink ref="F400" r:id="rId48" display="https://podminky.urs.cz/item/CS_URS_2022_01/977312112"/>
    <hyperlink ref="F407" r:id="rId49" display="https://podminky.urs.cz/item/CS_URS_2022_01/965043421"/>
    <hyperlink ref="F414" r:id="rId50" display="https://podminky.urs.cz/item/CS_URS_2022_01/965049111"/>
    <hyperlink ref="F416" r:id="rId51" display="https://podminky.urs.cz/item/CS_URS_2022_01/962042320"/>
    <hyperlink ref="F420" r:id="rId52" display="https://podminky.urs.cz/item/CS_URS_2022_01/967042712"/>
    <hyperlink ref="F422" r:id="rId53" display="https://podminky.urs.cz/item/CS_URS_2022_01/974032664"/>
    <hyperlink ref="F428" r:id="rId54" display="https://podminky.urs.cz/item/CS_URS_2022_01/971033651"/>
    <hyperlink ref="F433" r:id="rId55" display="https://podminky.urs.cz/item/CS_URS_2022_01/971033261"/>
    <hyperlink ref="F442" r:id="rId56" display="https://podminky.urs.cz/item/CS_URS_2022_01/971033251"/>
    <hyperlink ref="F447" r:id="rId57" display="https://podminky.urs.cz/item/CS_URS_2022_01/973031345"/>
    <hyperlink ref="F452" r:id="rId58" display="https://podminky.urs.cz/item/CS_URS_2022_01/967031132"/>
    <hyperlink ref="F457" r:id="rId59" display="https://podminky.urs.cz/item/CS_URS_2022_01/968072456"/>
    <hyperlink ref="F462" r:id="rId60" display="https://podminky.urs.cz/item/CS_URS_2022_01/974031265"/>
    <hyperlink ref="F468" r:id="rId61" display="https://podminky.urs.cz/item/CS_URS_2022_01/978011191"/>
    <hyperlink ref="F474" r:id="rId62" display="https://podminky.urs.cz/item/CS_URS_2022_01/997013211"/>
    <hyperlink ref="F478" r:id="rId63" display="https://podminky.urs.cz/item/CS_URS_2022_01/997013511"/>
    <hyperlink ref="F481" r:id="rId64" display="https://podminky.urs.cz/item/CS_URS_2022_01/997013509"/>
    <hyperlink ref="F484" r:id="rId65" display="https://podminky.urs.cz/item/CS_URS_2022_01/997013609"/>
    <hyperlink ref="F489" r:id="rId66" display="https://podminky.urs.cz/item/CS_URS_2022_01/998018001"/>
    <hyperlink ref="F493" r:id="rId67" display="https://podminky.urs.cz/item/CS_URS_2022_01/711111001"/>
    <hyperlink ref="F504" r:id="rId68" display="https://podminky.urs.cz/item/CS_URS_2022_01/711141559"/>
    <hyperlink ref="F509" r:id="rId69" display="https://podminky.urs.cz/item/CS_URS_2022_01/998711101"/>
    <hyperlink ref="F511" r:id="rId70" display="https://podminky.urs.cz/item/CS_URS_2022_01/998711181"/>
    <hyperlink ref="F514" r:id="rId71" display="https://podminky.urs.cz/item/CS_URS_2022_01/628195001"/>
    <hyperlink ref="F519" r:id="rId72" display="https://podminky.urs.cz/item/CS_URS_2022_01/611131111"/>
    <hyperlink ref="F530" r:id="rId73" display="https://podminky.urs.cz/item/CS_URS_2022_01/998714101"/>
    <hyperlink ref="F532" r:id="rId74" display="https://podminky.urs.cz/item/CS_URS_2022_01/998714181"/>
    <hyperlink ref="F535" r:id="rId75" display="https://podminky.urs.cz/item/CS_URS_2022_01/762511294"/>
    <hyperlink ref="F541" r:id="rId76" display="https://podminky.urs.cz/item/CS_URS_2022_01/998762101"/>
    <hyperlink ref="F543" r:id="rId77" display="https://podminky.urs.cz/item/CS_URS_2022_01/998762181"/>
    <hyperlink ref="F546" r:id="rId78" display="https://podminky.urs.cz/item/CS_URS_2022_01/763111440"/>
    <hyperlink ref="F553" r:id="rId79" display="https://podminky.urs.cz/item/CS_URS_2022_01/763111717"/>
    <hyperlink ref="F557" r:id="rId80" display="https://podminky.urs.cz/item/CS_URS_2022_01/763111718"/>
    <hyperlink ref="F561" r:id="rId81" display="https://podminky.urs.cz/item/CS_URS_2022_01/763111713"/>
    <hyperlink ref="F564" r:id="rId82" display="https://podminky.urs.cz/item/CS_URS_2022_01/763111726"/>
    <hyperlink ref="F567" r:id="rId83" display="https://podminky.urs.cz/item/CS_URS_2022_01/763111771"/>
    <hyperlink ref="F569" r:id="rId84" display="https://podminky.urs.cz/item/CS_URS_2022_01/763111921"/>
    <hyperlink ref="F575" r:id="rId85" display="https://podminky.urs.cz/item/CS_URS_2022_01/763173111"/>
    <hyperlink ref="F580" r:id="rId86" display="https://podminky.urs.cz/item/CS_URS_2022_01/998763100"/>
    <hyperlink ref="F582" r:id="rId87" display="https://podminky.urs.cz/item/CS_URS_2022_01/998763181"/>
    <hyperlink ref="F585" r:id="rId88" display="https://podminky.urs.cz/item/CS_URS_2022_01/766691915"/>
    <hyperlink ref="F590" r:id="rId89" display="https://podminky.urs.cz/item/CS_URS_2022_01/997013211"/>
    <hyperlink ref="F594" r:id="rId90" display="https://podminky.urs.cz/item/CS_URS_2022_01/997013511"/>
    <hyperlink ref="F597" r:id="rId91" display="https://podminky.urs.cz/item/CS_URS_2022_01/997013509"/>
    <hyperlink ref="F600" r:id="rId92" display="https://podminky.urs.cz/item/CS_URS_2022_01/997013811"/>
    <hyperlink ref="F611" r:id="rId93" display="https://podminky.urs.cz/item/CS_URS_2022_01/998766101"/>
    <hyperlink ref="F613" r:id="rId94" display="https://podminky.urs.cz/item/CS_URS_2022_01/998766181"/>
    <hyperlink ref="F616" r:id="rId95" display="https://podminky.urs.cz/item/CS_URS_2022_01/767995115"/>
    <hyperlink ref="F627" r:id="rId96" display="https://podminky.urs.cz/item/CS_URS_2022_01/767995111"/>
    <hyperlink ref="F638" r:id="rId97" display="https://podminky.urs.cz/item/CS_URS_2022_01/953961217"/>
    <hyperlink ref="F642" r:id="rId98" display="https://podminky.urs.cz/item/CS_URS_2022_01/953965155"/>
    <hyperlink ref="F644" r:id="rId99" display="https://podminky.urs.cz/item/CS_URS_2022_01/977151111"/>
    <hyperlink ref="F649" r:id="rId100" display="https://podminky.urs.cz/item/CS_URS_2022_01/767995115"/>
    <hyperlink ref="F663" r:id="rId101" display="https://podminky.urs.cz/item/CS_URS_2022_01/767995111"/>
    <hyperlink ref="F676" r:id="rId102" display="https://podminky.urs.cz/item/CS_URS_2022_01/953961215"/>
    <hyperlink ref="F683" r:id="rId103" display="https://podminky.urs.cz/item/CS_URS_2022_01/953965141"/>
    <hyperlink ref="F685" r:id="rId104" display="https://podminky.urs.cz/item/CS_URS_2022_01/767163111"/>
    <hyperlink ref="F695" r:id="rId105" display="https://podminky.urs.cz/item/CS_URS_2022_01/767163211"/>
    <hyperlink ref="F701" r:id="rId106" display="https://podminky.urs.cz/item/CS_URS_2022_01/767646510"/>
    <hyperlink ref="F711" r:id="rId107" display="https://podminky.urs.cz/item/CS_URS_2022_01/767646521"/>
    <hyperlink ref="F716" r:id="rId108" display="https://podminky.urs.cz/item/CS_URS_2022_01/767649191"/>
    <hyperlink ref="F721" r:id="rId109" display="https://podminky.urs.cz/item/CS_URS_2022_01/998767101"/>
    <hyperlink ref="F723" r:id="rId110" display="https://podminky.urs.cz/item/CS_URS_2022_01/998767181"/>
    <hyperlink ref="F726" r:id="rId111" display="https://podminky.urs.cz/item/CS_URS_2022_01/776251111"/>
    <hyperlink ref="F734" r:id="rId112" display="https://podminky.urs.cz/item/CS_URS_2022_01/776251411"/>
    <hyperlink ref="F738" r:id="rId113" display="https://podminky.urs.cz/item/CS_URS_2022_01/776121321"/>
    <hyperlink ref="F741" r:id="rId114" display="https://podminky.urs.cz/item/CS_URS_2022_01/776431111"/>
    <hyperlink ref="F747" r:id="rId115" display="https://podminky.urs.cz/item/CS_URS_2022_01/998776101"/>
    <hyperlink ref="F749" r:id="rId116" display="https://podminky.urs.cz/item/CS_URS_2022_01/998776181"/>
    <hyperlink ref="F757" r:id="rId117" display="https://podminky.urs.cz/item/CS_URS_2022_01/998771101"/>
    <hyperlink ref="F759" r:id="rId118" display="https://podminky.urs.cz/item/CS_URS_2022_01/998771181"/>
    <hyperlink ref="F762" r:id="rId119" display="https://podminky.urs.cz/item/CS_URS_2022_01/783301401"/>
    <hyperlink ref="F775" r:id="rId120" display="https://podminky.urs.cz/item/CS_URS_2022_01/783314203"/>
    <hyperlink ref="F777" r:id="rId121" display="https://podminky.urs.cz/item/CS_URS_2022_01/783315101"/>
    <hyperlink ref="F779" r:id="rId122" display="https://podminky.urs.cz/item/CS_URS_2022_01/783317101"/>
    <hyperlink ref="F786" r:id="rId123" display="https://podminky.urs.cz/item/CS_URS_2022_01/783801403"/>
    <hyperlink ref="F789" r:id="rId124" display="https://podminky.urs.cz/item/CS_URS_2022_01/784181103"/>
    <hyperlink ref="F802" r:id="rId125" display="https://podminky.urs.cz/item/CS_URS_2022_01/784211013"/>
    <hyperlink ref="F808" r:id="rId126" display="https://podminky.urs.cz/item/CS_URS_2022_01/784211061"/>
    <hyperlink ref="F830" r:id="rId127" display="https://podminky.urs.cz/item/CS_URS_2022_01/998786101"/>
    <hyperlink ref="F832" r:id="rId128" display="https://podminky.urs.cz/item/CS_URS_2022_01/99878618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75" customHeight="1">
      <c r="L2" s="338" t="s">
        <v>6</v>
      </c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9" t="s">
        <v>90</v>
      </c>
    </row>
    <row r="3" spans="2:46" s="1" customFormat="1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75" customHeight="1">
      <c r="B4" s="22"/>
      <c r="D4" s="23" t="s">
        <v>97</v>
      </c>
      <c r="L4" s="22"/>
      <c r="M4" s="95" t="s">
        <v>11</v>
      </c>
      <c r="AT4" s="19" t="s">
        <v>4</v>
      </c>
    </row>
    <row r="5" spans="2:12" s="1" customFormat="1" ht="6.7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9" t="str">
        <f>'Rekapitulace stavby'!K6</f>
        <v>SŠD LYSÁ NAD LABEM - REKONSTRUKCE PROSTOR NA UČEBNY</v>
      </c>
      <c r="F7" s="340"/>
      <c r="G7" s="340"/>
      <c r="H7" s="340"/>
      <c r="L7" s="22"/>
    </row>
    <row r="8" spans="2:12" s="1" customFormat="1" ht="12" customHeight="1">
      <c r="B8" s="22"/>
      <c r="D8" s="29" t="s">
        <v>98</v>
      </c>
      <c r="L8" s="22"/>
    </row>
    <row r="9" spans="1:31" s="2" customFormat="1" ht="16.5" customHeight="1">
      <c r="A9" s="34"/>
      <c r="B9" s="35"/>
      <c r="C9" s="34"/>
      <c r="D9" s="34"/>
      <c r="E9" s="339" t="s">
        <v>99</v>
      </c>
      <c r="F9" s="341"/>
      <c r="G9" s="341"/>
      <c r="H9" s="341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100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297" t="s">
        <v>1272</v>
      </c>
      <c r="F11" s="341"/>
      <c r="G11" s="341"/>
      <c r="H11" s="341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20</v>
      </c>
      <c r="G13" s="34"/>
      <c r="H13" s="34"/>
      <c r="I13" s="29" t="s">
        <v>21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22</v>
      </c>
      <c r="E14" s="34"/>
      <c r="F14" s="27" t="s">
        <v>23</v>
      </c>
      <c r="G14" s="34"/>
      <c r="H14" s="34"/>
      <c r="I14" s="29" t="s">
        <v>24</v>
      </c>
      <c r="J14" s="52" t="str">
        <f>'Rekapitulace stavby'!AN8</f>
        <v>30. 6. 2022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5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26</v>
      </c>
      <c r="E16" s="34"/>
      <c r="F16" s="34"/>
      <c r="G16" s="34"/>
      <c r="H16" s="34"/>
      <c r="I16" s="29" t="s">
        <v>27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28</v>
      </c>
      <c r="F17" s="34"/>
      <c r="G17" s="34"/>
      <c r="H17" s="34"/>
      <c r="I17" s="29" t="s">
        <v>29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7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30</v>
      </c>
      <c r="E19" s="34"/>
      <c r="F19" s="34"/>
      <c r="G19" s="34"/>
      <c r="H19" s="34"/>
      <c r="I19" s="29" t="s">
        <v>27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2" t="str">
        <f>'Rekapitulace stavby'!E14</f>
        <v>Vyplň údaj</v>
      </c>
      <c r="F20" s="322"/>
      <c r="G20" s="322"/>
      <c r="H20" s="322"/>
      <c r="I20" s="29" t="s">
        <v>29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7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32</v>
      </c>
      <c r="E22" s="34"/>
      <c r="F22" s="34"/>
      <c r="G22" s="34"/>
      <c r="H22" s="34"/>
      <c r="I22" s="29" t="s">
        <v>27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33</v>
      </c>
      <c r="F23" s="34"/>
      <c r="G23" s="34"/>
      <c r="H23" s="34"/>
      <c r="I23" s="29" t="s">
        <v>29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7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35</v>
      </c>
      <c r="E25" s="34"/>
      <c r="F25" s="34"/>
      <c r="G25" s="34"/>
      <c r="H25" s="34"/>
      <c r="I25" s="29" t="s">
        <v>27</v>
      </c>
      <c r="J25" s="27" t="s">
        <v>3</v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102</v>
      </c>
      <c r="F26" s="34"/>
      <c r="G26" s="34"/>
      <c r="H26" s="34"/>
      <c r="I26" s="29" t="s">
        <v>29</v>
      </c>
      <c r="J26" s="27" t="s">
        <v>3</v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7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37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35.25" customHeight="1">
      <c r="A29" s="97"/>
      <c r="B29" s="98"/>
      <c r="C29" s="97"/>
      <c r="D29" s="97"/>
      <c r="E29" s="327" t="s">
        <v>103</v>
      </c>
      <c r="F29" s="327"/>
      <c r="G29" s="327"/>
      <c r="H29" s="327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7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7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4.75" customHeight="1">
      <c r="A32" s="34"/>
      <c r="B32" s="35"/>
      <c r="C32" s="34"/>
      <c r="D32" s="100" t="s">
        <v>39</v>
      </c>
      <c r="E32" s="34"/>
      <c r="F32" s="34"/>
      <c r="G32" s="34"/>
      <c r="H32" s="34"/>
      <c r="I32" s="34"/>
      <c r="J32" s="68">
        <f>ROUND(J91,2)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7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25" customHeight="1">
      <c r="A34" s="34"/>
      <c r="B34" s="35"/>
      <c r="C34" s="34"/>
      <c r="D34" s="34"/>
      <c r="E34" s="34"/>
      <c r="F34" s="38" t="s">
        <v>41</v>
      </c>
      <c r="G34" s="34"/>
      <c r="H34" s="34"/>
      <c r="I34" s="38" t="s">
        <v>40</v>
      </c>
      <c r="J34" s="38" t="s">
        <v>42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25" customHeight="1">
      <c r="A35" s="34"/>
      <c r="B35" s="35"/>
      <c r="C35" s="34"/>
      <c r="D35" s="101" t="s">
        <v>43</v>
      </c>
      <c r="E35" s="29" t="s">
        <v>44</v>
      </c>
      <c r="F35" s="102">
        <f>ROUND((SUM(BE91:BE126)),2)</f>
        <v>0</v>
      </c>
      <c r="G35" s="34"/>
      <c r="H35" s="34"/>
      <c r="I35" s="103">
        <v>0.21</v>
      </c>
      <c r="J35" s="102">
        <f>ROUND(((SUM(BE91:BE126))*I35),2)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25" customHeight="1">
      <c r="A36" s="34"/>
      <c r="B36" s="35"/>
      <c r="C36" s="34"/>
      <c r="D36" s="34"/>
      <c r="E36" s="29" t="s">
        <v>45</v>
      </c>
      <c r="F36" s="102">
        <f>ROUND((SUM(BF91:BF126)),2)</f>
        <v>0</v>
      </c>
      <c r="G36" s="34"/>
      <c r="H36" s="34"/>
      <c r="I36" s="103">
        <v>0.15</v>
      </c>
      <c r="J36" s="102">
        <f>ROUND(((SUM(BF91:BF126))*I36),2)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25" customHeight="1" hidden="1">
      <c r="A37" s="34"/>
      <c r="B37" s="35"/>
      <c r="C37" s="34"/>
      <c r="D37" s="34"/>
      <c r="E37" s="29" t="s">
        <v>46</v>
      </c>
      <c r="F37" s="102">
        <f>ROUND((SUM(BG91:BG126)),2)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25" customHeight="1" hidden="1">
      <c r="A38" s="34"/>
      <c r="B38" s="35"/>
      <c r="C38" s="34"/>
      <c r="D38" s="34"/>
      <c r="E38" s="29" t="s">
        <v>47</v>
      </c>
      <c r="F38" s="102">
        <f>ROUND((SUM(BH91:BH126)),2)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25" customHeight="1" hidden="1">
      <c r="A39" s="34"/>
      <c r="B39" s="35"/>
      <c r="C39" s="34"/>
      <c r="D39" s="34"/>
      <c r="E39" s="29" t="s">
        <v>48</v>
      </c>
      <c r="F39" s="102">
        <f>ROUND((SUM(BI91:BI126)),2)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7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4.75" customHeight="1">
      <c r="A41" s="34"/>
      <c r="B41" s="35"/>
      <c r="C41" s="104"/>
      <c r="D41" s="105" t="s">
        <v>49</v>
      </c>
      <c r="E41" s="57"/>
      <c r="F41" s="57"/>
      <c r="G41" s="106" t="s">
        <v>50</v>
      </c>
      <c r="H41" s="107" t="s">
        <v>51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2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7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75" customHeight="1">
      <c r="A47" s="34"/>
      <c r="B47" s="35"/>
      <c r="C47" s="23" t="s">
        <v>104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7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39" t="str">
        <f>E7</f>
        <v>SŠD LYSÁ NAD LABEM - REKONSTRUKCE PROSTOR NA UČEBNY</v>
      </c>
      <c r="F50" s="340"/>
      <c r="G50" s="340"/>
      <c r="H50" s="340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98</v>
      </c>
      <c r="L51" s="22"/>
    </row>
    <row r="52" spans="1:31" s="2" customFormat="1" ht="16.5" customHeight="1">
      <c r="A52" s="34"/>
      <c r="B52" s="35"/>
      <c r="C52" s="34"/>
      <c r="D52" s="34"/>
      <c r="E52" s="339" t="s">
        <v>99</v>
      </c>
      <c r="F52" s="341"/>
      <c r="G52" s="341"/>
      <c r="H52" s="341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100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297" t="str">
        <f>E11</f>
        <v>D.1.4.1 - VODOVOD A KANALIZACE</v>
      </c>
      <c r="F54" s="341"/>
      <c r="G54" s="341"/>
      <c r="H54" s="341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7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22</v>
      </c>
      <c r="D56" s="34"/>
      <c r="E56" s="34"/>
      <c r="F56" s="27" t="str">
        <f>F14</f>
        <v>LYSÁ NAD LABEM</v>
      </c>
      <c r="G56" s="34"/>
      <c r="H56" s="34"/>
      <c r="I56" s="29" t="s">
        <v>24</v>
      </c>
      <c r="J56" s="52" t="str">
        <f>IF(J14="","",J14)</f>
        <v>30. 6. 2022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7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39.75" customHeight="1">
      <c r="A58" s="34"/>
      <c r="B58" s="35"/>
      <c r="C58" s="29" t="s">
        <v>26</v>
      </c>
      <c r="D58" s="34"/>
      <c r="E58" s="34"/>
      <c r="F58" s="27" t="str">
        <f>E17</f>
        <v>SŠD LYSÁ NAD LABEM  - STRŽIŠTĚ 475</v>
      </c>
      <c r="G58" s="34"/>
      <c r="H58" s="34"/>
      <c r="I58" s="29" t="s">
        <v>32</v>
      </c>
      <c r="J58" s="32" t="str">
        <f>E23</f>
        <v>SKARCH-SKOTÁK ARCHITEKTI - PRAHA 8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" customHeight="1">
      <c r="A59" s="34"/>
      <c r="B59" s="35"/>
      <c r="C59" s="29" t="s">
        <v>30</v>
      </c>
      <c r="D59" s="34"/>
      <c r="E59" s="34"/>
      <c r="F59" s="27" t="str">
        <f>IF(E20="","",E20)</f>
        <v>Vyplň údaj</v>
      </c>
      <c r="G59" s="34"/>
      <c r="H59" s="34"/>
      <c r="I59" s="29" t="s">
        <v>35</v>
      </c>
      <c r="J59" s="32" t="str">
        <f>E26</f>
        <v>V.RENČOVÁ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9.7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105</v>
      </c>
      <c r="D61" s="104"/>
      <c r="E61" s="104"/>
      <c r="F61" s="104"/>
      <c r="G61" s="104"/>
      <c r="H61" s="104"/>
      <c r="I61" s="104"/>
      <c r="J61" s="111" t="s">
        <v>106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9.7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5" customHeight="1">
      <c r="A63" s="34"/>
      <c r="B63" s="35"/>
      <c r="C63" s="112" t="s">
        <v>71</v>
      </c>
      <c r="D63" s="34"/>
      <c r="E63" s="34"/>
      <c r="F63" s="34"/>
      <c r="G63" s="34"/>
      <c r="H63" s="34"/>
      <c r="I63" s="34"/>
      <c r="J63" s="68">
        <f>J91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107</v>
      </c>
    </row>
    <row r="64" spans="2:12" s="9" customFormat="1" ht="24.75" customHeight="1">
      <c r="B64" s="113"/>
      <c r="D64" s="114" t="s">
        <v>121</v>
      </c>
      <c r="E64" s="115"/>
      <c r="F64" s="115"/>
      <c r="G64" s="115"/>
      <c r="H64" s="115"/>
      <c r="I64" s="115"/>
      <c r="J64" s="116">
        <f>J92</f>
        <v>0</v>
      </c>
      <c r="L64" s="113"/>
    </row>
    <row r="65" spans="2:12" s="10" customFormat="1" ht="19.5" customHeight="1">
      <c r="B65" s="117"/>
      <c r="D65" s="118" t="s">
        <v>1273</v>
      </c>
      <c r="E65" s="119"/>
      <c r="F65" s="119"/>
      <c r="G65" s="119"/>
      <c r="H65" s="119"/>
      <c r="I65" s="119"/>
      <c r="J65" s="120">
        <f>J93</f>
        <v>0</v>
      </c>
      <c r="L65" s="117"/>
    </row>
    <row r="66" spans="2:12" s="10" customFormat="1" ht="19.5" customHeight="1">
      <c r="B66" s="117"/>
      <c r="D66" s="118" t="s">
        <v>1274</v>
      </c>
      <c r="E66" s="119"/>
      <c r="F66" s="119"/>
      <c r="G66" s="119"/>
      <c r="H66" s="119"/>
      <c r="I66" s="119"/>
      <c r="J66" s="120">
        <f>J103</f>
        <v>0</v>
      </c>
      <c r="L66" s="117"/>
    </row>
    <row r="67" spans="2:12" s="10" customFormat="1" ht="19.5" customHeight="1">
      <c r="B67" s="117"/>
      <c r="D67" s="118" t="s">
        <v>1275</v>
      </c>
      <c r="E67" s="119"/>
      <c r="F67" s="119"/>
      <c r="G67" s="119"/>
      <c r="H67" s="119"/>
      <c r="I67" s="119"/>
      <c r="J67" s="120">
        <f>J119</f>
        <v>0</v>
      </c>
      <c r="L67" s="117"/>
    </row>
    <row r="68" spans="2:12" s="9" customFormat="1" ht="24.75" customHeight="1">
      <c r="B68" s="113"/>
      <c r="D68" s="114" t="s">
        <v>134</v>
      </c>
      <c r="E68" s="115"/>
      <c r="F68" s="115"/>
      <c r="G68" s="115"/>
      <c r="H68" s="115"/>
      <c r="I68" s="115"/>
      <c r="J68" s="116">
        <f>J124</f>
        <v>0</v>
      </c>
      <c r="L68" s="113"/>
    </row>
    <row r="69" spans="2:12" s="10" customFormat="1" ht="19.5" customHeight="1">
      <c r="B69" s="117"/>
      <c r="D69" s="118" t="s">
        <v>135</v>
      </c>
      <c r="E69" s="119"/>
      <c r="F69" s="119"/>
      <c r="G69" s="119"/>
      <c r="H69" s="119"/>
      <c r="I69" s="119"/>
      <c r="J69" s="120">
        <f>J125</f>
        <v>0</v>
      </c>
      <c r="L69" s="117"/>
    </row>
    <row r="70" spans="1:31" s="2" customFormat="1" ht="21.75" customHeight="1">
      <c r="A70" s="34"/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9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75" customHeight="1">
      <c r="A71" s="34"/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6.75" customHeight="1">
      <c r="A75" s="34"/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4.75" customHeight="1">
      <c r="A76" s="34"/>
      <c r="B76" s="35"/>
      <c r="C76" s="23" t="s">
        <v>136</v>
      </c>
      <c r="D76" s="34"/>
      <c r="E76" s="34"/>
      <c r="F76" s="34"/>
      <c r="G76" s="34"/>
      <c r="H76" s="34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7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17</v>
      </c>
      <c r="D78" s="34"/>
      <c r="E78" s="34"/>
      <c r="F78" s="34"/>
      <c r="G78" s="34"/>
      <c r="H78" s="34"/>
      <c r="I78" s="34"/>
      <c r="J78" s="34"/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4"/>
      <c r="D79" s="34"/>
      <c r="E79" s="339" t="str">
        <f>E7</f>
        <v>SŠD LYSÁ NAD LABEM - REKONSTRUKCE PROSTOR NA UČEBNY</v>
      </c>
      <c r="F79" s="340"/>
      <c r="G79" s="340"/>
      <c r="H79" s="340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2:12" s="1" customFormat="1" ht="12" customHeight="1">
      <c r="B80" s="22"/>
      <c r="C80" s="29" t="s">
        <v>98</v>
      </c>
      <c r="L80" s="22"/>
    </row>
    <row r="81" spans="1:31" s="2" customFormat="1" ht="16.5" customHeight="1">
      <c r="A81" s="34"/>
      <c r="B81" s="35"/>
      <c r="C81" s="34"/>
      <c r="D81" s="34"/>
      <c r="E81" s="339" t="s">
        <v>99</v>
      </c>
      <c r="F81" s="341"/>
      <c r="G81" s="341"/>
      <c r="H81" s="341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100</v>
      </c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4"/>
      <c r="D83" s="34"/>
      <c r="E83" s="297" t="str">
        <f>E11</f>
        <v>D.1.4.1 - VODOVOD A KANALIZACE</v>
      </c>
      <c r="F83" s="341"/>
      <c r="G83" s="341"/>
      <c r="H83" s="341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7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22</v>
      </c>
      <c r="D85" s="34"/>
      <c r="E85" s="34"/>
      <c r="F85" s="27" t="str">
        <f>F14</f>
        <v>LYSÁ NAD LABEM</v>
      </c>
      <c r="G85" s="34"/>
      <c r="H85" s="34"/>
      <c r="I85" s="29" t="s">
        <v>24</v>
      </c>
      <c r="J85" s="52" t="str">
        <f>IF(J14="","",J14)</f>
        <v>30. 6. 2022</v>
      </c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7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39.75" customHeight="1">
      <c r="A87" s="34"/>
      <c r="B87" s="35"/>
      <c r="C87" s="29" t="s">
        <v>26</v>
      </c>
      <c r="D87" s="34"/>
      <c r="E87" s="34"/>
      <c r="F87" s="27" t="str">
        <f>E17</f>
        <v>SŠD LYSÁ NAD LABEM  - STRŽIŠTĚ 475</v>
      </c>
      <c r="G87" s="34"/>
      <c r="H87" s="34"/>
      <c r="I87" s="29" t="s">
        <v>32</v>
      </c>
      <c r="J87" s="32" t="str">
        <f>E23</f>
        <v>SKARCH-SKOTÁK ARCHITEKTI - PRAHA 8</v>
      </c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" customHeight="1">
      <c r="A88" s="34"/>
      <c r="B88" s="35"/>
      <c r="C88" s="29" t="s">
        <v>30</v>
      </c>
      <c r="D88" s="34"/>
      <c r="E88" s="34"/>
      <c r="F88" s="27" t="str">
        <f>IF(E20="","",E20)</f>
        <v>Vyplň údaj</v>
      </c>
      <c r="G88" s="34"/>
      <c r="H88" s="34"/>
      <c r="I88" s="29" t="s">
        <v>35</v>
      </c>
      <c r="J88" s="32" t="str">
        <f>E26</f>
        <v>V.RENČOVÁ</v>
      </c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9.75" customHeight="1">
      <c r="A89" s="34"/>
      <c r="B89" s="35"/>
      <c r="C89" s="34"/>
      <c r="D89" s="34"/>
      <c r="E89" s="34"/>
      <c r="F89" s="34"/>
      <c r="G89" s="34"/>
      <c r="H89" s="34"/>
      <c r="I89" s="34"/>
      <c r="J89" s="34"/>
      <c r="K89" s="34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1" customFormat="1" ht="29.25" customHeight="1">
      <c r="A90" s="121"/>
      <c r="B90" s="122"/>
      <c r="C90" s="123" t="s">
        <v>137</v>
      </c>
      <c r="D90" s="124" t="s">
        <v>58</v>
      </c>
      <c r="E90" s="124" t="s">
        <v>54</v>
      </c>
      <c r="F90" s="124" t="s">
        <v>55</v>
      </c>
      <c r="G90" s="124" t="s">
        <v>138</v>
      </c>
      <c r="H90" s="124" t="s">
        <v>139</v>
      </c>
      <c r="I90" s="124" t="s">
        <v>140</v>
      </c>
      <c r="J90" s="124" t="s">
        <v>106</v>
      </c>
      <c r="K90" s="125" t="s">
        <v>141</v>
      </c>
      <c r="L90" s="126"/>
      <c r="M90" s="59" t="s">
        <v>3</v>
      </c>
      <c r="N90" s="60" t="s">
        <v>43</v>
      </c>
      <c r="O90" s="60" t="s">
        <v>142</v>
      </c>
      <c r="P90" s="60" t="s">
        <v>143</v>
      </c>
      <c r="Q90" s="60" t="s">
        <v>144</v>
      </c>
      <c r="R90" s="60" t="s">
        <v>145</v>
      </c>
      <c r="S90" s="60" t="s">
        <v>146</v>
      </c>
      <c r="T90" s="61" t="s">
        <v>147</v>
      </c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</row>
    <row r="91" spans="1:63" s="2" customFormat="1" ht="22.5" customHeight="1">
      <c r="A91" s="34"/>
      <c r="B91" s="35"/>
      <c r="C91" s="66" t="s">
        <v>148</v>
      </c>
      <c r="D91" s="34"/>
      <c r="E91" s="34"/>
      <c r="F91" s="34"/>
      <c r="G91" s="34"/>
      <c r="H91" s="34"/>
      <c r="I91" s="34"/>
      <c r="J91" s="127">
        <f>BK91</f>
        <v>0</v>
      </c>
      <c r="K91" s="34"/>
      <c r="L91" s="35"/>
      <c r="M91" s="62"/>
      <c r="N91" s="53"/>
      <c r="O91" s="63"/>
      <c r="P91" s="128">
        <f>P92+P124</f>
        <v>0</v>
      </c>
      <c r="Q91" s="63"/>
      <c r="R91" s="128">
        <f>R92+R124</f>
        <v>0</v>
      </c>
      <c r="S91" s="63"/>
      <c r="T91" s="129">
        <f>T92+T124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72</v>
      </c>
      <c r="AU91" s="19" t="s">
        <v>107</v>
      </c>
      <c r="BK91" s="130">
        <f>BK92+BK124</f>
        <v>0</v>
      </c>
    </row>
    <row r="92" spans="2:63" s="12" customFormat="1" ht="25.5" customHeight="1">
      <c r="B92" s="131"/>
      <c r="D92" s="132" t="s">
        <v>72</v>
      </c>
      <c r="E92" s="133" t="s">
        <v>717</v>
      </c>
      <c r="F92" s="133" t="s">
        <v>718</v>
      </c>
      <c r="I92" s="134"/>
      <c r="J92" s="135">
        <f>BK92</f>
        <v>0</v>
      </c>
      <c r="L92" s="131"/>
      <c r="M92" s="136"/>
      <c r="N92" s="137"/>
      <c r="O92" s="137"/>
      <c r="P92" s="138">
        <f>P93+P103+P119</f>
        <v>0</v>
      </c>
      <c r="Q92" s="137"/>
      <c r="R92" s="138">
        <f>R93+R103+R119</f>
        <v>0</v>
      </c>
      <c r="S92" s="137"/>
      <c r="T92" s="139">
        <f>T93+T103+T119</f>
        <v>0</v>
      </c>
      <c r="AR92" s="132" t="s">
        <v>82</v>
      </c>
      <c r="AT92" s="140" t="s">
        <v>72</v>
      </c>
      <c r="AU92" s="140" t="s">
        <v>73</v>
      </c>
      <c r="AY92" s="132" t="s">
        <v>151</v>
      </c>
      <c r="BK92" s="141">
        <f>BK93+BK103+BK119</f>
        <v>0</v>
      </c>
    </row>
    <row r="93" spans="2:63" s="12" customFormat="1" ht="22.5" customHeight="1">
      <c r="B93" s="131"/>
      <c r="D93" s="132" t="s">
        <v>72</v>
      </c>
      <c r="E93" s="142" t="s">
        <v>1276</v>
      </c>
      <c r="F93" s="142" t="s">
        <v>1277</v>
      </c>
      <c r="I93" s="134"/>
      <c r="J93" s="143">
        <f>BK93</f>
        <v>0</v>
      </c>
      <c r="L93" s="131"/>
      <c r="M93" s="136"/>
      <c r="N93" s="137"/>
      <c r="O93" s="137"/>
      <c r="P93" s="138">
        <f>SUM(P94:P102)</f>
        <v>0</v>
      </c>
      <c r="Q93" s="137"/>
      <c r="R93" s="138">
        <f>SUM(R94:R102)</f>
        <v>0</v>
      </c>
      <c r="S93" s="137"/>
      <c r="T93" s="139">
        <f>SUM(T94:T102)</f>
        <v>0</v>
      </c>
      <c r="AR93" s="132" t="s">
        <v>82</v>
      </c>
      <c r="AT93" s="140" t="s">
        <v>72</v>
      </c>
      <c r="AU93" s="140" t="s">
        <v>80</v>
      </c>
      <c r="AY93" s="132" t="s">
        <v>151</v>
      </c>
      <c r="BK93" s="141">
        <f>SUM(BK94:BK102)</f>
        <v>0</v>
      </c>
    </row>
    <row r="94" spans="1:65" s="2" customFormat="1" ht="16.5" customHeight="1">
      <c r="A94" s="34"/>
      <c r="B94" s="144"/>
      <c r="C94" s="145" t="s">
        <v>80</v>
      </c>
      <c r="D94" s="145" t="s">
        <v>153</v>
      </c>
      <c r="E94" s="146" t="s">
        <v>1278</v>
      </c>
      <c r="F94" s="147" t="s">
        <v>1279</v>
      </c>
      <c r="G94" s="148" t="s">
        <v>453</v>
      </c>
      <c r="H94" s="149">
        <v>3</v>
      </c>
      <c r="I94" s="150"/>
      <c r="J94" s="151">
        <f aca="true" t="shared" si="0" ref="J94:J102">ROUND(I94*H94,2)</f>
        <v>0</v>
      </c>
      <c r="K94" s="147" t="s">
        <v>3</v>
      </c>
      <c r="L94" s="35"/>
      <c r="M94" s="152" t="s">
        <v>3</v>
      </c>
      <c r="N94" s="153" t="s">
        <v>44</v>
      </c>
      <c r="O94" s="55"/>
      <c r="P94" s="154">
        <f aca="true" t="shared" si="1" ref="P94:P102">O94*H94</f>
        <v>0</v>
      </c>
      <c r="Q94" s="154">
        <v>0</v>
      </c>
      <c r="R94" s="154">
        <f aca="true" t="shared" si="2" ref="R94:R102">Q94*H94</f>
        <v>0</v>
      </c>
      <c r="S94" s="154">
        <v>0</v>
      </c>
      <c r="T94" s="155">
        <f aca="true" t="shared" si="3" ref="T94:T102"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158</v>
      </c>
      <c r="AT94" s="156" t="s">
        <v>153</v>
      </c>
      <c r="AU94" s="156" t="s">
        <v>82</v>
      </c>
      <c r="AY94" s="19" t="s">
        <v>151</v>
      </c>
      <c r="BE94" s="157">
        <f aca="true" t="shared" si="4" ref="BE94:BE102">IF(N94="základní",J94,0)</f>
        <v>0</v>
      </c>
      <c r="BF94" s="157">
        <f aca="true" t="shared" si="5" ref="BF94:BF102">IF(N94="snížená",J94,0)</f>
        <v>0</v>
      </c>
      <c r="BG94" s="157">
        <f aca="true" t="shared" si="6" ref="BG94:BG102">IF(N94="zákl. přenesená",J94,0)</f>
        <v>0</v>
      </c>
      <c r="BH94" s="157">
        <f aca="true" t="shared" si="7" ref="BH94:BH102">IF(N94="sníž. přenesená",J94,0)</f>
        <v>0</v>
      </c>
      <c r="BI94" s="157">
        <f aca="true" t="shared" si="8" ref="BI94:BI102">IF(N94="nulová",J94,0)</f>
        <v>0</v>
      </c>
      <c r="BJ94" s="19" t="s">
        <v>80</v>
      </c>
      <c r="BK94" s="157">
        <f aca="true" t="shared" si="9" ref="BK94:BK102">ROUND(I94*H94,2)</f>
        <v>0</v>
      </c>
      <c r="BL94" s="19" t="s">
        <v>158</v>
      </c>
      <c r="BM94" s="156" t="s">
        <v>1280</v>
      </c>
    </row>
    <row r="95" spans="1:65" s="2" customFormat="1" ht="16.5" customHeight="1">
      <c r="A95" s="34"/>
      <c r="B95" s="144"/>
      <c r="C95" s="145" t="s">
        <v>82</v>
      </c>
      <c r="D95" s="145" t="s">
        <v>153</v>
      </c>
      <c r="E95" s="146" t="s">
        <v>1281</v>
      </c>
      <c r="F95" s="147" t="s">
        <v>1282</v>
      </c>
      <c r="G95" s="148" t="s">
        <v>453</v>
      </c>
      <c r="H95" s="149">
        <v>2</v>
      </c>
      <c r="I95" s="150"/>
      <c r="J95" s="151">
        <f t="shared" si="0"/>
        <v>0</v>
      </c>
      <c r="K95" s="147" t="s">
        <v>3</v>
      </c>
      <c r="L95" s="35"/>
      <c r="M95" s="152" t="s">
        <v>3</v>
      </c>
      <c r="N95" s="153" t="s">
        <v>44</v>
      </c>
      <c r="O95" s="55"/>
      <c r="P95" s="154">
        <f t="shared" si="1"/>
        <v>0</v>
      </c>
      <c r="Q95" s="154">
        <v>0</v>
      </c>
      <c r="R95" s="154">
        <f t="shared" si="2"/>
        <v>0</v>
      </c>
      <c r="S95" s="154">
        <v>0</v>
      </c>
      <c r="T95" s="155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6" t="s">
        <v>158</v>
      </c>
      <c r="AT95" s="156" t="s">
        <v>153</v>
      </c>
      <c r="AU95" s="156" t="s">
        <v>82</v>
      </c>
      <c r="AY95" s="19" t="s">
        <v>151</v>
      </c>
      <c r="BE95" s="157">
        <f t="shared" si="4"/>
        <v>0</v>
      </c>
      <c r="BF95" s="157">
        <f t="shared" si="5"/>
        <v>0</v>
      </c>
      <c r="BG95" s="157">
        <f t="shared" si="6"/>
        <v>0</v>
      </c>
      <c r="BH95" s="157">
        <f t="shared" si="7"/>
        <v>0</v>
      </c>
      <c r="BI95" s="157">
        <f t="shared" si="8"/>
        <v>0</v>
      </c>
      <c r="BJ95" s="19" t="s">
        <v>80</v>
      </c>
      <c r="BK95" s="157">
        <f t="shared" si="9"/>
        <v>0</v>
      </c>
      <c r="BL95" s="19" t="s">
        <v>158</v>
      </c>
      <c r="BM95" s="156" t="s">
        <v>1283</v>
      </c>
    </row>
    <row r="96" spans="1:65" s="2" customFormat="1" ht="16.5" customHeight="1">
      <c r="A96" s="34"/>
      <c r="B96" s="144"/>
      <c r="C96" s="145" t="s">
        <v>175</v>
      </c>
      <c r="D96" s="145" t="s">
        <v>153</v>
      </c>
      <c r="E96" s="146" t="s">
        <v>1284</v>
      </c>
      <c r="F96" s="147" t="s">
        <v>1285</v>
      </c>
      <c r="G96" s="148" t="s">
        <v>453</v>
      </c>
      <c r="H96" s="149">
        <v>27</v>
      </c>
      <c r="I96" s="150"/>
      <c r="J96" s="151">
        <f t="shared" si="0"/>
        <v>0</v>
      </c>
      <c r="K96" s="147" t="s">
        <v>3</v>
      </c>
      <c r="L96" s="35"/>
      <c r="M96" s="152" t="s">
        <v>3</v>
      </c>
      <c r="N96" s="153" t="s">
        <v>44</v>
      </c>
      <c r="O96" s="55"/>
      <c r="P96" s="154">
        <f t="shared" si="1"/>
        <v>0</v>
      </c>
      <c r="Q96" s="154">
        <v>0</v>
      </c>
      <c r="R96" s="154">
        <f t="shared" si="2"/>
        <v>0</v>
      </c>
      <c r="S96" s="154">
        <v>0</v>
      </c>
      <c r="T96" s="155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6" t="s">
        <v>158</v>
      </c>
      <c r="AT96" s="156" t="s">
        <v>153</v>
      </c>
      <c r="AU96" s="156" t="s">
        <v>82</v>
      </c>
      <c r="AY96" s="19" t="s">
        <v>151</v>
      </c>
      <c r="BE96" s="157">
        <f t="shared" si="4"/>
        <v>0</v>
      </c>
      <c r="BF96" s="157">
        <f t="shared" si="5"/>
        <v>0</v>
      </c>
      <c r="BG96" s="157">
        <f t="shared" si="6"/>
        <v>0</v>
      </c>
      <c r="BH96" s="157">
        <f t="shared" si="7"/>
        <v>0</v>
      </c>
      <c r="BI96" s="157">
        <f t="shared" si="8"/>
        <v>0</v>
      </c>
      <c r="BJ96" s="19" t="s">
        <v>80</v>
      </c>
      <c r="BK96" s="157">
        <f t="shared" si="9"/>
        <v>0</v>
      </c>
      <c r="BL96" s="19" t="s">
        <v>158</v>
      </c>
      <c r="BM96" s="156" t="s">
        <v>1286</v>
      </c>
    </row>
    <row r="97" spans="1:65" s="2" customFormat="1" ht="16.5" customHeight="1">
      <c r="A97" s="34"/>
      <c r="B97" s="144"/>
      <c r="C97" s="145" t="s">
        <v>158</v>
      </c>
      <c r="D97" s="145" t="s">
        <v>153</v>
      </c>
      <c r="E97" s="146" t="s">
        <v>1287</v>
      </c>
      <c r="F97" s="147" t="s">
        <v>1288</v>
      </c>
      <c r="G97" s="148" t="s">
        <v>453</v>
      </c>
      <c r="H97" s="149">
        <v>25</v>
      </c>
      <c r="I97" s="150"/>
      <c r="J97" s="151">
        <f t="shared" si="0"/>
        <v>0</v>
      </c>
      <c r="K97" s="147" t="s">
        <v>3</v>
      </c>
      <c r="L97" s="35"/>
      <c r="M97" s="152" t="s">
        <v>3</v>
      </c>
      <c r="N97" s="153" t="s">
        <v>44</v>
      </c>
      <c r="O97" s="55"/>
      <c r="P97" s="154">
        <f t="shared" si="1"/>
        <v>0</v>
      </c>
      <c r="Q97" s="154">
        <v>0</v>
      </c>
      <c r="R97" s="154">
        <f t="shared" si="2"/>
        <v>0</v>
      </c>
      <c r="S97" s="154">
        <v>0</v>
      </c>
      <c r="T97" s="155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158</v>
      </c>
      <c r="AT97" s="156" t="s">
        <v>153</v>
      </c>
      <c r="AU97" s="156" t="s">
        <v>82</v>
      </c>
      <c r="AY97" s="19" t="s">
        <v>151</v>
      </c>
      <c r="BE97" s="157">
        <f t="shared" si="4"/>
        <v>0</v>
      </c>
      <c r="BF97" s="157">
        <f t="shared" si="5"/>
        <v>0</v>
      </c>
      <c r="BG97" s="157">
        <f t="shared" si="6"/>
        <v>0</v>
      </c>
      <c r="BH97" s="157">
        <f t="shared" si="7"/>
        <v>0</v>
      </c>
      <c r="BI97" s="157">
        <f t="shared" si="8"/>
        <v>0</v>
      </c>
      <c r="BJ97" s="19" t="s">
        <v>80</v>
      </c>
      <c r="BK97" s="157">
        <f t="shared" si="9"/>
        <v>0</v>
      </c>
      <c r="BL97" s="19" t="s">
        <v>158</v>
      </c>
      <c r="BM97" s="156" t="s">
        <v>1289</v>
      </c>
    </row>
    <row r="98" spans="1:65" s="2" customFormat="1" ht="16.5" customHeight="1">
      <c r="A98" s="34"/>
      <c r="B98" s="144"/>
      <c r="C98" s="145" t="s">
        <v>186</v>
      </c>
      <c r="D98" s="145" t="s">
        <v>153</v>
      </c>
      <c r="E98" s="146" t="s">
        <v>1290</v>
      </c>
      <c r="F98" s="147" t="s">
        <v>1291</v>
      </c>
      <c r="G98" s="148" t="s">
        <v>453</v>
      </c>
      <c r="H98" s="149">
        <v>3</v>
      </c>
      <c r="I98" s="150"/>
      <c r="J98" s="151">
        <f t="shared" si="0"/>
        <v>0</v>
      </c>
      <c r="K98" s="147" t="s">
        <v>3</v>
      </c>
      <c r="L98" s="35"/>
      <c r="M98" s="152" t="s">
        <v>3</v>
      </c>
      <c r="N98" s="153" t="s">
        <v>44</v>
      </c>
      <c r="O98" s="55"/>
      <c r="P98" s="154">
        <f t="shared" si="1"/>
        <v>0</v>
      </c>
      <c r="Q98" s="154">
        <v>0</v>
      </c>
      <c r="R98" s="154">
        <f t="shared" si="2"/>
        <v>0</v>
      </c>
      <c r="S98" s="154">
        <v>0</v>
      </c>
      <c r="T98" s="155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158</v>
      </c>
      <c r="AT98" s="156" t="s">
        <v>153</v>
      </c>
      <c r="AU98" s="156" t="s">
        <v>82</v>
      </c>
      <c r="AY98" s="19" t="s">
        <v>151</v>
      </c>
      <c r="BE98" s="157">
        <f t="shared" si="4"/>
        <v>0</v>
      </c>
      <c r="BF98" s="157">
        <f t="shared" si="5"/>
        <v>0</v>
      </c>
      <c r="BG98" s="157">
        <f t="shared" si="6"/>
        <v>0</v>
      </c>
      <c r="BH98" s="157">
        <f t="shared" si="7"/>
        <v>0</v>
      </c>
      <c r="BI98" s="157">
        <f t="shared" si="8"/>
        <v>0</v>
      </c>
      <c r="BJ98" s="19" t="s">
        <v>80</v>
      </c>
      <c r="BK98" s="157">
        <f t="shared" si="9"/>
        <v>0</v>
      </c>
      <c r="BL98" s="19" t="s">
        <v>158</v>
      </c>
      <c r="BM98" s="156" t="s">
        <v>1292</v>
      </c>
    </row>
    <row r="99" spans="1:65" s="2" customFormat="1" ht="16.5" customHeight="1">
      <c r="A99" s="34"/>
      <c r="B99" s="144"/>
      <c r="C99" s="145" t="s">
        <v>192</v>
      </c>
      <c r="D99" s="145" t="s">
        <v>153</v>
      </c>
      <c r="E99" s="146" t="s">
        <v>1293</v>
      </c>
      <c r="F99" s="147" t="s">
        <v>1294</v>
      </c>
      <c r="G99" s="148" t="s">
        <v>453</v>
      </c>
      <c r="H99" s="149">
        <v>27</v>
      </c>
      <c r="I99" s="150"/>
      <c r="J99" s="151">
        <f t="shared" si="0"/>
        <v>0</v>
      </c>
      <c r="K99" s="147" t="s">
        <v>3</v>
      </c>
      <c r="L99" s="35"/>
      <c r="M99" s="152" t="s">
        <v>3</v>
      </c>
      <c r="N99" s="153" t="s">
        <v>44</v>
      </c>
      <c r="O99" s="55"/>
      <c r="P99" s="154">
        <f t="shared" si="1"/>
        <v>0</v>
      </c>
      <c r="Q99" s="154">
        <v>0</v>
      </c>
      <c r="R99" s="154">
        <f t="shared" si="2"/>
        <v>0</v>
      </c>
      <c r="S99" s="154">
        <v>0</v>
      </c>
      <c r="T99" s="155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158</v>
      </c>
      <c r="AT99" s="156" t="s">
        <v>153</v>
      </c>
      <c r="AU99" s="156" t="s">
        <v>82</v>
      </c>
      <c r="AY99" s="19" t="s">
        <v>151</v>
      </c>
      <c r="BE99" s="157">
        <f t="shared" si="4"/>
        <v>0</v>
      </c>
      <c r="BF99" s="157">
        <f t="shared" si="5"/>
        <v>0</v>
      </c>
      <c r="BG99" s="157">
        <f t="shared" si="6"/>
        <v>0</v>
      </c>
      <c r="BH99" s="157">
        <f t="shared" si="7"/>
        <v>0</v>
      </c>
      <c r="BI99" s="157">
        <f t="shared" si="8"/>
        <v>0</v>
      </c>
      <c r="BJ99" s="19" t="s">
        <v>80</v>
      </c>
      <c r="BK99" s="157">
        <f t="shared" si="9"/>
        <v>0</v>
      </c>
      <c r="BL99" s="19" t="s">
        <v>158</v>
      </c>
      <c r="BM99" s="156" t="s">
        <v>1295</v>
      </c>
    </row>
    <row r="100" spans="1:65" s="2" customFormat="1" ht="16.5" customHeight="1">
      <c r="A100" s="34"/>
      <c r="B100" s="144"/>
      <c r="C100" s="145" t="s">
        <v>200</v>
      </c>
      <c r="D100" s="145" t="s">
        <v>153</v>
      </c>
      <c r="E100" s="146" t="s">
        <v>1296</v>
      </c>
      <c r="F100" s="147" t="s">
        <v>1297</v>
      </c>
      <c r="G100" s="148" t="s">
        <v>453</v>
      </c>
      <c r="H100" s="149">
        <v>25</v>
      </c>
      <c r="I100" s="150"/>
      <c r="J100" s="151">
        <f t="shared" si="0"/>
        <v>0</v>
      </c>
      <c r="K100" s="147" t="s">
        <v>3</v>
      </c>
      <c r="L100" s="35"/>
      <c r="M100" s="152" t="s">
        <v>3</v>
      </c>
      <c r="N100" s="153" t="s">
        <v>44</v>
      </c>
      <c r="O100" s="55"/>
      <c r="P100" s="154">
        <f t="shared" si="1"/>
        <v>0</v>
      </c>
      <c r="Q100" s="154">
        <v>0</v>
      </c>
      <c r="R100" s="154">
        <f t="shared" si="2"/>
        <v>0</v>
      </c>
      <c r="S100" s="154">
        <v>0</v>
      </c>
      <c r="T100" s="155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158</v>
      </c>
      <c r="AT100" s="156" t="s">
        <v>153</v>
      </c>
      <c r="AU100" s="156" t="s">
        <v>82</v>
      </c>
      <c r="AY100" s="19" t="s">
        <v>151</v>
      </c>
      <c r="BE100" s="157">
        <f t="shared" si="4"/>
        <v>0</v>
      </c>
      <c r="BF100" s="157">
        <f t="shared" si="5"/>
        <v>0</v>
      </c>
      <c r="BG100" s="157">
        <f t="shared" si="6"/>
        <v>0</v>
      </c>
      <c r="BH100" s="157">
        <f t="shared" si="7"/>
        <v>0</v>
      </c>
      <c r="BI100" s="157">
        <f t="shared" si="8"/>
        <v>0</v>
      </c>
      <c r="BJ100" s="19" t="s">
        <v>80</v>
      </c>
      <c r="BK100" s="157">
        <f t="shared" si="9"/>
        <v>0</v>
      </c>
      <c r="BL100" s="19" t="s">
        <v>158</v>
      </c>
      <c r="BM100" s="156" t="s">
        <v>1298</v>
      </c>
    </row>
    <row r="101" spans="1:65" s="2" customFormat="1" ht="16.5" customHeight="1">
      <c r="A101" s="34"/>
      <c r="B101" s="144"/>
      <c r="C101" s="145" t="s">
        <v>207</v>
      </c>
      <c r="D101" s="145" t="s">
        <v>153</v>
      </c>
      <c r="E101" s="146" t="s">
        <v>1299</v>
      </c>
      <c r="F101" s="147" t="s">
        <v>1300</v>
      </c>
      <c r="G101" s="148" t="s">
        <v>584</v>
      </c>
      <c r="H101" s="149">
        <v>1</v>
      </c>
      <c r="I101" s="150"/>
      <c r="J101" s="151">
        <f t="shared" si="0"/>
        <v>0</v>
      </c>
      <c r="K101" s="147" t="s">
        <v>3</v>
      </c>
      <c r="L101" s="35"/>
      <c r="M101" s="152" t="s">
        <v>3</v>
      </c>
      <c r="N101" s="153" t="s">
        <v>44</v>
      </c>
      <c r="O101" s="55"/>
      <c r="P101" s="154">
        <f t="shared" si="1"/>
        <v>0</v>
      </c>
      <c r="Q101" s="154">
        <v>0</v>
      </c>
      <c r="R101" s="154">
        <f t="shared" si="2"/>
        <v>0</v>
      </c>
      <c r="S101" s="154">
        <v>0</v>
      </c>
      <c r="T101" s="155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158</v>
      </c>
      <c r="AT101" s="156" t="s">
        <v>153</v>
      </c>
      <c r="AU101" s="156" t="s">
        <v>82</v>
      </c>
      <c r="AY101" s="19" t="s">
        <v>151</v>
      </c>
      <c r="BE101" s="157">
        <f t="shared" si="4"/>
        <v>0</v>
      </c>
      <c r="BF101" s="157">
        <f t="shared" si="5"/>
        <v>0</v>
      </c>
      <c r="BG101" s="157">
        <f t="shared" si="6"/>
        <v>0</v>
      </c>
      <c r="BH101" s="157">
        <f t="shared" si="7"/>
        <v>0</v>
      </c>
      <c r="BI101" s="157">
        <f t="shared" si="8"/>
        <v>0</v>
      </c>
      <c r="BJ101" s="19" t="s">
        <v>80</v>
      </c>
      <c r="BK101" s="157">
        <f t="shared" si="9"/>
        <v>0</v>
      </c>
      <c r="BL101" s="19" t="s">
        <v>158</v>
      </c>
      <c r="BM101" s="156" t="s">
        <v>1301</v>
      </c>
    </row>
    <row r="102" spans="1:65" s="2" customFormat="1" ht="16.5" customHeight="1">
      <c r="A102" s="34"/>
      <c r="B102" s="144"/>
      <c r="C102" s="145" t="s">
        <v>213</v>
      </c>
      <c r="D102" s="145" t="s">
        <v>153</v>
      </c>
      <c r="E102" s="146" t="s">
        <v>1302</v>
      </c>
      <c r="F102" s="147" t="s">
        <v>1303</v>
      </c>
      <c r="G102" s="148" t="s">
        <v>584</v>
      </c>
      <c r="H102" s="149">
        <v>1</v>
      </c>
      <c r="I102" s="150"/>
      <c r="J102" s="151">
        <f t="shared" si="0"/>
        <v>0</v>
      </c>
      <c r="K102" s="147" t="s">
        <v>3</v>
      </c>
      <c r="L102" s="35"/>
      <c r="M102" s="152" t="s">
        <v>3</v>
      </c>
      <c r="N102" s="153" t="s">
        <v>44</v>
      </c>
      <c r="O102" s="55"/>
      <c r="P102" s="154">
        <f t="shared" si="1"/>
        <v>0</v>
      </c>
      <c r="Q102" s="154">
        <v>0</v>
      </c>
      <c r="R102" s="154">
        <f t="shared" si="2"/>
        <v>0</v>
      </c>
      <c r="S102" s="154">
        <v>0</v>
      </c>
      <c r="T102" s="155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158</v>
      </c>
      <c r="AT102" s="156" t="s">
        <v>153</v>
      </c>
      <c r="AU102" s="156" t="s">
        <v>82</v>
      </c>
      <c r="AY102" s="19" t="s">
        <v>151</v>
      </c>
      <c r="BE102" s="157">
        <f t="shared" si="4"/>
        <v>0</v>
      </c>
      <c r="BF102" s="157">
        <f t="shared" si="5"/>
        <v>0</v>
      </c>
      <c r="BG102" s="157">
        <f t="shared" si="6"/>
        <v>0</v>
      </c>
      <c r="BH102" s="157">
        <f t="shared" si="7"/>
        <v>0</v>
      </c>
      <c r="BI102" s="157">
        <f t="shared" si="8"/>
        <v>0</v>
      </c>
      <c r="BJ102" s="19" t="s">
        <v>80</v>
      </c>
      <c r="BK102" s="157">
        <f t="shared" si="9"/>
        <v>0</v>
      </c>
      <c r="BL102" s="19" t="s">
        <v>158</v>
      </c>
      <c r="BM102" s="156" t="s">
        <v>1304</v>
      </c>
    </row>
    <row r="103" spans="2:63" s="12" customFormat="1" ht="22.5" customHeight="1">
      <c r="B103" s="131"/>
      <c r="D103" s="132" t="s">
        <v>72</v>
      </c>
      <c r="E103" s="142" t="s">
        <v>1305</v>
      </c>
      <c r="F103" s="142" t="s">
        <v>1306</v>
      </c>
      <c r="I103" s="134"/>
      <c r="J103" s="143">
        <f>BK103</f>
        <v>0</v>
      </c>
      <c r="L103" s="131"/>
      <c r="M103" s="136"/>
      <c r="N103" s="137"/>
      <c r="O103" s="137"/>
      <c r="P103" s="138">
        <f>SUM(P104:P118)</f>
        <v>0</v>
      </c>
      <c r="Q103" s="137"/>
      <c r="R103" s="138">
        <f>SUM(R104:R118)</f>
        <v>0</v>
      </c>
      <c r="S103" s="137"/>
      <c r="T103" s="139">
        <f>SUM(T104:T118)</f>
        <v>0</v>
      </c>
      <c r="AR103" s="132" t="s">
        <v>82</v>
      </c>
      <c r="AT103" s="140" t="s">
        <v>72</v>
      </c>
      <c r="AU103" s="140" t="s">
        <v>80</v>
      </c>
      <c r="AY103" s="132" t="s">
        <v>151</v>
      </c>
      <c r="BK103" s="141">
        <f>SUM(BK104:BK118)</f>
        <v>0</v>
      </c>
    </row>
    <row r="104" spans="1:65" s="2" customFormat="1" ht="16.5" customHeight="1">
      <c r="A104" s="34"/>
      <c r="B104" s="144"/>
      <c r="C104" s="145" t="s">
        <v>222</v>
      </c>
      <c r="D104" s="145" t="s">
        <v>153</v>
      </c>
      <c r="E104" s="146" t="s">
        <v>1307</v>
      </c>
      <c r="F104" s="147" t="s">
        <v>1308</v>
      </c>
      <c r="G104" s="148" t="s">
        <v>1309</v>
      </c>
      <c r="H104" s="149">
        <v>2</v>
      </c>
      <c r="I104" s="150"/>
      <c r="J104" s="151">
        <f aca="true" t="shared" si="10" ref="J104:J118">ROUND(I104*H104,2)</f>
        <v>0</v>
      </c>
      <c r="K104" s="147" t="s">
        <v>3</v>
      </c>
      <c r="L104" s="35"/>
      <c r="M104" s="152" t="s">
        <v>3</v>
      </c>
      <c r="N104" s="153" t="s">
        <v>44</v>
      </c>
      <c r="O104" s="55"/>
      <c r="P104" s="154">
        <f aca="true" t="shared" si="11" ref="P104:P118">O104*H104</f>
        <v>0</v>
      </c>
      <c r="Q104" s="154">
        <v>0</v>
      </c>
      <c r="R104" s="154">
        <f aca="true" t="shared" si="12" ref="R104:R118">Q104*H104</f>
        <v>0</v>
      </c>
      <c r="S104" s="154">
        <v>0</v>
      </c>
      <c r="T104" s="155">
        <f aca="true" t="shared" si="13" ref="T104:T118"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6" t="s">
        <v>158</v>
      </c>
      <c r="AT104" s="156" t="s">
        <v>153</v>
      </c>
      <c r="AU104" s="156" t="s">
        <v>82</v>
      </c>
      <c r="AY104" s="19" t="s">
        <v>151</v>
      </c>
      <c r="BE104" s="157">
        <f aca="true" t="shared" si="14" ref="BE104:BE118">IF(N104="základní",J104,0)</f>
        <v>0</v>
      </c>
      <c r="BF104" s="157">
        <f aca="true" t="shared" si="15" ref="BF104:BF118">IF(N104="snížená",J104,0)</f>
        <v>0</v>
      </c>
      <c r="BG104" s="157">
        <f aca="true" t="shared" si="16" ref="BG104:BG118">IF(N104="zákl. přenesená",J104,0)</f>
        <v>0</v>
      </c>
      <c r="BH104" s="157">
        <f aca="true" t="shared" si="17" ref="BH104:BH118">IF(N104="sníž. přenesená",J104,0)</f>
        <v>0</v>
      </c>
      <c r="BI104" s="157">
        <f aca="true" t="shared" si="18" ref="BI104:BI118">IF(N104="nulová",J104,0)</f>
        <v>0</v>
      </c>
      <c r="BJ104" s="19" t="s">
        <v>80</v>
      </c>
      <c r="BK104" s="157">
        <f aca="true" t="shared" si="19" ref="BK104:BK118">ROUND(I104*H104,2)</f>
        <v>0</v>
      </c>
      <c r="BL104" s="19" t="s">
        <v>158</v>
      </c>
      <c r="BM104" s="156" t="s">
        <v>1310</v>
      </c>
    </row>
    <row r="105" spans="1:65" s="2" customFormat="1" ht="21.75" customHeight="1">
      <c r="A105" s="34"/>
      <c r="B105" s="144"/>
      <c r="C105" s="145" t="s">
        <v>230</v>
      </c>
      <c r="D105" s="145" t="s">
        <v>153</v>
      </c>
      <c r="E105" s="146" t="s">
        <v>1311</v>
      </c>
      <c r="F105" s="147" t="s">
        <v>1312</v>
      </c>
      <c r="G105" s="148" t="s">
        <v>1313</v>
      </c>
      <c r="H105" s="149">
        <v>23</v>
      </c>
      <c r="I105" s="150"/>
      <c r="J105" s="151">
        <f t="shared" si="10"/>
        <v>0</v>
      </c>
      <c r="K105" s="147" t="s">
        <v>3</v>
      </c>
      <c r="L105" s="35"/>
      <c r="M105" s="152" t="s">
        <v>3</v>
      </c>
      <c r="N105" s="153" t="s">
        <v>44</v>
      </c>
      <c r="O105" s="55"/>
      <c r="P105" s="154">
        <f t="shared" si="11"/>
        <v>0</v>
      </c>
      <c r="Q105" s="154">
        <v>0</v>
      </c>
      <c r="R105" s="154">
        <f t="shared" si="12"/>
        <v>0</v>
      </c>
      <c r="S105" s="154">
        <v>0</v>
      </c>
      <c r="T105" s="155">
        <f t="shared" si="1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158</v>
      </c>
      <c r="AT105" s="156" t="s">
        <v>153</v>
      </c>
      <c r="AU105" s="156" t="s">
        <v>82</v>
      </c>
      <c r="AY105" s="19" t="s">
        <v>151</v>
      </c>
      <c r="BE105" s="157">
        <f t="shared" si="14"/>
        <v>0</v>
      </c>
      <c r="BF105" s="157">
        <f t="shared" si="15"/>
        <v>0</v>
      </c>
      <c r="BG105" s="157">
        <f t="shared" si="16"/>
        <v>0</v>
      </c>
      <c r="BH105" s="157">
        <f t="shared" si="17"/>
        <v>0</v>
      </c>
      <c r="BI105" s="157">
        <f t="shared" si="18"/>
        <v>0</v>
      </c>
      <c r="BJ105" s="19" t="s">
        <v>80</v>
      </c>
      <c r="BK105" s="157">
        <f t="shared" si="19"/>
        <v>0</v>
      </c>
      <c r="BL105" s="19" t="s">
        <v>158</v>
      </c>
      <c r="BM105" s="156" t="s">
        <v>1314</v>
      </c>
    </row>
    <row r="106" spans="1:65" s="2" customFormat="1" ht="16.5" customHeight="1">
      <c r="A106" s="34"/>
      <c r="B106" s="144"/>
      <c r="C106" s="145" t="s">
        <v>237</v>
      </c>
      <c r="D106" s="145" t="s">
        <v>153</v>
      </c>
      <c r="E106" s="146" t="s">
        <v>1315</v>
      </c>
      <c r="F106" s="147" t="s">
        <v>1316</v>
      </c>
      <c r="G106" s="148" t="s">
        <v>1313</v>
      </c>
      <c r="H106" s="149">
        <v>23</v>
      </c>
      <c r="I106" s="150"/>
      <c r="J106" s="151">
        <f t="shared" si="10"/>
        <v>0</v>
      </c>
      <c r="K106" s="147" t="s">
        <v>3</v>
      </c>
      <c r="L106" s="35"/>
      <c r="M106" s="152" t="s">
        <v>3</v>
      </c>
      <c r="N106" s="153" t="s">
        <v>44</v>
      </c>
      <c r="O106" s="55"/>
      <c r="P106" s="154">
        <f t="shared" si="11"/>
        <v>0</v>
      </c>
      <c r="Q106" s="154">
        <v>0</v>
      </c>
      <c r="R106" s="154">
        <f t="shared" si="12"/>
        <v>0</v>
      </c>
      <c r="S106" s="154">
        <v>0</v>
      </c>
      <c r="T106" s="155">
        <f t="shared" si="1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158</v>
      </c>
      <c r="AT106" s="156" t="s">
        <v>153</v>
      </c>
      <c r="AU106" s="156" t="s">
        <v>82</v>
      </c>
      <c r="AY106" s="19" t="s">
        <v>151</v>
      </c>
      <c r="BE106" s="157">
        <f t="shared" si="14"/>
        <v>0</v>
      </c>
      <c r="BF106" s="157">
        <f t="shared" si="15"/>
        <v>0</v>
      </c>
      <c r="BG106" s="157">
        <f t="shared" si="16"/>
        <v>0</v>
      </c>
      <c r="BH106" s="157">
        <f t="shared" si="17"/>
        <v>0</v>
      </c>
      <c r="BI106" s="157">
        <f t="shared" si="18"/>
        <v>0</v>
      </c>
      <c r="BJ106" s="19" t="s">
        <v>80</v>
      </c>
      <c r="BK106" s="157">
        <f t="shared" si="19"/>
        <v>0</v>
      </c>
      <c r="BL106" s="19" t="s">
        <v>158</v>
      </c>
      <c r="BM106" s="156" t="s">
        <v>1317</v>
      </c>
    </row>
    <row r="107" spans="1:65" s="2" customFormat="1" ht="21.75" customHeight="1">
      <c r="A107" s="34"/>
      <c r="B107" s="144"/>
      <c r="C107" s="145" t="s">
        <v>242</v>
      </c>
      <c r="D107" s="145" t="s">
        <v>153</v>
      </c>
      <c r="E107" s="146" t="s">
        <v>1318</v>
      </c>
      <c r="F107" s="147" t="s">
        <v>1319</v>
      </c>
      <c r="G107" s="148" t="s">
        <v>1313</v>
      </c>
      <c r="H107" s="149">
        <v>10</v>
      </c>
      <c r="I107" s="150"/>
      <c r="J107" s="151">
        <f t="shared" si="10"/>
        <v>0</v>
      </c>
      <c r="K107" s="147" t="s">
        <v>3</v>
      </c>
      <c r="L107" s="35"/>
      <c r="M107" s="152" t="s">
        <v>3</v>
      </c>
      <c r="N107" s="153" t="s">
        <v>44</v>
      </c>
      <c r="O107" s="55"/>
      <c r="P107" s="154">
        <f t="shared" si="11"/>
        <v>0</v>
      </c>
      <c r="Q107" s="154">
        <v>0</v>
      </c>
      <c r="R107" s="154">
        <f t="shared" si="12"/>
        <v>0</v>
      </c>
      <c r="S107" s="154">
        <v>0</v>
      </c>
      <c r="T107" s="155">
        <f t="shared" si="1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158</v>
      </c>
      <c r="AT107" s="156" t="s">
        <v>153</v>
      </c>
      <c r="AU107" s="156" t="s">
        <v>82</v>
      </c>
      <c r="AY107" s="19" t="s">
        <v>151</v>
      </c>
      <c r="BE107" s="157">
        <f t="shared" si="14"/>
        <v>0</v>
      </c>
      <c r="BF107" s="157">
        <f t="shared" si="15"/>
        <v>0</v>
      </c>
      <c r="BG107" s="157">
        <f t="shared" si="16"/>
        <v>0</v>
      </c>
      <c r="BH107" s="157">
        <f t="shared" si="17"/>
        <v>0</v>
      </c>
      <c r="BI107" s="157">
        <f t="shared" si="18"/>
        <v>0</v>
      </c>
      <c r="BJ107" s="19" t="s">
        <v>80</v>
      </c>
      <c r="BK107" s="157">
        <f t="shared" si="19"/>
        <v>0</v>
      </c>
      <c r="BL107" s="19" t="s">
        <v>158</v>
      </c>
      <c r="BM107" s="156" t="s">
        <v>1320</v>
      </c>
    </row>
    <row r="108" spans="1:65" s="2" customFormat="1" ht="16.5" customHeight="1">
      <c r="A108" s="34"/>
      <c r="B108" s="144"/>
      <c r="C108" s="145" t="s">
        <v>250</v>
      </c>
      <c r="D108" s="145" t="s">
        <v>153</v>
      </c>
      <c r="E108" s="146" t="s">
        <v>1321</v>
      </c>
      <c r="F108" s="147" t="s">
        <v>1322</v>
      </c>
      <c r="G108" s="148" t="s">
        <v>1313</v>
      </c>
      <c r="H108" s="149">
        <v>10</v>
      </c>
      <c r="I108" s="150"/>
      <c r="J108" s="151">
        <f t="shared" si="10"/>
        <v>0</v>
      </c>
      <c r="K108" s="147" t="s">
        <v>3</v>
      </c>
      <c r="L108" s="35"/>
      <c r="M108" s="152" t="s">
        <v>3</v>
      </c>
      <c r="N108" s="153" t="s">
        <v>44</v>
      </c>
      <c r="O108" s="55"/>
      <c r="P108" s="154">
        <f t="shared" si="11"/>
        <v>0</v>
      </c>
      <c r="Q108" s="154">
        <v>0</v>
      </c>
      <c r="R108" s="154">
        <f t="shared" si="12"/>
        <v>0</v>
      </c>
      <c r="S108" s="154">
        <v>0</v>
      </c>
      <c r="T108" s="155">
        <f t="shared" si="1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158</v>
      </c>
      <c r="AT108" s="156" t="s">
        <v>153</v>
      </c>
      <c r="AU108" s="156" t="s">
        <v>82</v>
      </c>
      <c r="AY108" s="19" t="s">
        <v>151</v>
      </c>
      <c r="BE108" s="157">
        <f t="shared" si="14"/>
        <v>0</v>
      </c>
      <c r="BF108" s="157">
        <f t="shared" si="15"/>
        <v>0</v>
      </c>
      <c r="BG108" s="157">
        <f t="shared" si="16"/>
        <v>0</v>
      </c>
      <c r="BH108" s="157">
        <f t="shared" si="17"/>
        <v>0</v>
      </c>
      <c r="BI108" s="157">
        <f t="shared" si="18"/>
        <v>0</v>
      </c>
      <c r="BJ108" s="19" t="s">
        <v>80</v>
      </c>
      <c r="BK108" s="157">
        <f t="shared" si="19"/>
        <v>0</v>
      </c>
      <c r="BL108" s="19" t="s">
        <v>158</v>
      </c>
      <c r="BM108" s="156" t="s">
        <v>1323</v>
      </c>
    </row>
    <row r="109" spans="1:65" s="2" customFormat="1" ht="21.75" customHeight="1">
      <c r="A109" s="34"/>
      <c r="B109" s="144"/>
      <c r="C109" s="145" t="s">
        <v>9</v>
      </c>
      <c r="D109" s="145" t="s">
        <v>153</v>
      </c>
      <c r="E109" s="146" t="s">
        <v>1311</v>
      </c>
      <c r="F109" s="147" t="s">
        <v>1312</v>
      </c>
      <c r="G109" s="148" t="s">
        <v>1313</v>
      </c>
      <c r="H109" s="149">
        <v>2</v>
      </c>
      <c r="I109" s="150"/>
      <c r="J109" s="151">
        <f t="shared" si="10"/>
        <v>0</v>
      </c>
      <c r="K109" s="147" t="s">
        <v>3</v>
      </c>
      <c r="L109" s="35"/>
      <c r="M109" s="152" t="s">
        <v>3</v>
      </c>
      <c r="N109" s="153" t="s">
        <v>44</v>
      </c>
      <c r="O109" s="55"/>
      <c r="P109" s="154">
        <f t="shared" si="11"/>
        <v>0</v>
      </c>
      <c r="Q109" s="154">
        <v>0</v>
      </c>
      <c r="R109" s="154">
        <f t="shared" si="12"/>
        <v>0</v>
      </c>
      <c r="S109" s="154">
        <v>0</v>
      </c>
      <c r="T109" s="155">
        <f t="shared" si="1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158</v>
      </c>
      <c r="AT109" s="156" t="s">
        <v>153</v>
      </c>
      <c r="AU109" s="156" t="s">
        <v>82</v>
      </c>
      <c r="AY109" s="19" t="s">
        <v>151</v>
      </c>
      <c r="BE109" s="157">
        <f t="shared" si="14"/>
        <v>0</v>
      </c>
      <c r="BF109" s="157">
        <f t="shared" si="15"/>
        <v>0</v>
      </c>
      <c r="BG109" s="157">
        <f t="shared" si="16"/>
        <v>0</v>
      </c>
      <c r="BH109" s="157">
        <f t="shared" si="17"/>
        <v>0</v>
      </c>
      <c r="BI109" s="157">
        <f t="shared" si="18"/>
        <v>0</v>
      </c>
      <c r="BJ109" s="19" t="s">
        <v>80</v>
      </c>
      <c r="BK109" s="157">
        <f t="shared" si="19"/>
        <v>0</v>
      </c>
      <c r="BL109" s="19" t="s">
        <v>158</v>
      </c>
      <c r="BM109" s="156" t="s">
        <v>1324</v>
      </c>
    </row>
    <row r="110" spans="1:65" s="2" customFormat="1" ht="16.5" customHeight="1">
      <c r="A110" s="34"/>
      <c r="B110" s="144"/>
      <c r="C110" s="145" t="s">
        <v>267</v>
      </c>
      <c r="D110" s="145" t="s">
        <v>153</v>
      </c>
      <c r="E110" s="146" t="s">
        <v>1315</v>
      </c>
      <c r="F110" s="147" t="s">
        <v>1316</v>
      </c>
      <c r="G110" s="148" t="s">
        <v>1313</v>
      </c>
      <c r="H110" s="149">
        <v>2</v>
      </c>
      <c r="I110" s="150"/>
      <c r="J110" s="151">
        <f t="shared" si="10"/>
        <v>0</v>
      </c>
      <c r="K110" s="147" t="s">
        <v>3</v>
      </c>
      <c r="L110" s="35"/>
      <c r="M110" s="152" t="s">
        <v>3</v>
      </c>
      <c r="N110" s="153" t="s">
        <v>44</v>
      </c>
      <c r="O110" s="55"/>
      <c r="P110" s="154">
        <f t="shared" si="11"/>
        <v>0</v>
      </c>
      <c r="Q110" s="154">
        <v>0</v>
      </c>
      <c r="R110" s="154">
        <f t="shared" si="12"/>
        <v>0</v>
      </c>
      <c r="S110" s="154">
        <v>0</v>
      </c>
      <c r="T110" s="155">
        <f t="shared" si="1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158</v>
      </c>
      <c r="AT110" s="156" t="s">
        <v>153</v>
      </c>
      <c r="AU110" s="156" t="s">
        <v>82</v>
      </c>
      <c r="AY110" s="19" t="s">
        <v>151</v>
      </c>
      <c r="BE110" s="157">
        <f t="shared" si="14"/>
        <v>0</v>
      </c>
      <c r="BF110" s="157">
        <f t="shared" si="15"/>
        <v>0</v>
      </c>
      <c r="BG110" s="157">
        <f t="shared" si="16"/>
        <v>0</v>
      </c>
      <c r="BH110" s="157">
        <f t="shared" si="17"/>
        <v>0</v>
      </c>
      <c r="BI110" s="157">
        <f t="shared" si="18"/>
        <v>0</v>
      </c>
      <c r="BJ110" s="19" t="s">
        <v>80</v>
      </c>
      <c r="BK110" s="157">
        <f t="shared" si="19"/>
        <v>0</v>
      </c>
      <c r="BL110" s="19" t="s">
        <v>158</v>
      </c>
      <c r="BM110" s="156" t="s">
        <v>1325</v>
      </c>
    </row>
    <row r="111" spans="1:65" s="2" customFormat="1" ht="21.75" customHeight="1">
      <c r="A111" s="34"/>
      <c r="B111" s="144"/>
      <c r="C111" s="145" t="s">
        <v>276</v>
      </c>
      <c r="D111" s="145" t="s">
        <v>153</v>
      </c>
      <c r="E111" s="146" t="s">
        <v>1318</v>
      </c>
      <c r="F111" s="147" t="s">
        <v>1319</v>
      </c>
      <c r="G111" s="148" t="s">
        <v>1313</v>
      </c>
      <c r="H111" s="149">
        <v>8</v>
      </c>
      <c r="I111" s="150"/>
      <c r="J111" s="151">
        <f t="shared" si="10"/>
        <v>0</v>
      </c>
      <c r="K111" s="147" t="s">
        <v>3</v>
      </c>
      <c r="L111" s="35"/>
      <c r="M111" s="152" t="s">
        <v>3</v>
      </c>
      <c r="N111" s="153" t="s">
        <v>44</v>
      </c>
      <c r="O111" s="55"/>
      <c r="P111" s="154">
        <f t="shared" si="11"/>
        <v>0</v>
      </c>
      <c r="Q111" s="154">
        <v>0</v>
      </c>
      <c r="R111" s="154">
        <f t="shared" si="12"/>
        <v>0</v>
      </c>
      <c r="S111" s="154">
        <v>0</v>
      </c>
      <c r="T111" s="155">
        <f t="shared" si="1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158</v>
      </c>
      <c r="AT111" s="156" t="s">
        <v>153</v>
      </c>
      <c r="AU111" s="156" t="s">
        <v>82</v>
      </c>
      <c r="AY111" s="19" t="s">
        <v>151</v>
      </c>
      <c r="BE111" s="157">
        <f t="shared" si="14"/>
        <v>0</v>
      </c>
      <c r="BF111" s="157">
        <f t="shared" si="15"/>
        <v>0</v>
      </c>
      <c r="BG111" s="157">
        <f t="shared" si="16"/>
        <v>0</v>
      </c>
      <c r="BH111" s="157">
        <f t="shared" si="17"/>
        <v>0</v>
      </c>
      <c r="BI111" s="157">
        <f t="shared" si="18"/>
        <v>0</v>
      </c>
      <c r="BJ111" s="19" t="s">
        <v>80</v>
      </c>
      <c r="BK111" s="157">
        <f t="shared" si="19"/>
        <v>0</v>
      </c>
      <c r="BL111" s="19" t="s">
        <v>158</v>
      </c>
      <c r="BM111" s="156" t="s">
        <v>1326</v>
      </c>
    </row>
    <row r="112" spans="1:65" s="2" customFormat="1" ht="16.5" customHeight="1">
      <c r="A112" s="34"/>
      <c r="B112" s="144"/>
      <c r="C112" s="145" t="s">
        <v>281</v>
      </c>
      <c r="D112" s="145" t="s">
        <v>153</v>
      </c>
      <c r="E112" s="146" t="s">
        <v>1321</v>
      </c>
      <c r="F112" s="147" t="s">
        <v>1322</v>
      </c>
      <c r="G112" s="148" t="s">
        <v>1313</v>
      </c>
      <c r="H112" s="149">
        <v>8</v>
      </c>
      <c r="I112" s="150"/>
      <c r="J112" s="151">
        <f t="shared" si="10"/>
        <v>0</v>
      </c>
      <c r="K112" s="147" t="s">
        <v>3</v>
      </c>
      <c r="L112" s="35"/>
      <c r="M112" s="152" t="s">
        <v>3</v>
      </c>
      <c r="N112" s="153" t="s">
        <v>44</v>
      </c>
      <c r="O112" s="55"/>
      <c r="P112" s="154">
        <f t="shared" si="11"/>
        <v>0</v>
      </c>
      <c r="Q112" s="154">
        <v>0</v>
      </c>
      <c r="R112" s="154">
        <f t="shared" si="12"/>
        <v>0</v>
      </c>
      <c r="S112" s="154">
        <v>0</v>
      </c>
      <c r="T112" s="155">
        <f t="shared" si="1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6" t="s">
        <v>158</v>
      </c>
      <c r="AT112" s="156" t="s">
        <v>153</v>
      </c>
      <c r="AU112" s="156" t="s">
        <v>82</v>
      </c>
      <c r="AY112" s="19" t="s">
        <v>151</v>
      </c>
      <c r="BE112" s="157">
        <f t="shared" si="14"/>
        <v>0</v>
      </c>
      <c r="BF112" s="157">
        <f t="shared" si="15"/>
        <v>0</v>
      </c>
      <c r="BG112" s="157">
        <f t="shared" si="16"/>
        <v>0</v>
      </c>
      <c r="BH112" s="157">
        <f t="shared" si="17"/>
        <v>0</v>
      </c>
      <c r="BI112" s="157">
        <f t="shared" si="18"/>
        <v>0</v>
      </c>
      <c r="BJ112" s="19" t="s">
        <v>80</v>
      </c>
      <c r="BK112" s="157">
        <f t="shared" si="19"/>
        <v>0</v>
      </c>
      <c r="BL112" s="19" t="s">
        <v>158</v>
      </c>
      <c r="BM112" s="156" t="s">
        <v>1327</v>
      </c>
    </row>
    <row r="113" spans="1:65" s="2" customFormat="1" ht="16.5" customHeight="1">
      <c r="A113" s="34"/>
      <c r="B113" s="144"/>
      <c r="C113" s="145" t="s">
        <v>289</v>
      </c>
      <c r="D113" s="145" t="s">
        <v>153</v>
      </c>
      <c r="E113" s="146" t="s">
        <v>1328</v>
      </c>
      <c r="F113" s="147" t="s">
        <v>1329</v>
      </c>
      <c r="G113" s="148" t="s">
        <v>1309</v>
      </c>
      <c r="H113" s="149">
        <v>1</v>
      </c>
      <c r="I113" s="150"/>
      <c r="J113" s="151">
        <f t="shared" si="10"/>
        <v>0</v>
      </c>
      <c r="K113" s="147" t="s">
        <v>3</v>
      </c>
      <c r="L113" s="35"/>
      <c r="M113" s="152" t="s">
        <v>3</v>
      </c>
      <c r="N113" s="153" t="s">
        <v>44</v>
      </c>
      <c r="O113" s="55"/>
      <c r="P113" s="154">
        <f t="shared" si="11"/>
        <v>0</v>
      </c>
      <c r="Q113" s="154">
        <v>0</v>
      </c>
      <c r="R113" s="154">
        <f t="shared" si="12"/>
        <v>0</v>
      </c>
      <c r="S113" s="154">
        <v>0</v>
      </c>
      <c r="T113" s="155">
        <f t="shared" si="1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158</v>
      </c>
      <c r="AT113" s="156" t="s">
        <v>153</v>
      </c>
      <c r="AU113" s="156" t="s">
        <v>82</v>
      </c>
      <c r="AY113" s="19" t="s">
        <v>151</v>
      </c>
      <c r="BE113" s="157">
        <f t="shared" si="14"/>
        <v>0</v>
      </c>
      <c r="BF113" s="157">
        <f t="shared" si="15"/>
        <v>0</v>
      </c>
      <c r="BG113" s="157">
        <f t="shared" si="16"/>
        <v>0</v>
      </c>
      <c r="BH113" s="157">
        <f t="shared" si="17"/>
        <v>0</v>
      </c>
      <c r="BI113" s="157">
        <f t="shared" si="18"/>
        <v>0</v>
      </c>
      <c r="BJ113" s="19" t="s">
        <v>80</v>
      </c>
      <c r="BK113" s="157">
        <f t="shared" si="19"/>
        <v>0</v>
      </c>
      <c r="BL113" s="19" t="s">
        <v>158</v>
      </c>
      <c r="BM113" s="156" t="s">
        <v>1330</v>
      </c>
    </row>
    <row r="114" spans="1:65" s="2" customFormat="1" ht="21.75" customHeight="1">
      <c r="A114" s="34"/>
      <c r="B114" s="144"/>
      <c r="C114" s="145" t="s">
        <v>294</v>
      </c>
      <c r="D114" s="145" t="s">
        <v>153</v>
      </c>
      <c r="E114" s="146" t="s">
        <v>1331</v>
      </c>
      <c r="F114" s="147" t="s">
        <v>1332</v>
      </c>
      <c r="G114" s="148" t="s">
        <v>584</v>
      </c>
      <c r="H114" s="149">
        <v>1</v>
      </c>
      <c r="I114" s="150"/>
      <c r="J114" s="151">
        <f t="shared" si="10"/>
        <v>0</v>
      </c>
      <c r="K114" s="147" t="s">
        <v>3</v>
      </c>
      <c r="L114" s="35"/>
      <c r="M114" s="152" t="s">
        <v>3</v>
      </c>
      <c r="N114" s="153" t="s">
        <v>44</v>
      </c>
      <c r="O114" s="55"/>
      <c r="P114" s="154">
        <f t="shared" si="11"/>
        <v>0</v>
      </c>
      <c r="Q114" s="154">
        <v>0</v>
      </c>
      <c r="R114" s="154">
        <f t="shared" si="12"/>
        <v>0</v>
      </c>
      <c r="S114" s="154">
        <v>0</v>
      </c>
      <c r="T114" s="155">
        <f t="shared" si="1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158</v>
      </c>
      <c r="AT114" s="156" t="s">
        <v>153</v>
      </c>
      <c r="AU114" s="156" t="s">
        <v>82</v>
      </c>
      <c r="AY114" s="19" t="s">
        <v>151</v>
      </c>
      <c r="BE114" s="157">
        <f t="shared" si="14"/>
        <v>0</v>
      </c>
      <c r="BF114" s="157">
        <f t="shared" si="15"/>
        <v>0</v>
      </c>
      <c r="BG114" s="157">
        <f t="shared" si="16"/>
        <v>0</v>
      </c>
      <c r="BH114" s="157">
        <f t="shared" si="17"/>
        <v>0</v>
      </c>
      <c r="BI114" s="157">
        <f t="shared" si="18"/>
        <v>0</v>
      </c>
      <c r="BJ114" s="19" t="s">
        <v>80</v>
      </c>
      <c r="BK114" s="157">
        <f t="shared" si="19"/>
        <v>0</v>
      </c>
      <c r="BL114" s="19" t="s">
        <v>158</v>
      </c>
      <c r="BM114" s="156" t="s">
        <v>1333</v>
      </c>
    </row>
    <row r="115" spans="1:65" s="2" customFormat="1" ht="16.5" customHeight="1">
      <c r="A115" s="34"/>
      <c r="B115" s="144"/>
      <c r="C115" s="145" t="s">
        <v>8</v>
      </c>
      <c r="D115" s="145" t="s">
        <v>153</v>
      </c>
      <c r="E115" s="146" t="s">
        <v>1334</v>
      </c>
      <c r="F115" s="147" t="s">
        <v>1335</v>
      </c>
      <c r="G115" s="148" t="s">
        <v>584</v>
      </c>
      <c r="H115" s="149">
        <v>1</v>
      </c>
      <c r="I115" s="150"/>
      <c r="J115" s="151">
        <f t="shared" si="10"/>
        <v>0</v>
      </c>
      <c r="K115" s="147" t="s">
        <v>3</v>
      </c>
      <c r="L115" s="35"/>
      <c r="M115" s="152" t="s">
        <v>3</v>
      </c>
      <c r="N115" s="153" t="s">
        <v>44</v>
      </c>
      <c r="O115" s="55"/>
      <c r="P115" s="154">
        <f t="shared" si="11"/>
        <v>0</v>
      </c>
      <c r="Q115" s="154">
        <v>0</v>
      </c>
      <c r="R115" s="154">
        <f t="shared" si="12"/>
        <v>0</v>
      </c>
      <c r="S115" s="154">
        <v>0</v>
      </c>
      <c r="T115" s="155">
        <f t="shared" si="1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6" t="s">
        <v>158</v>
      </c>
      <c r="AT115" s="156" t="s">
        <v>153</v>
      </c>
      <c r="AU115" s="156" t="s">
        <v>82</v>
      </c>
      <c r="AY115" s="19" t="s">
        <v>151</v>
      </c>
      <c r="BE115" s="157">
        <f t="shared" si="14"/>
        <v>0</v>
      </c>
      <c r="BF115" s="157">
        <f t="shared" si="15"/>
        <v>0</v>
      </c>
      <c r="BG115" s="157">
        <f t="shared" si="16"/>
        <v>0</v>
      </c>
      <c r="BH115" s="157">
        <f t="shared" si="17"/>
        <v>0</v>
      </c>
      <c r="BI115" s="157">
        <f t="shared" si="18"/>
        <v>0</v>
      </c>
      <c r="BJ115" s="19" t="s">
        <v>80</v>
      </c>
      <c r="BK115" s="157">
        <f t="shared" si="19"/>
        <v>0</v>
      </c>
      <c r="BL115" s="19" t="s">
        <v>158</v>
      </c>
      <c r="BM115" s="156" t="s">
        <v>1336</v>
      </c>
    </row>
    <row r="116" spans="1:65" s="2" customFormat="1" ht="16.5" customHeight="1">
      <c r="A116" s="34"/>
      <c r="B116" s="144"/>
      <c r="C116" s="145" t="s">
        <v>305</v>
      </c>
      <c r="D116" s="145" t="s">
        <v>153</v>
      </c>
      <c r="E116" s="146" t="s">
        <v>1337</v>
      </c>
      <c r="F116" s="147" t="s">
        <v>1338</v>
      </c>
      <c r="G116" s="148" t="s">
        <v>80</v>
      </c>
      <c r="H116" s="149">
        <v>1</v>
      </c>
      <c r="I116" s="150"/>
      <c r="J116" s="151">
        <f t="shared" si="10"/>
        <v>0</v>
      </c>
      <c r="K116" s="147" t="s">
        <v>3</v>
      </c>
      <c r="L116" s="35"/>
      <c r="M116" s="152" t="s">
        <v>3</v>
      </c>
      <c r="N116" s="153" t="s">
        <v>44</v>
      </c>
      <c r="O116" s="55"/>
      <c r="P116" s="154">
        <f t="shared" si="11"/>
        <v>0</v>
      </c>
      <c r="Q116" s="154">
        <v>0</v>
      </c>
      <c r="R116" s="154">
        <f t="shared" si="12"/>
        <v>0</v>
      </c>
      <c r="S116" s="154">
        <v>0</v>
      </c>
      <c r="T116" s="155">
        <f t="shared" si="1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158</v>
      </c>
      <c r="AT116" s="156" t="s">
        <v>153</v>
      </c>
      <c r="AU116" s="156" t="s">
        <v>82</v>
      </c>
      <c r="AY116" s="19" t="s">
        <v>151</v>
      </c>
      <c r="BE116" s="157">
        <f t="shared" si="14"/>
        <v>0</v>
      </c>
      <c r="BF116" s="157">
        <f t="shared" si="15"/>
        <v>0</v>
      </c>
      <c r="BG116" s="157">
        <f t="shared" si="16"/>
        <v>0</v>
      </c>
      <c r="BH116" s="157">
        <f t="shared" si="17"/>
        <v>0</v>
      </c>
      <c r="BI116" s="157">
        <f t="shared" si="18"/>
        <v>0</v>
      </c>
      <c r="BJ116" s="19" t="s">
        <v>80</v>
      </c>
      <c r="BK116" s="157">
        <f t="shared" si="19"/>
        <v>0</v>
      </c>
      <c r="BL116" s="19" t="s">
        <v>158</v>
      </c>
      <c r="BM116" s="156" t="s">
        <v>1339</v>
      </c>
    </row>
    <row r="117" spans="1:65" s="2" customFormat="1" ht="16.5" customHeight="1">
      <c r="A117" s="34"/>
      <c r="B117" s="144"/>
      <c r="C117" s="145" t="s">
        <v>312</v>
      </c>
      <c r="D117" s="145" t="s">
        <v>153</v>
      </c>
      <c r="E117" s="146" t="s">
        <v>1340</v>
      </c>
      <c r="F117" s="147" t="s">
        <v>1341</v>
      </c>
      <c r="G117" s="148" t="s">
        <v>584</v>
      </c>
      <c r="H117" s="149">
        <v>1</v>
      </c>
      <c r="I117" s="150"/>
      <c r="J117" s="151">
        <f t="shared" si="10"/>
        <v>0</v>
      </c>
      <c r="K117" s="147" t="s">
        <v>3</v>
      </c>
      <c r="L117" s="35"/>
      <c r="M117" s="152" t="s">
        <v>3</v>
      </c>
      <c r="N117" s="153" t="s">
        <v>44</v>
      </c>
      <c r="O117" s="55"/>
      <c r="P117" s="154">
        <f t="shared" si="11"/>
        <v>0</v>
      </c>
      <c r="Q117" s="154">
        <v>0</v>
      </c>
      <c r="R117" s="154">
        <f t="shared" si="12"/>
        <v>0</v>
      </c>
      <c r="S117" s="154">
        <v>0</v>
      </c>
      <c r="T117" s="155">
        <f t="shared" si="1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158</v>
      </c>
      <c r="AT117" s="156" t="s">
        <v>153</v>
      </c>
      <c r="AU117" s="156" t="s">
        <v>82</v>
      </c>
      <c r="AY117" s="19" t="s">
        <v>151</v>
      </c>
      <c r="BE117" s="157">
        <f t="shared" si="14"/>
        <v>0</v>
      </c>
      <c r="BF117" s="157">
        <f t="shared" si="15"/>
        <v>0</v>
      </c>
      <c r="BG117" s="157">
        <f t="shared" si="16"/>
        <v>0</v>
      </c>
      <c r="BH117" s="157">
        <f t="shared" si="17"/>
        <v>0</v>
      </c>
      <c r="BI117" s="157">
        <f t="shared" si="18"/>
        <v>0</v>
      </c>
      <c r="BJ117" s="19" t="s">
        <v>80</v>
      </c>
      <c r="BK117" s="157">
        <f t="shared" si="19"/>
        <v>0</v>
      </c>
      <c r="BL117" s="19" t="s">
        <v>158</v>
      </c>
      <c r="BM117" s="156" t="s">
        <v>1342</v>
      </c>
    </row>
    <row r="118" spans="1:65" s="2" customFormat="1" ht="16.5" customHeight="1">
      <c r="A118" s="34"/>
      <c r="B118" s="144"/>
      <c r="C118" s="145" t="s">
        <v>319</v>
      </c>
      <c r="D118" s="145" t="s">
        <v>153</v>
      </c>
      <c r="E118" s="146" t="s">
        <v>1257</v>
      </c>
      <c r="F118" s="147" t="s">
        <v>1343</v>
      </c>
      <c r="G118" s="148" t="s">
        <v>1259</v>
      </c>
      <c r="H118" s="149">
        <v>12</v>
      </c>
      <c r="I118" s="150"/>
      <c r="J118" s="151">
        <f t="shared" si="10"/>
        <v>0</v>
      </c>
      <c r="K118" s="147" t="s">
        <v>3</v>
      </c>
      <c r="L118" s="35"/>
      <c r="M118" s="152" t="s">
        <v>3</v>
      </c>
      <c r="N118" s="153" t="s">
        <v>44</v>
      </c>
      <c r="O118" s="55"/>
      <c r="P118" s="154">
        <f t="shared" si="11"/>
        <v>0</v>
      </c>
      <c r="Q118" s="154">
        <v>0</v>
      </c>
      <c r="R118" s="154">
        <f t="shared" si="12"/>
        <v>0</v>
      </c>
      <c r="S118" s="154">
        <v>0</v>
      </c>
      <c r="T118" s="155">
        <f t="shared" si="1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6" t="s">
        <v>158</v>
      </c>
      <c r="AT118" s="156" t="s">
        <v>153</v>
      </c>
      <c r="AU118" s="156" t="s">
        <v>82</v>
      </c>
      <c r="AY118" s="19" t="s">
        <v>151</v>
      </c>
      <c r="BE118" s="157">
        <f t="shared" si="14"/>
        <v>0</v>
      </c>
      <c r="BF118" s="157">
        <f t="shared" si="15"/>
        <v>0</v>
      </c>
      <c r="BG118" s="157">
        <f t="shared" si="16"/>
        <v>0</v>
      </c>
      <c r="BH118" s="157">
        <f t="shared" si="17"/>
        <v>0</v>
      </c>
      <c r="BI118" s="157">
        <f t="shared" si="18"/>
        <v>0</v>
      </c>
      <c r="BJ118" s="19" t="s">
        <v>80</v>
      </c>
      <c r="BK118" s="157">
        <f t="shared" si="19"/>
        <v>0</v>
      </c>
      <c r="BL118" s="19" t="s">
        <v>158</v>
      </c>
      <c r="BM118" s="156" t="s">
        <v>1344</v>
      </c>
    </row>
    <row r="119" spans="2:63" s="12" customFormat="1" ht="22.5" customHeight="1">
      <c r="B119" s="131"/>
      <c r="D119" s="132" t="s">
        <v>72</v>
      </c>
      <c r="E119" s="142" t="s">
        <v>1345</v>
      </c>
      <c r="F119" s="142" t="s">
        <v>1346</v>
      </c>
      <c r="I119" s="134"/>
      <c r="J119" s="143">
        <f>BK119</f>
        <v>0</v>
      </c>
      <c r="L119" s="131"/>
      <c r="M119" s="136"/>
      <c r="N119" s="137"/>
      <c r="O119" s="137"/>
      <c r="P119" s="138">
        <f>SUM(P120:P123)</f>
        <v>0</v>
      </c>
      <c r="Q119" s="137"/>
      <c r="R119" s="138">
        <f>SUM(R120:R123)</f>
        <v>0</v>
      </c>
      <c r="S119" s="137"/>
      <c r="T119" s="139">
        <f>SUM(T120:T123)</f>
        <v>0</v>
      </c>
      <c r="AR119" s="132" t="s">
        <v>82</v>
      </c>
      <c r="AT119" s="140" t="s">
        <v>72</v>
      </c>
      <c r="AU119" s="140" t="s">
        <v>80</v>
      </c>
      <c r="AY119" s="132" t="s">
        <v>151</v>
      </c>
      <c r="BK119" s="141">
        <f>SUM(BK120:BK123)</f>
        <v>0</v>
      </c>
    </row>
    <row r="120" spans="1:65" s="2" customFormat="1" ht="21.75" customHeight="1">
      <c r="A120" s="34"/>
      <c r="B120" s="144"/>
      <c r="C120" s="145" t="s">
        <v>325</v>
      </c>
      <c r="D120" s="145" t="s">
        <v>153</v>
      </c>
      <c r="E120" s="146" t="s">
        <v>1347</v>
      </c>
      <c r="F120" s="147" t="s">
        <v>1348</v>
      </c>
      <c r="G120" s="148" t="s">
        <v>3</v>
      </c>
      <c r="H120" s="149">
        <v>1</v>
      </c>
      <c r="I120" s="150"/>
      <c r="J120" s="151">
        <f>ROUND(I120*H120,2)</f>
        <v>0</v>
      </c>
      <c r="K120" s="147" t="s">
        <v>3</v>
      </c>
      <c r="L120" s="35"/>
      <c r="M120" s="152" t="s">
        <v>3</v>
      </c>
      <c r="N120" s="153" t="s">
        <v>44</v>
      </c>
      <c r="O120" s="55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158</v>
      </c>
      <c r="AT120" s="156" t="s">
        <v>153</v>
      </c>
      <c r="AU120" s="156" t="s">
        <v>82</v>
      </c>
      <c r="AY120" s="19" t="s">
        <v>151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19" t="s">
        <v>80</v>
      </c>
      <c r="BK120" s="157">
        <f>ROUND(I120*H120,2)</f>
        <v>0</v>
      </c>
      <c r="BL120" s="19" t="s">
        <v>158</v>
      </c>
      <c r="BM120" s="156" t="s">
        <v>1349</v>
      </c>
    </row>
    <row r="121" spans="1:65" s="2" customFormat="1" ht="33" customHeight="1">
      <c r="A121" s="34"/>
      <c r="B121" s="144"/>
      <c r="C121" s="145" t="s">
        <v>335</v>
      </c>
      <c r="D121" s="145" t="s">
        <v>153</v>
      </c>
      <c r="E121" s="146" t="s">
        <v>1350</v>
      </c>
      <c r="F121" s="147" t="s">
        <v>1351</v>
      </c>
      <c r="G121" s="148" t="s">
        <v>3</v>
      </c>
      <c r="H121" s="149">
        <v>1</v>
      </c>
      <c r="I121" s="150"/>
      <c r="J121" s="151">
        <f>ROUND(I121*H121,2)</f>
        <v>0</v>
      </c>
      <c r="K121" s="147" t="s">
        <v>3</v>
      </c>
      <c r="L121" s="35"/>
      <c r="M121" s="152" t="s">
        <v>3</v>
      </c>
      <c r="N121" s="153" t="s">
        <v>44</v>
      </c>
      <c r="O121" s="55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158</v>
      </c>
      <c r="AT121" s="156" t="s">
        <v>153</v>
      </c>
      <c r="AU121" s="156" t="s">
        <v>82</v>
      </c>
      <c r="AY121" s="19" t="s">
        <v>151</v>
      </c>
      <c r="BE121" s="157">
        <f>IF(N121="základní",J121,0)</f>
        <v>0</v>
      </c>
      <c r="BF121" s="157">
        <f>IF(N121="snížená",J121,0)</f>
        <v>0</v>
      </c>
      <c r="BG121" s="157">
        <f>IF(N121="zákl. přenesená",J121,0)</f>
        <v>0</v>
      </c>
      <c r="BH121" s="157">
        <f>IF(N121="sníž. přenesená",J121,0)</f>
        <v>0</v>
      </c>
      <c r="BI121" s="157">
        <f>IF(N121="nulová",J121,0)</f>
        <v>0</v>
      </c>
      <c r="BJ121" s="19" t="s">
        <v>80</v>
      </c>
      <c r="BK121" s="157">
        <f>ROUND(I121*H121,2)</f>
        <v>0</v>
      </c>
      <c r="BL121" s="19" t="s">
        <v>158</v>
      </c>
      <c r="BM121" s="156" t="s">
        <v>1352</v>
      </c>
    </row>
    <row r="122" spans="1:65" s="2" customFormat="1" ht="37.5" customHeight="1">
      <c r="A122" s="34"/>
      <c r="B122" s="144"/>
      <c r="C122" s="145" t="s">
        <v>343</v>
      </c>
      <c r="D122" s="145" t="s">
        <v>153</v>
      </c>
      <c r="E122" s="146" t="s">
        <v>1353</v>
      </c>
      <c r="F122" s="147" t="s">
        <v>1354</v>
      </c>
      <c r="G122" s="148" t="s">
        <v>3</v>
      </c>
      <c r="H122" s="149">
        <v>1</v>
      </c>
      <c r="I122" s="150"/>
      <c r="J122" s="151">
        <f>ROUND(I122*H122,2)</f>
        <v>0</v>
      </c>
      <c r="K122" s="147" t="s">
        <v>3</v>
      </c>
      <c r="L122" s="35"/>
      <c r="M122" s="152" t="s">
        <v>3</v>
      </c>
      <c r="N122" s="153" t="s">
        <v>44</v>
      </c>
      <c r="O122" s="55"/>
      <c r="P122" s="154">
        <f>O122*H122</f>
        <v>0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6" t="s">
        <v>158</v>
      </c>
      <c r="AT122" s="156" t="s">
        <v>153</v>
      </c>
      <c r="AU122" s="156" t="s">
        <v>82</v>
      </c>
      <c r="AY122" s="19" t="s">
        <v>151</v>
      </c>
      <c r="BE122" s="157">
        <f>IF(N122="základní",J122,0)</f>
        <v>0</v>
      </c>
      <c r="BF122" s="157">
        <f>IF(N122="snížená",J122,0)</f>
        <v>0</v>
      </c>
      <c r="BG122" s="157">
        <f>IF(N122="zákl. přenesená",J122,0)</f>
        <v>0</v>
      </c>
      <c r="BH122" s="157">
        <f>IF(N122="sníž. přenesená",J122,0)</f>
        <v>0</v>
      </c>
      <c r="BI122" s="157">
        <f>IF(N122="nulová",J122,0)</f>
        <v>0</v>
      </c>
      <c r="BJ122" s="19" t="s">
        <v>80</v>
      </c>
      <c r="BK122" s="157">
        <f>ROUND(I122*H122,2)</f>
        <v>0</v>
      </c>
      <c r="BL122" s="19" t="s">
        <v>158</v>
      </c>
      <c r="BM122" s="156" t="s">
        <v>1355</v>
      </c>
    </row>
    <row r="123" spans="1:65" s="2" customFormat="1" ht="16.5" customHeight="1">
      <c r="A123" s="34"/>
      <c r="B123" s="144"/>
      <c r="C123" s="145" t="s">
        <v>352</v>
      </c>
      <c r="D123" s="145" t="s">
        <v>153</v>
      </c>
      <c r="E123" s="146" t="s">
        <v>1356</v>
      </c>
      <c r="F123" s="147" t="s">
        <v>1357</v>
      </c>
      <c r="G123" s="148" t="s">
        <v>297</v>
      </c>
      <c r="H123" s="149">
        <v>2</v>
      </c>
      <c r="I123" s="150"/>
      <c r="J123" s="151">
        <f>ROUND(I123*H123,2)</f>
        <v>0</v>
      </c>
      <c r="K123" s="147" t="s">
        <v>3</v>
      </c>
      <c r="L123" s="35"/>
      <c r="M123" s="152" t="s">
        <v>3</v>
      </c>
      <c r="N123" s="153" t="s">
        <v>44</v>
      </c>
      <c r="O123" s="55"/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158</v>
      </c>
      <c r="AT123" s="156" t="s">
        <v>153</v>
      </c>
      <c r="AU123" s="156" t="s">
        <v>82</v>
      </c>
      <c r="AY123" s="19" t="s">
        <v>151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9" t="s">
        <v>80</v>
      </c>
      <c r="BK123" s="157">
        <f>ROUND(I123*H123,2)</f>
        <v>0</v>
      </c>
      <c r="BL123" s="19" t="s">
        <v>158</v>
      </c>
      <c r="BM123" s="156" t="s">
        <v>1358</v>
      </c>
    </row>
    <row r="124" spans="2:63" s="12" customFormat="1" ht="25.5" customHeight="1">
      <c r="B124" s="131"/>
      <c r="D124" s="132" t="s">
        <v>72</v>
      </c>
      <c r="E124" s="133" t="s">
        <v>1252</v>
      </c>
      <c r="F124" s="133" t="s">
        <v>1253</v>
      </c>
      <c r="I124" s="134"/>
      <c r="J124" s="135">
        <f>BK124</f>
        <v>0</v>
      </c>
      <c r="L124" s="131"/>
      <c r="M124" s="136"/>
      <c r="N124" s="137"/>
      <c r="O124" s="137"/>
      <c r="P124" s="138">
        <f>P125</f>
        <v>0</v>
      </c>
      <c r="Q124" s="137"/>
      <c r="R124" s="138">
        <f>R125</f>
        <v>0</v>
      </c>
      <c r="S124" s="137"/>
      <c r="T124" s="139">
        <f>T125</f>
        <v>0</v>
      </c>
      <c r="AR124" s="132" t="s">
        <v>158</v>
      </c>
      <c r="AT124" s="140" t="s">
        <v>72</v>
      </c>
      <c r="AU124" s="140" t="s">
        <v>73</v>
      </c>
      <c r="AY124" s="132" t="s">
        <v>151</v>
      </c>
      <c r="BK124" s="141">
        <f>BK125</f>
        <v>0</v>
      </c>
    </row>
    <row r="125" spans="2:63" s="12" customFormat="1" ht="22.5" customHeight="1">
      <c r="B125" s="131"/>
      <c r="D125" s="132" t="s">
        <v>72</v>
      </c>
      <c r="E125" s="142" t="s">
        <v>1254</v>
      </c>
      <c r="F125" s="142" t="s">
        <v>1255</v>
      </c>
      <c r="I125" s="134"/>
      <c r="J125" s="143">
        <f>BK125</f>
        <v>0</v>
      </c>
      <c r="L125" s="131"/>
      <c r="M125" s="136"/>
      <c r="N125" s="137"/>
      <c r="O125" s="137"/>
      <c r="P125" s="138">
        <f>P126</f>
        <v>0</v>
      </c>
      <c r="Q125" s="137"/>
      <c r="R125" s="138">
        <f>R126</f>
        <v>0</v>
      </c>
      <c r="S125" s="137"/>
      <c r="T125" s="139">
        <f>T126</f>
        <v>0</v>
      </c>
      <c r="AR125" s="132" t="s">
        <v>158</v>
      </c>
      <c r="AT125" s="140" t="s">
        <v>72</v>
      </c>
      <c r="AU125" s="140" t="s">
        <v>80</v>
      </c>
      <c r="AY125" s="132" t="s">
        <v>151</v>
      </c>
      <c r="BK125" s="141">
        <f>BK126</f>
        <v>0</v>
      </c>
    </row>
    <row r="126" spans="1:65" s="2" customFormat="1" ht="16.5" customHeight="1">
      <c r="A126" s="34"/>
      <c r="B126" s="144"/>
      <c r="C126" s="145" t="s">
        <v>360</v>
      </c>
      <c r="D126" s="145" t="s">
        <v>153</v>
      </c>
      <c r="E126" s="146" t="s">
        <v>1267</v>
      </c>
      <c r="F126" s="147" t="s">
        <v>1359</v>
      </c>
      <c r="G126" s="148" t="s">
        <v>1259</v>
      </c>
      <c r="H126" s="149">
        <v>4</v>
      </c>
      <c r="I126" s="150"/>
      <c r="J126" s="151">
        <f>ROUND(I126*H126,2)</f>
        <v>0</v>
      </c>
      <c r="K126" s="147" t="s">
        <v>3</v>
      </c>
      <c r="L126" s="35"/>
      <c r="M126" s="208" t="s">
        <v>3</v>
      </c>
      <c r="N126" s="209" t="s">
        <v>44</v>
      </c>
      <c r="O126" s="210"/>
      <c r="P126" s="211">
        <f>O126*H126</f>
        <v>0</v>
      </c>
      <c r="Q126" s="211">
        <v>0</v>
      </c>
      <c r="R126" s="211">
        <f>Q126*H126</f>
        <v>0</v>
      </c>
      <c r="S126" s="211">
        <v>0</v>
      </c>
      <c r="T126" s="212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1260</v>
      </c>
      <c r="AT126" s="156" t="s">
        <v>153</v>
      </c>
      <c r="AU126" s="156" t="s">
        <v>82</v>
      </c>
      <c r="AY126" s="19" t="s">
        <v>151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9" t="s">
        <v>80</v>
      </c>
      <c r="BK126" s="157">
        <f>ROUND(I126*H126,2)</f>
        <v>0</v>
      </c>
      <c r="BL126" s="19" t="s">
        <v>1260</v>
      </c>
      <c r="BM126" s="156" t="s">
        <v>1360</v>
      </c>
    </row>
    <row r="127" spans="1:31" s="2" customFormat="1" ht="6.75" customHeight="1">
      <c r="A127" s="34"/>
      <c r="B127" s="44"/>
      <c r="C127" s="45"/>
      <c r="D127" s="45"/>
      <c r="E127" s="45"/>
      <c r="F127" s="45"/>
      <c r="G127" s="45"/>
      <c r="H127" s="45"/>
      <c r="I127" s="45"/>
      <c r="J127" s="45"/>
      <c r="K127" s="45"/>
      <c r="L127" s="35"/>
      <c r="M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</sheetData>
  <sheetProtection/>
  <autoFilter ref="C90:K126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75" customHeight="1">
      <c r="L2" s="338" t="s">
        <v>6</v>
      </c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9" t="s">
        <v>93</v>
      </c>
    </row>
    <row r="3" spans="2:46" s="1" customFormat="1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75" customHeight="1">
      <c r="B4" s="22"/>
      <c r="D4" s="23" t="s">
        <v>97</v>
      </c>
      <c r="L4" s="22"/>
      <c r="M4" s="95" t="s">
        <v>11</v>
      </c>
      <c r="AT4" s="19" t="s">
        <v>4</v>
      </c>
    </row>
    <row r="5" spans="2:12" s="1" customFormat="1" ht="6.7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9" t="str">
        <f>'Rekapitulace stavby'!K6</f>
        <v>SŠD LYSÁ NAD LABEM - REKONSTRUKCE PROSTOR NA UČEBNY</v>
      </c>
      <c r="F7" s="340"/>
      <c r="G7" s="340"/>
      <c r="H7" s="340"/>
      <c r="L7" s="22"/>
    </row>
    <row r="8" spans="2:12" s="1" customFormat="1" ht="12" customHeight="1">
      <c r="B8" s="22"/>
      <c r="D8" s="29" t="s">
        <v>98</v>
      </c>
      <c r="L8" s="22"/>
    </row>
    <row r="9" spans="1:31" s="2" customFormat="1" ht="16.5" customHeight="1">
      <c r="A9" s="34"/>
      <c r="B9" s="35"/>
      <c r="C9" s="34"/>
      <c r="D9" s="34"/>
      <c r="E9" s="339" t="s">
        <v>99</v>
      </c>
      <c r="F9" s="341"/>
      <c r="G9" s="341"/>
      <c r="H9" s="341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9" t="s">
        <v>100</v>
      </c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5"/>
      <c r="C11" s="34"/>
      <c r="D11" s="34"/>
      <c r="E11" s="297" t="s">
        <v>1361</v>
      </c>
      <c r="F11" s="341"/>
      <c r="G11" s="341"/>
      <c r="H11" s="341"/>
      <c r="I11" s="34"/>
      <c r="J11" s="34"/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5"/>
      <c r="C13" s="34"/>
      <c r="D13" s="29" t="s">
        <v>19</v>
      </c>
      <c r="E13" s="34"/>
      <c r="F13" s="27" t="s">
        <v>3</v>
      </c>
      <c r="G13" s="34"/>
      <c r="H13" s="34"/>
      <c r="I13" s="29" t="s">
        <v>21</v>
      </c>
      <c r="J13" s="27" t="s">
        <v>3</v>
      </c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22</v>
      </c>
      <c r="E14" s="34"/>
      <c r="F14" s="27" t="s">
        <v>23</v>
      </c>
      <c r="G14" s="34"/>
      <c r="H14" s="34"/>
      <c r="I14" s="29" t="s">
        <v>24</v>
      </c>
      <c r="J14" s="52" t="str">
        <f>'Rekapitulace stavby'!AN8</f>
        <v>30. 6. 2022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5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5"/>
      <c r="C16" s="34"/>
      <c r="D16" s="29" t="s">
        <v>26</v>
      </c>
      <c r="E16" s="34"/>
      <c r="F16" s="34"/>
      <c r="G16" s="34"/>
      <c r="H16" s="34"/>
      <c r="I16" s="29" t="s">
        <v>27</v>
      </c>
      <c r="J16" s="27" t="s">
        <v>3</v>
      </c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5"/>
      <c r="C17" s="34"/>
      <c r="D17" s="34"/>
      <c r="E17" s="27" t="s">
        <v>28</v>
      </c>
      <c r="F17" s="34"/>
      <c r="G17" s="34"/>
      <c r="H17" s="34"/>
      <c r="I17" s="29" t="s">
        <v>29</v>
      </c>
      <c r="J17" s="27" t="s">
        <v>3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75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5"/>
      <c r="C19" s="34"/>
      <c r="D19" s="29" t="s">
        <v>30</v>
      </c>
      <c r="E19" s="34"/>
      <c r="F19" s="34"/>
      <c r="G19" s="34"/>
      <c r="H19" s="34"/>
      <c r="I19" s="29" t="s">
        <v>27</v>
      </c>
      <c r="J19" s="30" t="str">
        <f>'Rekapitulace stavby'!AN13</f>
        <v>Vyplň údaj</v>
      </c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5"/>
      <c r="C20" s="34"/>
      <c r="D20" s="34"/>
      <c r="E20" s="342" t="str">
        <f>'Rekapitulace stavby'!E14</f>
        <v>Vyplň údaj</v>
      </c>
      <c r="F20" s="322"/>
      <c r="G20" s="322"/>
      <c r="H20" s="322"/>
      <c r="I20" s="29" t="s">
        <v>29</v>
      </c>
      <c r="J20" s="30" t="str">
        <f>'Rekapitulace stavby'!AN14</f>
        <v>Vyplň údaj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75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5"/>
      <c r="C22" s="34"/>
      <c r="D22" s="29" t="s">
        <v>32</v>
      </c>
      <c r="E22" s="34"/>
      <c r="F22" s="34"/>
      <c r="G22" s="34"/>
      <c r="H22" s="34"/>
      <c r="I22" s="29" t="s">
        <v>27</v>
      </c>
      <c r="J22" s="27" t="s">
        <v>3</v>
      </c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5"/>
      <c r="C23" s="34"/>
      <c r="D23" s="34"/>
      <c r="E23" s="27" t="s">
        <v>33</v>
      </c>
      <c r="F23" s="34"/>
      <c r="G23" s="34"/>
      <c r="H23" s="34"/>
      <c r="I23" s="29" t="s">
        <v>29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75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5"/>
      <c r="C25" s="34"/>
      <c r="D25" s="29" t="s">
        <v>35</v>
      </c>
      <c r="E25" s="34"/>
      <c r="F25" s="34"/>
      <c r="G25" s="34"/>
      <c r="H25" s="34"/>
      <c r="I25" s="29" t="s">
        <v>27</v>
      </c>
      <c r="J25" s="27" t="s">
        <v>3</v>
      </c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5"/>
      <c r="C26" s="34"/>
      <c r="D26" s="34"/>
      <c r="E26" s="27" t="s">
        <v>36</v>
      </c>
      <c r="F26" s="34"/>
      <c r="G26" s="34"/>
      <c r="H26" s="34"/>
      <c r="I26" s="29" t="s">
        <v>29</v>
      </c>
      <c r="J26" s="27" t="s">
        <v>3</v>
      </c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7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9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5"/>
      <c r="C28" s="34"/>
      <c r="D28" s="29" t="s">
        <v>37</v>
      </c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35.25" customHeight="1">
      <c r="A29" s="97"/>
      <c r="B29" s="98"/>
      <c r="C29" s="97"/>
      <c r="D29" s="97"/>
      <c r="E29" s="327" t="s">
        <v>103</v>
      </c>
      <c r="F29" s="327"/>
      <c r="G29" s="327"/>
      <c r="H29" s="327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7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7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4.75" customHeight="1">
      <c r="A32" s="34"/>
      <c r="B32" s="35"/>
      <c r="C32" s="34"/>
      <c r="D32" s="100" t="s">
        <v>39</v>
      </c>
      <c r="E32" s="34"/>
      <c r="F32" s="34"/>
      <c r="G32" s="34"/>
      <c r="H32" s="34"/>
      <c r="I32" s="34"/>
      <c r="J32" s="68">
        <f>ROUND(J95,2)</f>
        <v>0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75" customHeight="1">
      <c r="A33" s="34"/>
      <c r="B33" s="35"/>
      <c r="C33" s="34"/>
      <c r="D33" s="63"/>
      <c r="E33" s="63"/>
      <c r="F33" s="63"/>
      <c r="G33" s="63"/>
      <c r="H33" s="63"/>
      <c r="I33" s="63"/>
      <c r="J33" s="63"/>
      <c r="K33" s="63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25" customHeight="1">
      <c r="A34" s="34"/>
      <c r="B34" s="35"/>
      <c r="C34" s="34"/>
      <c r="D34" s="34"/>
      <c r="E34" s="34"/>
      <c r="F34" s="38" t="s">
        <v>41</v>
      </c>
      <c r="G34" s="34"/>
      <c r="H34" s="34"/>
      <c r="I34" s="38" t="s">
        <v>40</v>
      </c>
      <c r="J34" s="38" t="s">
        <v>42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25" customHeight="1">
      <c r="A35" s="34"/>
      <c r="B35" s="35"/>
      <c r="C35" s="34"/>
      <c r="D35" s="101" t="s">
        <v>43</v>
      </c>
      <c r="E35" s="29" t="s">
        <v>44</v>
      </c>
      <c r="F35" s="102">
        <f>ROUND((SUM(BE95:BE177)),2)</f>
        <v>0</v>
      </c>
      <c r="G35" s="34"/>
      <c r="H35" s="34"/>
      <c r="I35" s="103">
        <v>0.21</v>
      </c>
      <c r="J35" s="102">
        <f>ROUND(((SUM(BE95:BE177))*I35),2)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25" customHeight="1">
      <c r="A36" s="34"/>
      <c r="B36" s="35"/>
      <c r="C36" s="34"/>
      <c r="D36" s="34"/>
      <c r="E36" s="29" t="s">
        <v>45</v>
      </c>
      <c r="F36" s="102">
        <f>ROUND((SUM(BF95:BF177)),2)</f>
        <v>0</v>
      </c>
      <c r="G36" s="34"/>
      <c r="H36" s="34"/>
      <c r="I36" s="103">
        <v>0.15</v>
      </c>
      <c r="J36" s="102">
        <f>ROUND(((SUM(BF95:BF177))*I36),2)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25" customHeight="1" hidden="1">
      <c r="A37" s="34"/>
      <c r="B37" s="35"/>
      <c r="C37" s="34"/>
      <c r="D37" s="34"/>
      <c r="E37" s="29" t="s">
        <v>46</v>
      </c>
      <c r="F37" s="102">
        <f>ROUND((SUM(BG95:BG177)),2)</f>
        <v>0</v>
      </c>
      <c r="G37" s="34"/>
      <c r="H37" s="34"/>
      <c r="I37" s="103">
        <v>0.21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25" customHeight="1" hidden="1">
      <c r="A38" s="34"/>
      <c r="B38" s="35"/>
      <c r="C38" s="34"/>
      <c r="D38" s="34"/>
      <c r="E38" s="29" t="s">
        <v>47</v>
      </c>
      <c r="F38" s="102">
        <f>ROUND((SUM(BH95:BH177)),2)</f>
        <v>0</v>
      </c>
      <c r="G38" s="34"/>
      <c r="H38" s="34"/>
      <c r="I38" s="103">
        <v>0.15</v>
      </c>
      <c r="J38" s="102">
        <f>0</f>
        <v>0</v>
      </c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25" customHeight="1" hidden="1">
      <c r="A39" s="34"/>
      <c r="B39" s="35"/>
      <c r="C39" s="34"/>
      <c r="D39" s="34"/>
      <c r="E39" s="29" t="s">
        <v>48</v>
      </c>
      <c r="F39" s="102">
        <f>ROUND((SUM(BI95:BI177)),2)</f>
        <v>0</v>
      </c>
      <c r="G39" s="34"/>
      <c r="H39" s="34"/>
      <c r="I39" s="103">
        <v>0</v>
      </c>
      <c r="J39" s="102">
        <f>0</f>
        <v>0</v>
      </c>
      <c r="K39" s="34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7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4.75" customHeight="1">
      <c r="A41" s="34"/>
      <c r="B41" s="35"/>
      <c r="C41" s="104"/>
      <c r="D41" s="105" t="s">
        <v>49</v>
      </c>
      <c r="E41" s="57"/>
      <c r="F41" s="57"/>
      <c r="G41" s="106" t="s">
        <v>50</v>
      </c>
      <c r="H41" s="107" t="s">
        <v>51</v>
      </c>
      <c r="I41" s="57"/>
      <c r="J41" s="108">
        <f>SUM(J32:J39)</f>
        <v>0</v>
      </c>
      <c r="K41" s="109"/>
      <c r="L41" s="9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25" customHeight="1">
      <c r="A42" s="34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9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6" spans="1:31" s="2" customFormat="1" ht="6.75" customHeight="1">
      <c r="A46" s="34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24.75" customHeight="1">
      <c r="A47" s="34"/>
      <c r="B47" s="35"/>
      <c r="C47" s="23" t="s">
        <v>104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6.7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17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39" t="str">
        <f>E7</f>
        <v>SŠD LYSÁ NAD LABEM - REKONSTRUKCE PROSTOR NA UČEBNY</v>
      </c>
      <c r="F50" s="340"/>
      <c r="G50" s="340"/>
      <c r="H50" s="340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12" s="1" customFormat="1" ht="12" customHeight="1">
      <c r="B51" s="22"/>
      <c r="C51" s="29" t="s">
        <v>98</v>
      </c>
      <c r="L51" s="22"/>
    </row>
    <row r="52" spans="1:31" s="2" customFormat="1" ht="16.5" customHeight="1">
      <c r="A52" s="34"/>
      <c r="B52" s="35"/>
      <c r="C52" s="34"/>
      <c r="D52" s="34"/>
      <c r="E52" s="339" t="s">
        <v>99</v>
      </c>
      <c r="F52" s="341"/>
      <c r="G52" s="341"/>
      <c r="H52" s="341"/>
      <c r="I52" s="34"/>
      <c r="J52" s="34"/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12" customHeight="1">
      <c r="A53" s="34"/>
      <c r="B53" s="35"/>
      <c r="C53" s="29" t="s">
        <v>100</v>
      </c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6.5" customHeight="1">
      <c r="A54" s="34"/>
      <c r="B54" s="35"/>
      <c r="C54" s="34"/>
      <c r="D54" s="34"/>
      <c r="E54" s="297" t="str">
        <f>E11</f>
        <v>D.1.4.3 - ELEKTROINSTALACE </v>
      </c>
      <c r="F54" s="341"/>
      <c r="G54" s="341"/>
      <c r="H54" s="341"/>
      <c r="I54" s="34"/>
      <c r="J54" s="34"/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6.7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2" customHeight="1">
      <c r="A56" s="34"/>
      <c r="B56" s="35"/>
      <c r="C56" s="29" t="s">
        <v>22</v>
      </c>
      <c r="D56" s="34"/>
      <c r="E56" s="34"/>
      <c r="F56" s="27" t="str">
        <f>F14</f>
        <v>LYSÁ NAD LABEM</v>
      </c>
      <c r="G56" s="34"/>
      <c r="H56" s="34"/>
      <c r="I56" s="29" t="s">
        <v>24</v>
      </c>
      <c r="J56" s="52" t="str">
        <f>IF(J14="","",J14)</f>
        <v>30. 6. 2022</v>
      </c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6.7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39.75" customHeight="1">
      <c r="A58" s="34"/>
      <c r="B58" s="35"/>
      <c r="C58" s="29" t="s">
        <v>26</v>
      </c>
      <c r="D58" s="34"/>
      <c r="E58" s="34"/>
      <c r="F58" s="27" t="str">
        <f>E17</f>
        <v>SŠD LYSÁ NAD LABEM  - STRŽIŠTĚ 475</v>
      </c>
      <c r="G58" s="34"/>
      <c r="H58" s="34"/>
      <c r="I58" s="29" t="s">
        <v>32</v>
      </c>
      <c r="J58" s="32" t="str">
        <f>E23</f>
        <v>SKARCH-SKOTÁK ARCHITEKTI - PRAHA 8</v>
      </c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15" customHeight="1">
      <c r="A59" s="34"/>
      <c r="B59" s="35"/>
      <c r="C59" s="29" t="s">
        <v>30</v>
      </c>
      <c r="D59" s="34"/>
      <c r="E59" s="34"/>
      <c r="F59" s="27" t="str">
        <f>IF(E20="","",E20)</f>
        <v>Vyplň údaj</v>
      </c>
      <c r="G59" s="34"/>
      <c r="H59" s="34"/>
      <c r="I59" s="29" t="s">
        <v>35</v>
      </c>
      <c r="J59" s="32" t="str">
        <f>E26</f>
        <v> 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2" customFormat="1" ht="9.7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9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29.25" customHeight="1">
      <c r="A61" s="34"/>
      <c r="B61" s="35"/>
      <c r="C61" s="110" t="s">
        <v>105</v>
      </c>
      <c r="D61" s="104"/>
      <c r="E61" s="104"/>
      <c r="F61" s="104"/>
      <c r="G61" s="104"/>
      <c r="H61" s="104"/>
      <c r="I61" s="104"/>
      <c r="J61" s="111" t="s">
        <v>106</v>
      </c>
      <c r="K61" s="104"/>
      <c r="L61" s="9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9.7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2" customFormat="1" ht="22.5" customHeight="1">
      <c r="A63" s="34"/>
      <c r="B63" s="35"/>
      <c r="C63" s="112" t="s">
        <v>71</v>
      </c>
      <c r="D63" s="34"/>
      <c r="E63" s="34"/>
      <c r="F63" s="34"/>
      <c r="G63" s="34"/>
      <c r="H63" s="34"/>
      <c r="I63" s="34"/>
      <c r="J63" s="68">
        <f>J95</f>
        <v>0</v>
      </c>
      <c r="K63" s="34"/>
      <c r="L63" s="9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U63" s="19" t="s">
        <v>107</v>
      </c>
    </row>
    <row r="64" spans="2:12" s="9" customFormat="1" ht="24.75" customHeight="1">
      <c r="B64" s="113"/>
      <c r="D64" s="114" t="s">
        <v>1362</v>
      </c>
      <c r="E64" s="115"/>
      <c r="F64" s="115"/>
      <c r="G64" s="115"/>
      <c r="H64" s="115"/>
      <c r="I64" s="115"/>
      <c r="J64" s="116">
        <f>J96</f>
        <v>0</v>
      </c>
      <c r="L64" s="113"/>
    </row>
    <row r="65" spans="2:12" s="10" customFormat="1" ht="19.5" customHeight="1">
      <c r="B65" s="117"/>
      <c r="D65" s="118" t="s">
        <v>1363</v>
      </c>
      <c r="E65" s="119"/>
      <c r="F65" s="119"/>
      <c r="G65" s="119"/>
      <c r="H65" s="119"/>
      <c r="I65" s="119"/>
      <c r="J65" s="120">
        <f>J97</f>
        <v>0</v>
      </c>
      <c r="L65" s="117"/>
    </row>
    <row r="66" spans="2:12" s="10" customFormat="1" ht="19.5" customHeight="1">
      <c r="B66" s="117"/>
      <c r="D66" s="118" t="s">
        <v>1364</v>
      </c>
      <c r="E66" s="119"/>
      <c r="F66" s="119"/>
      <c r="G66" s="119"/>
      <c r="H66" s="119"/>
      <c r="I66" s="119"/>
      <c r="J66" s="120">
        <f>J104</f>
        <v>0</v>
      </c>
      <c r="L66" s="117"/>
    </row>
    <row r="67" spans="2:12" s="10" customFormat="1" ht="19.5" customHeight="1">
      <c r="B67" s="117"/>
      <c r="D67" s="118" t="s">
        <v>1365</v>
      </c>
      <c r="E67" s="119"/>
      <c r="F67" s="119"/>
      <c r="G67" s="119"/>
      <c r="H67" s="119"/>
      <c r="I67" s="119"/>
      <c r="J67" s="120">
        <f>J115</f>
        <v>0</v>
      </c>
      <c r="L67" s="117"/>
    </row>
    <row r="68" spans="2:12" s="10" customFormat="1" ht="19.5" customHeight="1">
      <c r="B68" s="117"/>
      <c r="D68" s="118" t="s">
        <v>1366</v>
      </c>
      <c r="E68" s="119"/>
      <c r="F68" s="119"/>
      <c r="G68" s="119"/>
      <c r="H68" s="119"/>
      <c r="I68" s="119"/>
      <c r="J68" s="120">
        <f>J118</f>
        <v>0</v>
      </c>
      <c r="L68" s="117"/>
    </row>
    <row r="69" spans="2:12" s="10" customFormat="1" ht="19.5" customHeight="1">
      <c r="B69" s="117"/>
      <c r="D69" s="118" t="s">
        <v>1367</v>
      </c>
      <c r="E69" s="119"/>
      <c r="F69" s="119"/>
      <c r="G69" s="119"/>
      <c r="H69" s="119"/>
      <c r="I69" s="119"/>
      <c r="J69" s="120">
        <f>J131</f>
        <v>0</v>
      </c>
      <c r="L69" s="117"/>
    </row>
    <row r="70" spans="2:12" s="10" customFormat="1" ht="19.5" customHeight="1">
      <c r="B70" s="117"/>
      <c r="D70" s="118" t="s">
        <v>1368</v>
      </c>
      <c r="E70" s="119"/>
      <c r="F70" s="119"/>
      <c r="G70" s="119"/>
      <c r="H70" s="119"/>
      <c r="I70" s="119"/>
      <c r="J70" s="120">
        <f>J133</f>
        <v>0</v>
      </c>
      <c r="L70" s="117"/>
    </row>
    <row r="71" spans="2:12" s="10" customFormat="1" ht="19.5" customHeight="1">
      <c r="B71" s="117"/>
      <c r="D71" s="118" t="s">
        <v>1369</v>
      </c>
      <c r="E71" s="119"/>
      <c r="F71" s="119"/>
      <c r="G71" s="119"/>
      <c r="H71" s="119"/>
      <c r="I71" s="119"/>
      <c r="J71" s="120">
        <f>J144</f>
        <v>0</v>
      </c>
      <c r="L71" s="117"/>
    </row>
    <row r="72" spans="2:12" s="10" customFormat="1" ht="19.5" customHeight="1">
      <c r="B72" s="117"/>
      <c r="D72" s="118" t="s">
        <v>1370</v>
      </c>
      <c r="E72" s="119"/>
      <c r="F72" s="119"/>
      <c r="G72" s="119"/>
      <c r="H72" s="119"/>
      <c r="I72" s="119"/>
      <c r="J72" s="120">
        <f>J151</f>
        <v>0</v>
      </c>
      <c r="L72" s="117"/>
    </row>
    <row r="73" spans="2:12" s="10" customFormat="1" ht="19.5" customHeight="1">
      <c r="B73" s="117"/>
      <c r="D73" s="118" t="s">
        <v>1371</v>
      </c>
      <c r="E73" s="119"/>
      <c r="F73" s="119"/>
      <c r="G73" s="119"/>
      <c r="H73" s="119"/>
      <c r="I73" s="119"/>
      <c r="J73" s="120">
        <f>J157</f>
        <v>0</v>
      </c>
      <c r="L73" s="117"/>
    </row>
    <row r="74" spans="1:31" s="2" customFormat="1" ht="21.75" customHeight="1">
      <c r="A74" s="34"/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75" customHeight="1">
      <c r="A75" s="34"/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2" customFormat="1" ht="6.75" customHeight="1">
      <c r="A79" s="34"/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4.75" customHeight="1">
      <c r="A80" s="34"/>
      <c r="B80" s="35"/>
      <c r="C80" s="23" t="s">
        <v>136</v>
      </c>
      <c r="D80" s="34"/>
      <c r="E80" s="34"/>
      <c r="F80" s="34"/>
      <c r="G80" s="34"/>
      <c r="H80" s="34"/>
      <c r="I80" s="34"/>
      <c r="J80" s="34"/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7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17</v>
      </c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4"/>
      <c r="D83" s="34"/>
      <c r="E83" s="339" t="str">
        <f>E7</f>
        <v>SŠD LYSÁ NAD LABEM - REKONSTRUKCE PROSTOR NA UČEBNY</v>
      </c>
      <c r="F83" s="340"/>
      <c r="G83" s="340"/>
      <c r="H83" s="340"/>
      <c r="I83" s="34"/>
      <c r="J83" s="34"/>
      <c r="K83" s="34"/>
      <c r="L83" s="9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2:12" s="1" customFormat="1" ht="12" customHeight="1">
      <c r="B84" s="22"/>
      <c r="C84" s="29" t="s">
        <v>98</v>
      </c>
      <c r="L84" s="22"/>
    </row>
    <row r="85" spans="1:31" s="2" customFormat="1" ht="16.5" customHeight="1">
      <c r="A85" s="34"/>
      <c r="B85" s="35"/>
      <c r="C85" s="34"/>
      <c r="D85" s="34"/>
      <c r="E85" s="339" t="s">
        <v>99</v>
      </c>
      <c r="F85" s="341"/>
      <c r="G85" s="341"/>
      <c r="H85" s="341"/>
      <c r="I85" s="34"/>
      <c r="J85" s="34"/>
      <c r="K85" s="34"/>
      <c r="L85" s="9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100</v>
      </c>
      <c r="D86" s="34"/>
      <c r="E86" s="34"/>
      <c r="F86" s="34"/>
      <c r="G86" s="34"/>
      <c r="H86" s="34"/>
      <c r="I86" s="34"/>
      <c r="J86" s="34"/>
      <c r="K86" s="34"/>
      <c r="L86" s="9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4"/>
      <c r="D87" s="34"/>
      <c r="E87" s="297" t="str">
        <f>E11</f>
        <v>D.1.4.3 - ELEKTROINSTALACE </v>
      </c>
      <c r="F87" s="341"/>
      <c r="G87" s="341"/>
      <c r="H87" s="341"/>
      <c r="I87" s="34"/>
      <c r="J87" s="34"/>
      <c r="K87" s="34"/>
      <c r="L87" s="9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7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9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22</v>
      </c>
      <c r="D89" s="34"/>
      <c r="E89" s="34"/>
      <c r="F89" s="27" t="str">
        <f>F14</f>
        <v>LYSÁ NAD LABEM</v>
      </c>
      <c r="G89" s="34"/>
      <c r="H89" s="34"/>
      <c r="I89" s="29" t="s">
        <v>24</v>
      </c>
      <c r="J89" s="52" t="str">
        <f>IF(J14="","",J14)</f>
        <v>30. 6. 2022</v>
      </c>
      <c r="K89" s="34"/>
      <c r="L89" s="9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7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9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39.75" customHeight="1">
      <c r="A91" s="34"/>
      <c r="B91" s="35"/>
      <c r="C91" s="29" t="s">
        <v>26</v>
      </c>
      <c r="D91" s="34"/>
      <c r="E91" s="34"/>
      <c r="F91" s="27" t="str">
        <f>E17</f>
        <v>SŠD LYSÁ NAD LABEM  - STRŽIŠTĚ 475</v>
      </c>
      <c r="G91" s="34"/>
      <c r="H91" s="34"/>
      <c r="I91" s="29" t="s">
        <v>32</v>
      </c>
      <c r="J91" s="32" t="str">
        <f>E23</f>
        <v>SKARCH-SKOTÁK ARCHITEKTI - PRAHA 8</v>
      </c>
      <c r="K91" s="34"/>
      <c r="L91" s="9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" customHeight="1">
      <c r="A92" s="34"/>
      <c r="B92" s="35"/>
      <c r="C92" s="29" t="s">
        <v>30</v>
      </c>
      <c r="D92" s="34"/>
      <c r="E92" s="34"/>
      <c r="F92" s="27" t="str">
        <f>IF(E20="","",E20)</f>
        <v>Vyplň údaj</v>
      </c>
      <c r="G92" s="34"/>
      <c r="H92" s="34"/>
      <c r="I92" s="29" t="s">
        <v>35</v>
      </c>
      <c r="J92" s="32" t="str">
        <f>E26</f>
        <v> </v>
      </c>
      <c r="K92" s="34"/>
      <c r="L92" s="9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9.75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9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11" customFormat="1" ht="29.25" customHeight="1">
      <c r="A94" s="121"/>
      <c r="B94" s="122"/>
      <c r="C94" s="123" t="s">
        <v>137</v>
      </c>
      <c r="D94" s="124" t="s">
        <v>58</v>
      </c>
      <c r="E94" s="124" t="s">
        <v>54</v>
      </c>
      <c r="F94" s="124" t="s">
        <v>55</v>
      </c>
      <c r="G94" s="124" t="s">
        <v>138</v>
      </c>
      <c r="H94" s="124" t="s">
        <v>139</v>
      </c>
      <c r="I94" s="124" t="s">
        <v>140</v>
      </c>
      <c r="J94" s="124" t="s">
        <v>106</v>
      </c>
      <c r="K94" s="125" t="s">
        <v>141</v>
      </c>
      <c r="L94" s="126"/>
      <c r="M94" s="59" t="s">
        <v>3</v>
      </c>
      <c r="N94" s="60" t="s">
        <v>43</v>
      </c>
      <c r="O94" s="60" t="s">
        <v>142</v>
      </c>
      <c r="P94" s="60" t="s">
        <v>143</v>
      </c>
      <c r="Q94" s="60" t="s">
        <v>144</v>
      </c>
      <c r="R94" s="60" t="s">
        <v>145</v>
      </c>
      <c r="S94" s="60" t="s">
        <v>146</v>
      </c>
      <c r="T94" s="61" t="s">
        <v>147</v>
      </c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</row>
    <row r="95" spans="1:63" s="2" customFormat="1" ht="22.5" customHeight="1">
      <c r="A95" s="34"/>
      <c r="B95" s="35"/>
      <c r="C95" s="66" t="s">
        <v>148</v>
      </c>
      <c r="D95" s="34"/>
      <c r="E95" s="34"/>
      <c r="F95" s="34"/>
      <c r="G95" s="34"/>
      <c r="H95" s="34"/>
      <c r="I95" s="34"/>
      <c r="J95" s="127">
        <f>BK95</f>
        <v>0</v>
      </c>
      <c r="K95" s="34"/>
      <c r="L95" s="35"/>
      <c r="M95" s="62"/>
      <c r="N95" s="53"/>
      <c r="O95" s="63"/>
      <c r="P95" s="128">
        <f>P96</f>
        <v>0</v>
      </c>
      <c r="Q95" s="63"/>
      <c r="R95" s="128">
        <f>R96</f>
        <v>0.0024000000000000002</v>
      </c>
      <c r="S95" s="63"/>
      <c r="T95" s="129">
        <f>T96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9" t="s">
        <v>72</v>
      </c>
      <c r="AU95" s="19" t="s">
        <v>107</v>
      </c>
      <c r="BK95" s="130">
        <f>BK96</f>
        <v>0</v>
      </c>
    </row>
    <row r="96" spans="2:63" s="12" customFormat="1" ht="25.5" customHeight="1">
      <c r="B96" s="131"/>
      <c r="D96" s="132" t="s">
        <v>72</v>
      </c>
      <c r="E96" s="133" t="s">
        <v>1372</v>
      </c>
      <c r="F96" s="133" t="s">
        <v>1373</v>
      </c>
      <c r="I96" s="134"/>
      <c r="J96" s="135">
        <f>BK96</f>
        <v>0</v>
      </c>
      <c r="L96" s="131"/>
      <c r="M96" s="136"/>
      <c r="N96" s="137"/>
      <c r="O96" s="137"/>
      <c r="P96" s="138">
        <f>P97+P104+P115+P118+P131+P133+P144+P151+P157</f>
        <v>0</v>
      </c>
      <c r="Q96" s="137"/>
      <c r="R96" s="138">
        <f>R97+R104+R115+R118+R131+R133+R144+R151+R157</f>
        <v>0.0024000000000000002</v>
      </c>
      <c r="S96" s="137"/>
      <c r="T96" s="139">
        <f>T97+T104+T115+T118+T131+T133+T144+T151+T157</f>
        <v>0</v>
      </c>
      <c r="AR96" s="132" t="s">
        <v>175</v>
      </c>
      <c r="AT96" s="140" t="s">
        <v>72</v>
      </c>
      <c r="AU96" s="140" t="s">
        <v>73</v>
      </c>
      <c r="AY96" s="132" t="s">
        <v>151</v>
      </c>
      <c r="BK96" s="141">
        <f>BK97+BK104+BK115+BK118+BK131+BK133+BK144+BK151+BK157</f>
        <v>0</v>
      </c>
    </row>
    <row r="97" spans="2:63" s="12" customFormat="1" ht="22.5" customHeight="1">
      <c r="B97" s="131"/>
      <c r="D97" s="132" t="s">
        <v>72</v>
      </c>
      <c r="E97" s="142" t="s">
        <v>1374</v>
      </c>
      <c r="F97" s="142" t="s">
        <v>1375</v>
      </c>
      <c r="I97" s="134"/>
      <c r="J97" s="143">
        <f>BK97</f>
        <v>0</v>
      </c>
      <c r="L97" s="131"/>
      <c r="M97" s="136"/>
      <c r="N97" s="137"/>
      <c r="O97" s="137"/>
      <c r="P97" s="138">
        <f>SUM(P98:P103)</f>
        <v>0</v>
      </c>
      <c r="Q97" s="137"/>
      <c r="R97" s="138">
        <f>SUM(R98:R103)</f>
        <v>0</v>
      </c>
      <c r="S97" s="137"/>
      <c r="T97" s="139">
        <f>SUM(T98:T103)</f>
        <v>0</v>
      </c>
      <c r="AR97" s="132" t="s">
        <v>80</v>
      </c>
      <c r="AT97" s="140" t="s">
        <v>72</v>
      </c>
      <c r="AU97" s="140" t="s">
        <v>80</v>
      </c>
      <c r="AY97" s="132" t="s">
        <v>151</v>
      </c>
      <c r="BK97" s="141">
        <f>SUM(BK98:BK103)</f>
        <v>0</v>
      </c>
    </row>
    <row r="98" spans="1:65" s="2" customFormat="1" ht="16.5" customHeight="1">
      <c r="A98" s="34"/>
      <c r="B98" s="144"/>
      <c r="C98" s="145" t="s">
        <v>80</v>
      </c>
      <c r="D98" s="145" t="s">
        <v>153</v>
      </c>
      <c r="E98" s="146" t="s">
        <v>1376</v>
      </c>
      <c r="F98" s="147" t="s">
        <v>1377</v>
      </c>
      <c r="G98" s="148" t="s">
        <v>453</v>
      </c>
      <c r="H98" s="149">
        <v>200</v>
      </c>
      <c r="I98" s="150"/>
      <c r="J98" s="151">
        <f aca="true" t="shared" si="0" ref="J98:J103">ROUND(I98*H98,2)</f>
        <v>0</v>
      </c>
      <c r="K98" s="147" t="s">
        <v>3</v>
      </c>
      <c r="L98" s="35"/>
      <c r="M98" s="152" t="s">
        <v>3</v>
      </c>
      <c r="N98" s="153" t="s">
        <v>44</v>
      </c>
      <c r="O98" s="55"/>
      <c r="P98" s="154">
        <f aca="true" t="shared" si="1" ref="P98:P103">O98*H98</f>
        <v>0</v>
      </c>
      <c r="Q98" s="154">
        <v>0</v>
      </c>
      <c r="R98" s="154">
        <f aca="true" t="shared" si="2" ref="R98:R103">Q98*H98</f>
        <v>0</v>
      </c>
      <c r="S98" s="154">
        <v>0</v>
      </c>
      <c r="T98" s="155">
        <f aca="true" t="shared" si="3" ref="T98:T103"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6" t="s">
        <v>158</v>
      </c>
      <c r="AT98" s="156" t="s">
        <v>153</v>
      </c>
      <c r="AU98" s="156" t="s">
        <v>82</v>
      </c>
      <c r="AY98" s="19" t="s">
        <v>151</v>
      </c>
      <c r="BE98" s="157">
        <f aca="true" t="shared" si="4" ref="BE98:BE103">IF(N98="základní",J98,0)</f>
        <v>0</v>
      </c>
      <c r="BF98" s="157">
        <f aca="true" t="shared" si="5" ref="BF98:BF103">IF(N98="snížená",J98,0)</f>
        <v>0</v>
      </c>
      <c r="BG98" s="157">
        <f aca="true" t="shared" si="6" ref="BG98:BG103">IF(N98="zákl. přenesená",J98,0)</f>
        <v>0</v>
      </c>
      <c r="BH98" s="157">
        <f aca="true" t="shared" si="7" ref="BH98:BH103">IF(N98="sníž. přenesená",J98,0)</f>
        <v>0</v>
      </c>
      <c r="BI98" s="157">
        <f aca="true" t="shared" si="8" ref="BI98:BI103">IF(N98="nulová",J98,0)</f>
        <v>0</v>
      </c>
      <c r="BJ98" s="19" t="s">
        <v>80</v>
      </c>
      <c r="BK98" s="157">
        <f aca="true" t="shared" si="9" ref="BK98:BK103">ROUND(I98*H98,2)</f>
        <v>0</v>
      </c>
      <c r="BL98" s="19" t="s">
        <v>158</v>
      </c>
      <c r="BM98" s="156" t="s">
        <v>1378</v>
      </c>
    </row>
    <row r="99" spans="1:65" s="2" customFormat="1" ht="16.5" customHeight="1">
      <c r="A99" s="34"/>
      <c r="B99" s="144"/>
      <c r="C99" s="145" t="s">
        <v>82</v>
      </c>
      <c r="D99" s="145" t="s">
        <v>153</v>
      </c>
      <c r="E99" s="146" t="s">
        <v>1379</v>
      </c>
      <c r="F99" s="147" t="s">
        <v>1380</v>
      </c>
      <c r="G99" s="148" t="s">
        <v>453</v>
      </c>
      <c r="H99" s="149">
        <v>80</v>
      </c>
      <c r="I99" s="150"/>
      <c r="J99" s="151">
        <f t="shared" si="0"/>
        <v>0</v>
      </c>
      <c r="K99" s="147" t="s">
        <v>3</v>
      </c>
      <c r="L99" s="35"/>
      <c r="M99" s="152" t="s">
        <v>3</v>
      </c>
      <c r="N99" s="153" t="s">
        <v>44</v>
      </c>
      <c r="O99" s="55"/>
      <c r="P99" s="154">
        <f t="shared" si="1"/>
        <v>0</v>
      </c>
      <c r="Q99" s="154">
        <v>0</v>
      </c>
      <c r="R99" s="154">
        <f t="shared" si="2"/>
        <v>0</v>
      </c>
      <c r="S99" s="154">
        <v>0</v>
      </c>
      <c r="T99" s="155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158</v>
      </c>
      <c r="AT99" s="156" t="s">
        <v>153</v>
      </c>
      <c r="AU99" s="156" t="s">
        <v>82</v>
      </c>
      <c r="AY99" s="19" t="s">
        <v>151</v>
      </c>
      <c r="BE99" s="157">
        <f t="shared" si="4"/>
        <v>0</v>
      </c>
      <c r="BF99" s="157">
        <f t="shared" si="5"/>
        <v>0</v>
      </c>
      <c r="BG99" s="157">
        <f t="shared" si="6"/>
        <v>0</v>
      </c>
      <c r="BH99" s="157">
        <f t="shared" si="7"/>
        <v>0</v>
      </c>
      <c r="BI99" s="157">
        <f t="shared" si="8"/>
        <v>0</v>
      </c>
      <c r="BJ99" s="19" t="s">
        <v>80</v>
      </c>
      <c r="BK99" s="157">
        <f t="shared" si="9"/>
        <v>0</v>
      </c>
      <c r="BL99" s="19" t="s">
        <v>158</v>
      </c>
      <c r="BM99" s="156" t="s">
        <v>1381</v>
      </c>
    </row>
    <row r="100" spans="1:65" s="2" customFormat="1" ht="16.5" customHeight="1">
      <c r="A100" s="34"/>
      <c r="B100" s="144"/>
      <c r="C100" s="145" t="s">
        <v>175</v>
      </c>
      <c r="D100" s="145" t="s">
        <v>153</v>
      </c>
      <c r="E100" s="146" t="s">
        <v>1382</v>
      </c>
      <c r="F100" s="147" t="s">
        <v>1383</v>
      </c>
      <c r="G100" s="148" t="s">
        <v>453</v>
      </c>
      <c r="H100" s="149">
        <v>300</v>
      </c>
      <c r="I100" s="150"/>
      <c r="J100" s="151">
        <f t="shared" si="0"/>
        <v>0</v>
      </c>
      <c r="K100" s="147" t="s">
        <v>3</v>
      </c>
      <c r="L100" s="35"/>
      <c r="M100" s="152" t="s">
        <v>3</v>
      </c>
      <c r="N100" s="153" t="s">
        <v>44</v>
      </c>
      <c r="O100" s="55"/>
      <c r="P100" s="154">
        <f t="shared" si="1"/>
        <v>0</v>
      </c>
      <c r="Q100" s="154">
        <v>0</v>
      </c>
      <c r="R100" s="154">
        <f t="shared" si="2"/>
        <v>0</v>
      </c>
      <c r="S100" s="154">
        <v>0</v>
      </c>
      <c r="T100" s="155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6" t="s">
        <v>158</v>
      </c>
      <c r="AT100" s="156" t="s">
        <v>153</v>
      </c>
      <c r="AU100" s="156" t="s">
        <v>82</v>
      </c>
      <c r="AY100" s="19" t="s">
        <v>151</v>
      </c>
      <c r="BE100" s="157">
        <f t="shared" si="4"/>
        <v>0</v>
      </c>
      <c r="BF100" s="157">
        <f t="shared" si="5"/>
        <v>0</v>
      </c>
      <c r="BG100" s="157">
        <f t="shared" si="6"/>
        <v>0</v>
      </c>
      <c r="BH100" s="157">
        <f t="shared" si="7"/>
        <v>0</v>
      </c>
      <c r="BI100" s="157">
        <f t="shared" si="8"/>
        <v>0</v>
      </c>
      <c r="BJ100" s="19" t="s">
        <v>80</v>
      </c>
      <c r="BK100" s="157">
        <f t="shared" si="9"/>
        <v>0</v>
      </c>
      <c r="BL100" s="19" t="s">
        <v>158</v>
      </c>
      <c r="BM100" s="156" t="s">
        <v>1384</v>
      </c>
    </row>
    <row r="101" spans="1:65" s="2" customFormat="1" ht="16.5" customHeight="1">
      <c r="A101" s="34"/>
      <c r="B101" s="144"/>
      <c r="C101" s="145" t="s">
        <v>158</v>
      </c>
      <c r="D101" s="145" t="s">
        <v>153</v>
      </c>
      <c r="E101" s="146" t="s">
        <v>1385</v>
      </c>
      <c r="F101" s="147" t="s">
        <v>1386</v>
      </c>
      <c r="G101" s="148" t="s">
        <v>453</v>
      </c>
      <c r="H101" s="149">
        <v>15</v>
      </c>
      <c r="I101" s="150"/>
      <c r="J101" s="151">
        <f t="shared" si="0"/>
        <v>0</v>
      </c>
      <c r="K101" s="147" t="s">
        <v>3</v>
      </c>
      <c r="L101" s="35"/>
      <c r="M101" s="152" t="s">
        <v>3</v>
      </c>
      <c r="N101" s="153" t="s">
        <v>44</v>
      </c>
      <c r="O101" s="55"/>
      <c r="P101" s="154">
        <f t="shared" si="1"/>
        <v>0</v>
      </c>
      <c r="Q101" s="154">
        <v>0</v>
      </c>
      <c r="R101" s="154">
        <f t="shared" si="2"/>
        <v>0</v>
      </c>
      <c r="S101" s="154">
        <v>0</v>
      </c>
      <c r="T101" s="155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6" t="s">
        <v>158</v>
      </c>
      <c r="AT101" s="156" t="s">
        <v>153</v>
      </c>
      <c r="AU101" s="156" t="s">
        <v>82</v>
      </c>
      <c r="AY101" s="19" t="s">
        <v>151</v>
      </c>
      <c r="BE101" s="157">
        <f t="shared" si="4"/>
        <v>0</v>
      </c>
      <c r="BF101" s="157">
        <f t="shared" si="5"/>
        <v>0</v>
      </c>
      <c r="BG101" s="157">
        <f t="shared" si="6"/>
        <v>0</v>
      </c>
      <c r="BH101" s="157">
        <f t="shared" si="7"/>
        <v>0</v>
      </c>
      <c r="BI101" s="157">
        <f t="shared" si="8"/>
        <v>0</v>
      </c>
      <c r="BJ101" s="19" t="s">
        <v>80</v>
      </c>
      <c r="BK101" s="157">
        <f t="shared" si="9"/>
        <v>0</v>
      </c>
      <c r="BL101" s="19" t="s">
        <v>158</v>
      </c>
      <c r="BM101" s="156" t="s">
        <v>1387</v>
      </c>
    </row>
    <row r="102" spans="1:65" s="2" customFormat="1" ht="16.5" customHeight="1">
      <c r="A102" s="34"/>
      <c r="B102" s="144"/>
      <c r="C102" s="145" t="s">
        <v>186</v>
      </c>
      <c r="D102" s="145" t="s">
        <v>153</v>
      </c>
      <c r="E102" s="146" t="s">
        <v>1356</v>
      </c>
      <c r="F102" s="147" t="s">
        <v>1388</v>
      </c>
      <c r="G102" s="148" t="s">
        <v>453</v>
      </c>
      <c r="H102" s="149">
        <v>30</v>
      </c>
      <c r="I102" s="150"/>
      <c r="J102" s="151">
        <f t="shared" si="0"/>
        <v>0</v>
      </c>
      <c r="K102" s="147" t="s">
        <v>3</v>
      </c>
      <c r="L102" s="35"/>
      <c r="M102" s="152" t="s">
        <v>3</v>
      </c>
      <c r="N102" s="153" t="s">
        <v>44</v>
      </c>
      <c r="O102" s="55"/>
      <c r="P102" s="154">
        <f t="shared" si="1"/>
        <v>0</v>
      </c>
      <c r="Q102" s="154">
        <v>0</v>
      </c>
      <c r="R102" s="154">
        <f t="shared" si="2"/>
        <v>0</v>
      </c>
      <c r="S102" s="154">
        <v>0</v>
      </c>
      <c r="T102" s="155">
        <f t="shared" si="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158</v>
      </c>
      <c r="AT102" s="156" t="s">
        <v>153</v>
      </c>
      <c r="AU102" s="156" t="s">
        <v>82</v>
      </c>
      <c r="AY102" s="19" t="s">
        <v>151</v>
      </c>
      <c r="BE102" s="157">
        <f t="shared" si="4"/>
        <v>0</v>
      </c>
      <c r="BF102" s="157">
        <f t="shared" si="5"/>
        <v>0</v>
      </c>
      <c r="BG102" s="157">
        <f t="shared" si="6"/>
        <v>0</v>
      </c>
      <c r="BH102" s="157">
        <f t="shared" si="7"/>
        <v>0</v>
      </c>
      <c r="BI102" s="157">
        <f t="shared" si="8"/>
        <v>0</v>
      </c>
      <c r="BJ102" s="19" t="s">
        <v>80</v>
      </c>
      <c r="BK102" s="157">
        <f t="shared" si="9"/>
        <v>0</v>
      </c>
      <c r="BL102" s="19" t="s">
        <v>158</v>
      </c>
      <c r="BM102" s="156" t="s">
        <v>1389</v>
      </c>
    </row>
    <row r="103" spans="1:65" s="2" customFormat="1" ht="16.5" customHeight="1">
      <c r="A103" s="34"/>
      <c r="B103" s="144"/>
      <c r="C103" s="145" t="s">
        <v>192</v>
      </c>
      <c r="D103" s="145" t="s">
        <v>153</v>
      </c>
      <c r="E103" s="146" t="s">
        <v>1390</v>
      </c>
      <c r="F103" s="147" t="s">
        <v>1391</v>
      </c>
      <c r="G103" s="148" t="s">
        <v>453</v>
      </c>
      <c r="H103" s="149">
        <v>50</v>
      </c>
      <c r="I103" s="150"/>
      <c r="J103" s="151">
        <f t="shared" si="0"/>
        <v>0</v>
      </c>
      <c r="K103" s="147" t="s">
        <v>3</v>
      </c>
      <c r="L103" s="35"/>
      <c r="M103" s="152" t="s">
        <v>3</v>
      </c>
      <c r="N103" s="153" t="s">
        <v>44</v>
      </c>
      <c r="O103" s="55"/>
      <c r="P103" s="154">
        <f t="shared" si="1"/>
        <v>0</v>
      </c>
      <c r="Q103" s="154">
        <v>0</v>
      </c>
      <c r="R103" s="154">
        <f t="shared" si="2"/>
        <v>0</v>
      </c>
      <c r="S103" s="154">
        <v>0</v>
      </c>
      <c r="T103" s="155">
        <f t="shared" si="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6" t="s">
        <v>158</v>
      </c>
      <c r="AT103" s="156" t="s">
        <v>153</v>
      </c>
      <c r="AU103" s="156" t="s">
        <v>82</v>
      </c>
      <c r="AY103" s="19" t="s">
        <v>151</v>
      </c>
      <c r="BE103" s="157">
        <f t="shared" si="4"/>
        <v>0</v>
      </c>
      <c r="BF103" s="157">
        <f t="shared" si="5"/>
        <v>0</v>
      </c>
      <c r="BG103" s="157">
        <f t="shared" si="6"/>
        <v>0</v>
      </c>
      <c r="BH103" s="157">
        <f t="shared" si="7"/>
        <v>0</v>
      </c>
      <c r="BI103" s="157">
        <f t="shared" si="8"/>
        <v>0</v>
      </c>
      <c r="BJ103" s="19" t="s">
        <v>80</v>
      </c>
      <c r="BK103" s="157">
        <f t="shared" si="9"/>
        <v>0</v>
      </c>
      <c r="BL103" s="19" t="s">
        <v>158</v>
      </c>
      <c r="BM103" s="156" t="s">
        <v>1392</v>
      </c>
    </row>
    <row r="104" spans="2:63" s="12" customFormat="1" ht="22.5" customHeight="1">
      <c r="B104" s="131"/>
      <c r="D104" s="132" t="s">
        <v>72</v>
      </c>
      <c r="E104" s="142" t="s">
        <v>1393</v>
      </c>
      <c r="F104" s="142" t="s">
        <v>1394</v>
      </c>
      <c r="I104" s="134"/>
      <c r="J104" s="143">
        <f>BK104</f>
        <v>0</v>
      </c>
      <c r="L104" s="131"/>
      <c r="M104" s="136"/>
      <c r="N104" s="137"/>
      <c r="O104" s="137"/>
      <c r="P104" s="138">
        <f>SUM(P105:P114)</f>
        <v>0</v>
      </c>
      <c r="Q104" s="137"/>
      <c r="R104" s="138">
        <f>SUM(R105:R114)</f>
        <v>0</v>
      </c>
      <c r="S104" s="137"/>
      <c r="T104" s="139">
        <f>SUM(T105:T114)</f>
        <v>0</v>
      </c>
      <c r="AR104" s="132" t="s">
        <v>80</v>
      </c>
      <c r="AT104" s="140" t="s">
        <v>72</v>
      </c>
      <c r="AU104" s="140" t="s">
        <v>80</v>
      </c>
      <c r="AY104" s="132" t="s">
        <v>151</v>
      </c>
      <c r="BK104" s="141">
        <f>SUM(BK105:BK114)</f>
        <v>0</v>
      </c>
    </row>
    <row r="105" spans="1:65" s="2" customFormat="1" ht="16.5" customHeight="1">
      <c r="A105" s="34"/>
      <c r="B105" s="144"/>
      <c r="C105" s="145" t="s">
        <v>200</v>
      </c>
      <c r="D105" s="145" t="s">
        <v>153</v>
      </c>
      <c r="E105" s="146" t="s">
        <v>1395</v>
      </c>
      <c r="F105" s="147" t="s">
        <v>1396</v>
      </c>
      <c r="G105" s="148" t="s">
        <v>1309</v>
      </c>
      <c r="H105" s="149">
        <v>3</v>
      </c>
      <c r="I105" s="150"/>
      <c r="J105" s="151">
        <f aca="true" t="shared" si="10" ref="J105:J114">ROUND(I105*H105,2)</f>
        <v>0</v>
      </c>
      <c r="K105" s="147" t="s">
        <v>3</v>
      </c>
      <c r="L105" s="35"/>
      <c r="M105" s="152" t="s">
        <v>3</v>
      </c>
      <c r="N105" s="153" t="s">
        <v>44</v>
      </c>
      <c r="O105" s="55"/>
      <c r="P105" s="154">
        <f aca="true" t="shared" si="11" ref="P105:P114">O105*H105</f>
        <v>0</v>
      </c>
      <c r="Q105" s="154">
        <v>0</v>
      </c>
      <c r="R105" s="154">
        <f aca="true" t="shared" si="12" ref="R105:R114">Q105*H105</f>
        <v>0</v>
      </c>
      <c r="S105" s="154">
        <v>0</v>
      </c>
      <c r="T105" s="155">
        <f aca="true" t="shared" si="13" ref="T105:T114"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6" t="s">
        <v>158</v>
      </c>
      <c r="AT105" s="156" t="s">
        <v>153</v>
      </c>
      <c r="AU105" s="156" t="s">
        <v>82</v>
      </c>
      <c r="AY105" s="19" t="s">
        <v>151</v>
      </c>
      <c r="BE105" s="157">
        <f aca="true" t="shared" si="14" ref="BE105:BE114">IF(N105="základní",J105,0)</f>
        <v>0</v>
      </c>
      <c r="BF105" s="157">
        <f aca="true" t="shared" si="15" ref="BF105:BF114">IF(N105="snížená",J105,0)</f>
        <v>0</v>
      </c>
      <c r="BG105" s="157">
        <f aca="true" t="shared" si="16" ref="BG105:BG114">IF(N105="zákl. přenesená",J105,0)</f>
        <v>0</v>
      </c>
      <c r="BH105" s="157">
        <f aca="true" t="shared" si="17" ref="BH105:BH114">IF(N105="sníž. přenesená",J105,0)</f>
        <v>0</v>
      </c>
      <c r="BI105" s="157">
        <f aca="true" t="shared" si="18" ref="BI105:BI114">IF(N105="nulová",J105,0)</f>
        <v>0</v>
      </c>
      <c r="BJ105" s="19" t="s">
        <v>80</v>
      </c>
      <c r="BK105" s="157">
        <f aca="true" t="shared" si="19" ref="BK105:BK114">ROUND(I105*H105,2)</f>
        <v>0</v>
      </c>
      <c r="BL105" s="19" t="s">
        <v>158</v>
      </c>
      <c r="BM105" s="156" t="s">
        <v>1397</v>
      </c>
    </row>
    <row r="106" spans="1:65" s="2" customFormat="1" ht="16.5" customHeight="1">
      <c r="A106" s="34"/>
      <c r="B106" s="144"/>
      <c r="C106" s="145" t="s">
        <v>207</v>
      </c>
      <c r="D106" s="145" t="s">
        <v>153</v>
      </c>
      <c r="E106" s="146" t="s">
        <v>1398</v>
      </c>
      <c r="F106" s="147" t="s">
        <v>1399</v>
      </c>
      <c r="G106" s="148" t="s">
        <v>1309</v>
      </c>
      <c r="H106" s="149">
        <v>3</v>
      </c>
      <c r="I106" s="150"/>
      <c r="J106" s="151">
        <f t="shared" si="10"/>
        <v>0</v>
      </c>
      <c r="K106" s="147" t="s">
        <v>3</v>
      </c>
      <c r="L106" s="35"/>
      <c r="M106" s="152" t="s">
        <v>3</v>
      </c>
      <c r="N106" s="153" t="s">
        <v>44</v>
      </c>
      <c r="O106" s="55"/>
      <c r="P106" s="154">
        <f t="shared" si="11"/>
        <v>0</v>
      </c>
      <c r="Q106" s="154">
        <v>0</v>
      </c>
      <c r="R106" s="154">
        <f t="shared" si="12"/>
        <v>0</v>
      </c>
      <c r="S106" s="154">
        <v>0</v>
      </c>
      <c r="T106" s="155">
        <f t="shared" si="1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6" t="s">
        <v>158</v>
      </c>
      <c r="AT106" s="156" t="s">
        <v>153</v>
      </c>
      <c r="AU106" s="156" t="s">
        <v>82</v>
      </c>
      <c r="AY106" s="19" t="s">
        <v>151</v>
      </c>
      <c r="BE106" s="157">
        <f t="shared" si="14"/>
        <v>0</v>
      </c>
      <c r="BF106" s="157">
        <f t="shared" si="15"/>
        <v>0</v>
      </c>
      <c r="BG106" s="157">
        <f t="shared" si="16"/>
        <v>0</v>
      </c>
      <c r="BH106" s="157">
        <f t="shared" si="17"/>
        <v>0</v>
      </c>
      <c r="BI106" s="157">
        <f t="shared" si="18"/>
        <v>0</v>
      </c>
      <c r="BJ106" s="19" t="s">
        <v>80</v>
      </c>
      <c r="BK106" s="157">
        <f t="shared" si="19"/>
        <v>0</v>
      </c>
      <c r="BL106" s="19" t="s">
        <v>158</v>
      </c>
      <c r="BM106" s="156" t="s">
        <v>1400</v>
      </c>
    </row>
    <row r="107" spans="1:65" s="2" customFormat="1" ht="16.5" customHeight="1">
      <c r="A107" s="34"/>
      <c r="B107" s="144"/>
      <c r="C107" s="145" t="s">
        <v>213</v>
      </c>
      <c r="D107" s="145" t="s">
        <v>153</v>
      </c>
      <c r="E107" s="146" t="s">
        <v>1401</v>
      </c>
      <c r="F107" s="147" t="s">
        <v>1402</v>
      </c>
      <c r="G107" s="148" t="s">
        <v>1309</v>
      </c>
      <c r="H107" s="149">
        <v>2</v>
      </c>
      <c r="I107" s="150"/>
      <c r="J107" s="151">
        <f t="shared" si="10"/>
        <v>0</v>
      </c>
      <c r="K107" s="147" t="s">
        <v>3</v>
      </c>
      <c r="L107" s="35"/>
      <c r="M107" s="152" t="s">
        <v>3</v>
      </c>
      <c r="N107" s="153" t="s">
        <v>44</v>
      </c>
      <c r="O107" s="55"/>
      <c r="P107" s="154">
        <f t="shared" si="11"/>
        <v>0</v>
      </c>
      <c r="Q107" s="154">
        <v>0</v>
      </c>
      <c r="R107" s="154">
        <f t="shared" si="12"/>
        <v>0</v>
      </c>
      <c r="S107" s="154">
        <v>0</v>
      </c>
      <c r="T107" s="155">
        <f t="shared" si="1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6" t="s">
        <v>158</v>
      </c>
      <c r="AT107" s="156" t="s">
        <v>153</v>
      </c>
      <c r="AU107" s="156" t="s">
        <v>82</v>
      </c>
      <c r="AY107" s="19" t="s">
        <v>151</v>
      </c>
      <c r="BE107" s="157">
        <f t="shared" si="14"/>
        <v>0</v>
      </c>
      <c r="BF107" s="157">
        <f t="shared" si="15"/>
        <v>0</v>
      </c>
      <c r="BG107" s="157">
        <f t="shared" si="16"/>
        <v>0</v>
      </c>
      <c r="BH107" s="157">
        <f t="shared" si="17"/>
        <v>0</v>
      </c>
      <c r="BI107" s="157">
        <f t="shared" si="18"/>
        <v>0</v>
      </c>
      <c r="BJ107" s="19" t="s">
        <v>80</v>
      </c>
      <c r="BK107" s="157">
        <f t="shared" si="19"/>
        <v>0</v>
      </c>
      <c r="BL107" s="19" t="s">
        <v>158</v>
      </c>
      <c r="BM107" s="156" t="s">
        <v>1403</v>
      </c>
    </row>
    <row r="108" spans="1:65" s="2" customFormat="1" ht="16.5" customHeight="1">
      <c r="A108" s="34"/>
      <c r="B108" s="144"/>
      <c r="C108" s="145" t="s">
        <v>222</v>
      </c>
      <c r="D108" s="145" t="s">
        <v>153</v>
      </c>
      <c r="E108" s="146" t="s">
        <v>1404</v>
      </c>
      <c r="F108" s="147" t="s">
        <v>1405</v>
      </c>
      <c r="G108" s="148" t="s">
        <v>1309</v>
      </c>
      <c r="H108" s="149">
        <v>73</v>
      </c>
      <c r="I108" s="150"/>
      <c r="J108" s="151">
        <f t="shared" si="10"/>
        <v>0</v>
      </c>
      <c r="K108" s="147" t="s">
        <v>3</v>
      </c>
      <c r="L108" s="35"/>
      <c r="M108" s="152" t="s">
        <v>3</v>
      </c>
      <c r="N108" s="153" t="s">
        <v>44</v>
      </c>
      <c r="O108" s="55"/>
      <c r="P108" s="154">
        <f t="shared" si="11"/>
        <v>0</v>
      </c>
      <c r="Q108" s="154">
        <v>0</v>
      </c>
      <c r="R108" s="154">
        <f t="shared" si="12"/>
        <v>0</v>
      </c>
      <c r="S108" s="154">
        <v>0</v>
      </c>
      <c r="T108" s="155">
        <f t="shared" si="1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6" t="s">
        <v>158</v>
      </c>
      <c r="AT108" s="156" t="s">
        <v>153</v>
      </c>
      <c r="AU108" s="156" t="s">
        <v>82</v>
      </c>
      <c r="AY108" s="19" t="s">
        <v>151</v>
      </c>
      <c r="BE108" s="157">
        <f t="shared" si="14"/>
        <v>0</v>
      </c>
      <c r="BF108" s="157">
        <f t="shared" si="15"/>
        <v>0</v>
      </c>
      <c r="BG108" s="157">
        <f t="shared" si="16"/>
        <v>0</v>
      </c>
      <c r="BH108" s="157">
        <f t="shared" si="17"/>
        <v>0</v>
      </c>
      <c r="BI108" s="157">
        <f t="shared" si="18"/>
        <v>0</v>
      </c>
      <c r="BJ108" s="19" t="s">
        <v>80</v>
      </c>
      <c r="BK108" s="157">
        <f t="shared" si="19"/>
        <v>0</v>
      </c>
      <c r="BL108" s="19" t="s">
        <v>158</v>
      </c>
      <c r="BM108" s="156" t="s">
        <v>1406</v>
      </c>
    </row>
    <row r="109" spans="1:65" s="2" customFormat="1" ht="16.5" customHeight="1">
      <c r="A109" s="34"/>
      <c r="B109" s="144"/>
      <c r="C109" s="145" t="s">
        <v>230</v>
      </c>
      <c r="D109" s="145" t="s">
        <v>153</v>
      </c>
      <c r="E109" s="146" t="s">
        <v>1407</v>
      </c>
      <c r="F109" s="147" t="s">
        <v>1408</v>
      </c>
      <c r="G109" s="148" t="s">
        <v>1309</v>
      </c>
      <c r="H109" s="149">
        <v>12</v>
      </c>
      <c r="I109" s="150"/>
      <c r="J109" s="151">
        <f t="shared" si="10"/>
        <v>0</v>
      </c>
      <c r="K109" s="147" t="s">
        <v>3</v>
      </c>
      <c r="L109" s="35"/>
      <c r="M109" s="152" t="s">
        <v>3</v>
      </c>
      <c r="N109" s="153" t="s">
        <v>44</v>
      </c>
      <c r="O109" s="55"/>
      <c r="P109" s="154">
        <f t="shared" si="11"/>
        <v>0</v>
      </c>
      <c r="Q109" s="154">
        <v>0</v>
      </c>
      <c r="R109" s="154">
        <f t="shared" si="12"/>
        <v>0</v>
      </c>
      <c r="S109" s="154">
        <v>0</v>
      </c>
      <c r="T109" s="155">
        <f t="shared" si="1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6" t="s">
        <v>158</v>
      </c>
      <c r="AT109" s="156" t="s">
        <v>153</v>
      </c>
      <c r="AU109" s="156" t="s">
        <v>82</v>
      </c>
      <c r="AY109" s="19" t="s">
        <v>151</v>
      </c>
      <c r="BE109" s="157">
        <f t="shared" si="14"/>
        <v>0</v>
      </c>
      <c r="BF109" s="157">
        <f t="shared" si="15"/>
        <v>0</v>
      </c>
      <c r="BG109" s="157">
        <f t="shared" si="16"/>
        <v>0</v>
      </c>
      <c r="BH109" s="157">
        <f t="shared" si="17"/>
        <v>0</v>
      </c>
      <c r="BI109" s="157">
        <f t="shared" si="18"/>
        <v>0</v>
      </c>
      <c r="BJ109" s="19" t="s">
        <v>80</v>
      </c>
      <c r="BK109" s="157">
        <f t="shared" si="19"/>
        <v>0</v>
      </c>
      <c r="BL109" s="19" t="s">
        <v>158</v>
      </c>
      <c r="BM109" s="156" t="s">
        <v>1409</v>
      </c>
    </row>
    <row r="110" spans="1:65" s="2" customFormat="1" ht="16.5" customHeight="1">
      <c r="A110" s="34"/>
      <c r="B110" s="144"/>
      <c r="C110" s="145" t="s">
        <v>237</v>
      </c>
      <c r="D110" s="145" t="s">
        <v>153</v>
      </c>
      <c r="E110" s="146" t="s">
        <v>1410</v>
      </c>
      <c r="F110" s="147" t="s">
        <v>1411</v>
      </c>
      <c r="G110" s="148" t="s">
        <v>1309</v>
      </c>
      <c r="H110" s="149">
        <v>3</v>
      </c>
      <c r="I110" s="150"/>
      <c r="J110" s="151">
        <f t="shared" si="10"/>
        <v>0</v>
      </c>
      <c r="K110" s="147" t="s">
        <v>3</v>
      </c>
      <c r="L110" s="35"/>
      <c r="M110" s="152" t="s">
        <v>3</v>
      </c>
      <c r="N110" s="153" t="s">
        <v>44</v>
      </c>
      <c r="O110" s="55"/>
      <c r="P110" s="154">
        <f t="shared" si="11"/>
        <v>0</v>
      </c>
      <c r="Q110" s="154">
        <v>0</v>
      </c>
      <c r="R110" s="154">
        <f t="shared" si="12"/>
        <v>0</v>
      </c>
      <c r="S110" s="154">
        <v>0</v>
      </c>
      <c r="T110" s="155">
        <f t="shared" si="13"/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6" t="s">
        <v>158</v>
      </c>
      <c r="AT110" s="156" t="s">
        <v>153</v>
      </c>
      <c r="AU110" s="156" t="s">
        <v>82</v>
      </c>
      <c r="AY110" s="19" t="s">
        <v>151</v>
      </c>
      <c r="BE110" s="157">
        <f t="shared" si="14"/>
        <v>0</v>
      </c>
      <c r="BF110" s="157">
        <f t="shared" si="15"/>
        <v>0</v>
      </c>
      <c r="BG110" s="157">
        <f t="shared" si="16"/>
        <v>0</v>
      </c>
      <c r="BH110" s="157">
        <f t="shared" si="17"/>
        <v>0</v>
      </c>
      <c r="BI110" s="157">
        <f t="shared" si="18"/>
        <v>0</v>
      </c>
      <c r="BJ110" s="19" t="s">
        <v>80</v>
      </c>
      <c r="BK110" s="157">
        <f t="shared" si="19"/>
        <v>0</v>
      </c>
      <c r="BL110" s="19" t="s">
        <v>158</v>
      </c>
      <c r="BM110" s="156" t="s">
        <v>1412</v>
      </c>
    </row>
    <row r="111" spans="1:65" s="2" customFormat="1" ht="16.5" customHeight="1">
      <c r="A111" s="34"/>
      <c r="B111" s="144"/>
      <c r="C111" s="145" t="s">
        <v>242</v>
      </c>
      <c r="D111" s="145" t="s">
        <v>153</v>
      </c>
      <c r="E111" s="146" t="s">
        <v>1413</v>
      </c>
      <c r="F111" s="147" t="s">
        <v>1414</v>
      </c>
      <c r="G111" s="148" t="s">
        <v>1309</v>
      </c>
      <c r="H111" s="149">
        <v>16</v>
      </c>
      <c r="I111" s="150"/>
      <c r="J111" s="151">
        <f t="shared" si="10"/>
        <v>0</v>
      </c>
      <c r="K111" s="147" t="s">
        <v>3</v>
      </c>
      <c r="L111" s="35"/>
      <c r="M111" s="152" t="s">
        <v>3</v>
      </c>
      <c r="N111" s="153" t="s">
        <v>44</v>
      </c>
      <c r="O111" s="55"/>
      <c r="P111" s="154">
        <f t="shared" si="11"/>
        <v>0</v>
      </c>
      <c r="Q111" s="154">
        <v>0</v>
      </c>
      <c r="R111" s="154">
        <f t="shared" si="12"/>
        <v>0</v>
      </c>
      <c r="S111" s="154">
        <v>0</v>
      </c>
      <c r="T111" s="155">
        <f t="shared" si="1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6" t="s">
        <v>158</v>
      </c>
      <c r="AT111" s="156" t="s">
        <v>153</v>
      </c>
      <c r="AU111" s="156" t="s">
        <v>82</v>
      </c>
      <c r="AY111" s="19" t="s">
        <v>151</v>
      </c>
      <c r="BE111" s="157">
        <f t="shared" si="14"/>
        <v>0</v>
      </c>
      <c r="BF111" s="157">
        <f t="shared" si="15"/>
        <v>0</v>
      </c>
      <c r="BG111" s="157">
        <f t="shared" si="16"/>
        <v>0</v>
      </c>
      <c r="BH111" s="157">
        <f t="shared" si="17"/>
        <v>0</v>
      </c>
      <c r="BI111" s="157">
        <f t="shared" si="18"/>
        <v>0</v>
      </c>
      <c r="BJ111" s="19" t="s">
        <v>80</v>
      </c>
      <c r="BK111" s="157">
        <f t="shared" si="19"/>
        <v>0</v>
      </c>
      <c r="BL111" s="19" t="s">
        <v>158</v>
      </c>
      <c r="BM111" s="156" t="s">
        <v>1415</v>
      </c>
    </row>
    <row r="112" spans="1:65" s="2" customFormat="1" ht="16.5" customHeight="1">
      <c r="A112" s="34"/>
      <c r="B112" s="144"/>
      <c r="C112" s="145" t="s">
        <v>250</v>
      </c>
      <c r="D112" s="145" t="s">
        <v>153</v>
      </c>
      <c r="E112" s="146" t="s">
        <v>1416</v>
      </c>
      <c r="F112" s="147" t="s">
        <v>1417</v>
      </c>
      <c r="G112" s="148" t="s">
        <v>1309</v>
      </c>
      <c r="H112" s="149">
        <v>1</v>
      </c>
      <c r="I112" s="150"/>
      <c r="J112" s="151">
        <f t="shared" si="10"/>
        <v>0</v>
      </c>
      <c r="K112" s="147" t="s">
        <v>3</v>
      </c>
      <c r="L112" s="35"/>
      <c r="M112" s="152" t="s">
        <v>3</v>
      </c>
      <c r="N112" s="153" t="s">
        <v>44</v>
      </c>
      <c r="O112" s="55"/>
      <c r="P112" s="154">
        <f t="shared" si="11"/>
        <v>0</v>
      </c>
      <c r="Q112" s="154">
        <v>0</v>
      </c>
      <c r="R112" s="154">
        <f t="shared" si="12"/>
        <v>0</v>
      </c>
      <c r="S112" s="154">
        <v>0</v>
      </c>
      <c r="T112" s="155">
        <f t="shared" si="1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6" t="s">
        <v>158</v>
      </c>
      <c r="AT112" s="156" t="s">
        <v>153</v>
      </c>
      <c r="AU112" s="156" t="s">
        <v>82</v>
      </c>
      <c r="AY112" s="19" t="s">
        <v>151</v>
      </c>
      <c r="BE112" s="157">
        <f t="shared" si="14"/>
        <v>0</v>
      </c>
      <c r="BF112" s="157">
        <f t="shared" si="15"/>
        <v>0</v>
      </c>
      <c r="BG112" s="157">
        <f t="shared" si="16"/>
        <v>0</v>
      </c>
      <c r="BH112" s="157">
        <f t="shared" si="17"/>
        <v>0</v>
      </c>
      <c r="BI112" s="157">
        <f t="shared" si="18"/>
        <v>0</v>
      </c>
      <c r="BJ112" s="19" t="s">
        <v>80</v>
      </c>
      <c r="BK112" s="157">
        <f t="shared" si="19"/>
        <v>0</v>
      </c>
      <c r="BL112" s="19" t="s">
        <v>158</v>
      </c>
      <c r="BM112" s="156" t="s">
        <v>1418</v>
      </c>
    </row>
    <row r="113" spans="1:65" s="2" customFormat="1" ht="16.5" customHeight="1">
      <c r="A113" s="34"/>
      <c r="B113" s="144"/>
      <c r="C113" s="145" t="s">
        <v>9</v>
      </c>
      <c r="D113" s="145" t="s">
        <v>153</v>
      </c>
      <c r="E113" s="146" t="s">
        <v>1419</v>
      </c>
      <c r="F113" s="147" t="s">
        <v>1420</v>
      </c>
      <c r="G113" s="148" t="s">
        <v>1309</v>
      </c>
      <c r="H113" s="149">
        <v>1</v>
      </c>
      <c r="I113" s="150"/>
      <c r="J113" s="151">
        <f t="shared" si="10"/>
        <v>0</v>
      </c>
      <c r="K113" s="147" t="s">
        <v>3</v>
      </c>
      <c r="L113" s="35"/>
      <c r="M113" s="152" t="s">
        <v>3</v>
      </c>
      <c r="N113" s="153" t="s">
        <v>44</v>
      </c>
      <c r="O113" s="55"/>
      <c r="P113" s="154">
        <f t="shared" si="11"/>
        <v>0</v>
      </c>
      <c r="Q113" s="154">
        <v>0</v>
      </c>
      <c r="R113" s="154">
        <f t="shared" si="12"/>
        <v>0</v>
      </c>
      <c r="S113" s="154">
        <v>0</v>
      </c>
      <c r="T113" s="155">
        <f t="shared" si="1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6" t="s">
        <v>158</v>
      </c>
      <c r="AT113" s="156" t="s">
        <v>153</v>
      </c>
      <c r="AU113" s="156" t="s">
        <v>82</v>
      </c>
      <c r="AY113" s="19" t="s">
        <v>151</v>
      </c>
      <c r="BE113" s="157">
        <f t="shared" si="14"/>
        <v>0</v>
      </c>
      <c r="BF113" s="157">
        <f t="shared" si="15"/>
        <v>0</v>
      </c>
      <c r="BG113" s="157">
        <f t="shared" si="16"/>
        <v>0</v>
      </c>
      <c r="BH113" s="157">
        <f t="shared" si="17"/>
        <v>0</v>
      </c>
      <c r="BI113" s="157">
        <f t="shared" si="18"/>
        <v>0</v>
      </c>
      <c r="BJ113" s="19" t="s">
        <v>80</v>
      </c>
      <c r="BK113" s="157">
        <f t="shared" si="19"/>
        <v>0</v>
      </c>
      <c r="BL113" s="19" t="s">
        <v>158</v>
      </c>
      <c r="BM113" s="156" t="s">
        <v>1421</v>
      </c>
    </row>
    <row r="114" spans="1:65" s="2" customFormat="1" ht="16.5" customHeight="1">
      <c r="A114" s="34"/>
      <c r="B114" s="144"/>
      <c r="C114" s="145" t="s">
        <v>267</v>
      </c>
      <c r="D114" s="145" t="s">
        <v>153</v>
      </c>
      <c r="E114" s="146" t="s">
        <v>1422</v>
      </c>
      <c r="F114" s="147" t="s">
        <v>1423</v>
      </c>
      <c r="G114" s="148" t="s">
        <v>1309</v>
      </c>
      <c r="H114" s="149">
        <v>1</v>
      </c>
      <c r="I114" s="150"/>
      <c r="J114" s="151">
        <f t="shared" si="10"/>
        <v>0</v>
      </c>
      <c r="K114" s="147" t="s">
        <v>3</v>
      </c>
      <c r="L114" s="35"/>
      <c r="M114" s="152" t="s">
        <v>3</v>
      </c>
      <c r="N114" s="153" t="s">
        <v>44</v>
      </c>
      <c r="O114" s="55"/>
      <c r="P114" s="154">
        <f t="shared" si="11"/>
        <v>0</v>
      </c>
      <c r="Q114" s="154">
        <v>0</v>
      </c>
      <c r="R114" s="154">
        <f t="shared" si="12"/>
        <v>0</v>
      </c>
      <c r="S114" s="154">
        <v>0</v>
      </c>
      <c r="T114" s="155">
        <f t="shared" si="1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6" t="s">
        <v>158</v>
      </c>
      <c r="AT114" s="156" t="s">
        <v>153</v>
      </c>
      <c r="AU114" s="156" t="s">
        <v>82</v>
      </c>
      <c r="AY114" s="19" t="s">
        <v>151</v>
      </c>
      <c r="BE114" s="157">
        <f t="shared" si="14"/>
        <v>0</v>
      </c>
      <c r="BF114" s="157">
        <f t="shared" si="15"/>
        <v>0</v>
      </c>
      <c r="BG114" s="157">
        <f t="shared" si="16"/>
        <v>0</v>
      </c>
      <c r="BH114" s="157">
        <f t="shared" si="17"/>
        <v>0</v>
      </c>
      <c r="BI114" s="157">
        <f t="shared" si="18"/>
        <v>0</v>
      </c>
      <c r="BJ114" s="19" t="s">
        <v>80</v>
      </c>
      <c r="BK114" s="157">
        <f t="shared" si="19"/>
        <v>0</v>
      </c>
      <c r="BL114" s="19" t="s">
        <v>158</v>
      </c>
      <c r="BM114" s="156" t="s">
        <v>1424</v>
      </c>
    </row>
    <row r="115" spans="2:63" s="12" customFormat="1" ht="22.5" customHeight="1">
      <c r="B115" s="131"/>
      <c r="D115" s="132" t="s">
        <v>72</v>
      </c>
      <c r="E115" s="142" t="s">
        <v>1425</v>
      </c>
      <c r="F115" s="142" t="s">
        <v>1426</v>
      </c>
      <c r="I115" s="134"/>
      <c r="J115" s="143">
        <f>BK115</f>
        <v>0</v>
      </c>
      <c r="L115" s="131"/>
      <c r="M115" s="136"/>
      <c r="N115" s="137"/>
      <c r="O115" s="137"/>
      <c r="P115" s="138">
        <f>SUM(P116:P117)</f>
        <v>0</v>
      </c>
      <c r="Q115" s="137"/>
      <c r="R115" s="138">
        <f>SUM(R116:R117)</f>
        <v>0.0024000000000000002</v>
      </c>
      <c r="S115" s="137"/>
      <c r="T115" s="139">
        <f>SUM(T116:T117)</f>
        <v>0</v>
      </c>
      <c r="AR115" s="132" t="s">
        <v>80</v>
      </c>
      <c r="AT115" s="140" t="s">
        <v>72</v>
      </c>
      <c r="AU115" s="140" t="s">
        <v>80</v>
      </c>
      <c r="AY115" s="132" t="s">
        <v>151</v>
      </c>
      <c r="BK115" s="141">
        <f>SUM(BK116:BK117)</f>
        <v>0</v>
      </c>
    </row>
    <row r="116" spans="1:65" s="2" customFormat="1" ht="16.5" customHeight="1">
      <c r="A116" s="34"/>
      <c r="B116" s="144"/>
      <c r="C116" s="187" t="s">
        <v>276</v>
      </c>
      <c r="D116" s="187" t="s">
        <v>208</v>
      </c>
      <c r="E116" s="188" t="s">
        <v>1427</v>
      </c>
      <c r="F116" s="189" t="s">
        <v>1428</v>
      </c>
      <c r="G116" s="190" t="s">
        <v>297</v>
      </c>
      <c r="H116" s="191">
        <v>3</v>
      </c>
      <c r="I116" s="192"/>
      <c r="J116" s="193">
        <f>ROUND(I116*H116,2)</f>
        <v>0</v>
      </c>
      <c r="K116" s="189" t="s">
        <v>3</v>
      </c>
      <c r="L116" s="194"/>
      <c r="M116" s="195" t="s">
        <v>3</v>
      </c>
      <c r="N116" s="196" t="s">
        <v>44</v>
      </c>
      <c r="O116" s="55"/>
      <c r="P116" s="154">
        <f>O116*H116</f>
        <v>0</v>
      </c>
      <c r="Q116" s="154">
        <v>0.00048</v>
      </c>
      <c r="R116" s="154">
        <f>Q116*H116</f>
        <v>0.00144</v>
      </c>
      <c r="S116" s="154">
        <v>0</v>
      </c>
      <c r="T116" s="155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6" t="s">
        <v>395</v>
      </c>
      <c r="AT116" s="156" t="s">
        <v>208</v>
      </c>
      <c r="AU116" s="156" t="s">
        <v>82</v>
      </c>
      <c r="AY116" s="19" t="s">
        <v>151</v>
      </c>
      <c r="BE116" s="157">
        <f>IF(N116="základní",J116,0)</f>
        <v>0</v>
      </c>
      <c r="BF116" s="157">
        <f>IF(N116="snížená",J116,0)</f>
        <v>0</v>
      </c>
      <c r="BG116" s="157">
        <f>IF(N116="zákl. přenesená",J116,0)</f>
        <v>0</v>
      </c>
      <c r="BH116" s="157">
        <f>IF(N116="sníž. přenesená",J116,0)</f>
        <v>0</v>
      </c>
      <c r="BI116" s="157">
        <f>IF(N116="nulová",J116,0)</f>
        <v>0</v>
      </c>
      <c r="BJ116" s="19" t="s">
        <v>80</v>
      </c>
      <c r="BK116" s="157">
        <f>ROUND(I116*H116,2)</f>
        <v>0</v>
      </c>
      <c r="BL116" s="19" t="s">
        <v>267</v>
      </c>
      <c r="BM116" s="156" t="s">
        <v>1429</v>
      </c>
    </row>
    <row r="117" spans="1:65" s="2" customFormat="1" ht="16.5" customHeight="1">
      <c r="A117" s="34"/>
      <c r="B117" s="144"/>
      <c r="C117" s="187" t="s">
        <v>281</v>
      </c>
      <c r="D117" s="187" t="s">
        <v>208</v>
      </c>
      <c r="E117" s="188" t="s">
        <v>1430</v>
      </c>
      <c r="F117" s="189" t="s">
        <v>1431</v>
      </c>
      <c r="G117" s="190" t="s">
        <v>297</v>
      </c>
      <c r="H117" s="191">
        <v>2</v>
      </c>
      <c r="I117" s="192"/>
      <c r="J117" s="193">
        <f>ROUND(I117*H117,2)</f>
        <v>0</v>
      </c>
      <c r="K117" s="189" t="s">
        <v>3</v>
      </c>
      <c r="L117" s="194"/>
      <c r="M117" s="195" t="s">
        <v>3</v>
      </c>
      <c r="N117" s="196" t="s">
        <v>44</v>
      </c>
      <c r="O117" s="55"/>
      <c r="P117" s="154">
        <f>O117*H117</f>
        <v>0</v>
      </c>
      <c r="Q117" s="154">
        <v>0.00048</v>
      </c>
      <c r="R117" s="154">
        <f>Q117*H117</f>
        <v>0.00096</v>
      </c>
      <c r="S117" s="154">
        <v>0</v>
      </c>
      <c r="T117" s="155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6" t="s">
        <v>395</v>
      </c>
      <c r="AT117" s="156" t="s">
        <v>208</v>
      </c>
      <c r="AU117" s="156" t="s">
        <v>82</v>
      </c>
      <c r="AY117" s="19" t="s">
        <v>151</v>
      </c>
      <c r="BE117" s="157">
        <f>IF(N117="základní",J117,0)</f>
        <v>0</v>
      </c>
      <c r="BF117" s="157">
        <f>IF(N117="snížená",J117,0)</f>
        <v>0</v>
      </c>
      <c r="BG117" s="157">
        <f>IF(N117="zákl. přenesená",J117,0)</f>
        <v>0</v>
      </c>
      <c r="BH117" s="157">
        <f>IF(N117="sníž. přenesená",J117,0)</f>
        <v>0</v>
      </c>
      <c r="BI117" s="157">
        <f>IF(N117="nulová",J117,0)</f>
        <v>0</v>
      </c>
      <c r="BJ117" s="19" t="s">
        <v>80</v>
      </c>
      <c r="BK117" s="157">
        <f>ROUND(I117*H117,2)</f>
        <v>0</v>
      </c>
      <c r="BL117" s="19" t="s">
        <v>267</v>
      </c>
      <c r="BM117" s="156" t="s">
        <v>1432</v>
      </c>
    </row>
    <row r="118" spans="2:63" s="12" customFormat="1" ht="22.5" customHeight="1">
      <c r="B118" s="131"/>
      <c r="D118" s="132" t="s">
        <v>72</v>
      </c>
      <c r="E118" s="142" t="s">
        <v>1433</v>
      </c>
      <c r="F118" s="142" t="s">
        <v>1434</v>
      </c>
      <c r="I118" s="134"/>
      <c r="J118" s="143">
        <f>BK118</f>
        <v>0</v>
      </c>
      <c r="L118" s="131"/>
      <c r="M118" s="136"/>
      <c r="N118" s="137"/>
      <c r="O118" s="137"/>
      <c r="P118" s="138">
        <f>SUM(P119:P130)</f>
        <v>0</v>
      </c>
      <c r="Q118" s="137"/>
      <c r="R118" s="138">
        <f>SUM(R119:R130)</f>
        <v>0</v>
      </c>
      <c r="S118" s="137"/>
      <c r="T118" s="139">
        <f>SUM(T119:T130)</f>
        <v>0</v>
      </c>
      <c r="AR118" s="132" t="s">
        <v>80</v>
      </c>
      <c r="AT118" s="140" t="s">
        <v>72</v>
      </c>
      <c r="AU118" s="140" t="s">
        <v>80</v>
      </c>
      <c r="AY118" s="132" t="s">
        <v>151</v>
      </c>
      <c r="BK118" s="141">
        <f>SUM(BK119:BK130)</f>
        <v>0</v>
      </c>
    </row>
    <row r="119" spans="1:65" s="2" customFormat="1" ht="16.5" customHeight="1">
      <c r="A119" s="34"/>
      <c r="B119" s="144"/>
      <c r="C119" s="145" t="s">
        <v>289</v>
      </c>
      <c r="D119" s="145" t="s">
        <v>153</v>
      </c>
      <c r="E119" s="146" t="s">
        <v>1435</v>
      </c>
      <c r="F119" s="147" t="s">
        <v>1436</v>
      </c>
      <c r="G119" s="148" t="s">
        <v>1309</v>
      </c>
      <c r="H119" s="149">
        <v>1</v>
      </c>
      <c r="I119" s="150"/>
      <c r="J119" s="151">
        <f aca="true" t="shared" si="20" ref="J119:J130">ROUND(I119*H119,2)</f>
        <v>0</v>
      </c>
      <c r="K119" s="147" t="s">
        <v>3</v>
      </c>
      <c r="L119" s="35"/>
      <c r="M119" s="152" t="s">
        <v>3</v>
      </c>
      <c r="N119" s="153" t="s">
        <v>44</v>
      </c>
      <c r="O119" s="55"/>
      <c r="P119" s="154">
        <f aca="true" t="shared" si="21" ref="P119:P130">O119*H119</f>
        <v>0</v>
      </c>
      <c r="Q119" s="154">
        <v>0</v>
      </c>
      <c r="R119" s="154">
        <f aca="true" t="shared" si="22" ref="R119:R130">Q119*H119</f>
        <v>0</v>
      </c>
      <c r="S119" s="154">
        <v>0</v>
      </c>
      <c r="T119" s="155">
        <f aca="true" t="shared" si="23" ref="T119:T130"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6" t="s">
        <v>158</v>
      </c>
      <c r="AT119" s="156" t="s">
        <v>153</v>
      </c>
      <c r="AU119" s="156" t="s">
        <v>82</v>
      </c>
      <c r="AY119" s="19" t="s">
        <v>151</v>
      </c>
      <c r="BE119" s="157">
        <f aca="true" t="shared" si="24" ref="BE119:BE130">IF(N119="základní",J119,0)</f>
        <v>0</v>
      </c>
      <c r="BF119" s="157">
        <f aca="true" t="shared" si="25" ref="BF119:BF130">IF(N119="snížená",J119,0)</f>
        <v>0</v>
      </c>
      <c r="BG119" s="157">
        <f aca="true" t="shared" si="26" ref="BG119:BG130">IF(N119="zákl. přenesená",J119,0)</f>
        <v>0</v>
      </c>
      <c r="BH119" s="157">
        <f aca="true" t="shared" si="27" ref="BH119:BH130">IF(N119="sníž. přenesená",J119,0)</f>
        <v>0</v>
      </c>
      <c r="BI119" s="157">
        <f aca="true" t="shared" si="28" ref="BI119:BI130">IF(N119="nulová",J119,0)</f>
        <v>0</v>
      </c>
      <c r="BJ119" s="19" t="s">
        <v>80</v>
      </c>
      <c r="BK119" s="157">
        <f aca="true" t="shared" si="29" ref="BK119:BK130">ROUND(I119*H119,2)</f>
        <v>0</v>
      </c>
      <c r="BL119" s="19" t="s">
        <v>158</v>
      </c>
      <c r="BM119" s="156" t="s">
        <v>1437</v>
      </c>
    </row>
    <row r="120" spans="1:65" s="2" customFormat="1" ht="16.5" customHeight="1">
      <c r="A120" s="34"/>
      <c r="B120" s="144"/>
      <c r="C120" s="145" t="s">
        <v>294</v>
      </c>
      <c r="D120" s="145" t="s">
        <v>153</v>
      </c>
      <c r="E120" s="146" t="s">
        <v>1438</v>
      </c>
      <c r="F120" s="147" t="s">
        <v>1439</v>
      </c>
      <c r="G120" s="148" t="s">
        <v>1309</v>
      </c>
      <c r="H120" s="149">
        <v>1</v>
      </c>
      <c r="I120" s="150"/>
      <c r="J120" s="151">
        <f t="shared" si="20"/>
        <v>0</v>
      </c>
      <c r="K120" s="147" t="s">
        <v>3</v>
      </c>
      <c r="L120" s="35"/>
      <c r="M120" s="152" t="s">
        <v>3</v>
      </c>
      <c r="N120" s="153" t="s">
        <v>44</v>
      </c>
      <c r="O120" s="55"/>
      <c r="P120" s="154">
        <f t="shared" si="21"/>
        <v>0</v>
      </c>
      <c r="Q120" s="154">
        <v>0</v>
      </c>
      <c r="R120" s="154">
        <f t="shared" si="22"/>
        <v>0</v>
      </c>
      <c r="S120" s="154">
        <v>0</v>
      </c>
      <c r="T120" s="155">
        <f t="shared" si="2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6" t="s">
        <v>158</v>
      </c>
      <c r="AT120" s="156" t="s">
        <v>153</v>
      </c>
      <c r="AU120" s="156" t="s">
        <v>82</v>
      </c>
      <c r="AY120" s="19" t="s">
        <v>151</v>
      </c>
      <c r="BE120" s="157">
        <f t="shared" si="24"/>
        <v>0</v>
      </c>
      <c r="BF120" s="157">
        <f t="shared" si="25"/>
        <v>0</v>
      </c>
      <c r="BG120" s="157">
        <f t="shared" si="26"/>
        <v>0</v>
      </c>
      <c r="BH120" s="157">
        <f t="shared" si="27"/>
        <v>0</v>
      </c>
      <c r="BI120" s="157">
        <f t="shared" si="28"/>
        <v>0</v>
      </c>
      <c r="BJ120" s="19" t="s">
        <v>80</v>
      </c>
      <c r="BK120" s="157">
        <f t="shared" si="29"/>
        <v>0</v>
      </c>
      <c r="BL120" s="19" t="s">
        <v>158</v>
      </c>
      <c r="BM120" s="156" t="s">
        <v>1440</v>
      </c>
    </row>
    <row r="121" spans="1:65" s="2" customFormat="1" ht="16.5" customHeight="1">
      <c r="A121" s="34"/>
      <c r="B121" s="144"/>
      <c r="C121" s="145" t="s">
        <v>8</v>
      </c>
      <c r="D121" s="145" t="s">
        <v>153</v>
      </c>
      <c r="E121" s="146" t="s">
        <v>1441</v>
      </c>
      <c r="F121" s="147" t="s">
        <v>1442</v>
      </c>
      <c r="G121" s="148" t="s">
        <v>1309</v>
      </c>
      <c r="H121" s="149">
        <v>1</v>
      </c>
      <c r="I121" s="150"/>
      <c r="J121" s="151">
        <f t="shared" si="20"/>
        <v>0</v>
      </c>
      <c r="K121" s="147" t="s">
        <v>3</v>
      </c>
      <c r="L121" s="35"/>
      <c r="M121" s="152" t="s">
        <v>3</v>
      </c>
      <c r="N121" s="153" t="s">
        <v>44</v>
      </c>
      <c r="O121" s="55"/>
      <c r="P121" s="154">
        <f t="shared" si="21"/>
        <v>0</v>
      </c>
      <c r="Q121" s="154">
        <v>0</v>
      </c>
      <c r="R121" s="154">
        <f t="shared" si="22"/>
        <v>0</v>
      </c>
      <c r="S121" s="154">
        <v>0</v>
      </c>
      <c r="T121" s="155">
        <f t="shared" si="2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6" t="s">
        <v>158</v>
      </c>
      <c r="AT121" s="156" t="s">
        <v>153</v>
      </c>
      <c r="AU121" s="156" t="s">
        <v>82</v>
      </c>
      <c r="AY121" s="19" t="s">
        <v>151</v>
      </c>
      <c r="BE121" s="157">
        <f t="shared" si="24"/>
        <v>0</v>
      </c>
      <c r="BF121" s="157">
        <f t="shared" si="25"/>
        <v>0</v>
      </c>
      <c r="BG121" s="157">
        <f t="shared" si="26"/>
        <v>0</v>
      </c>
      <c r="BH121" s="157">
        <f t="shared" si="27"/>
        <v>0</v>
      </c>
      <c r="BI121" s="157">
        <f t="shared" si="28"/>
        <v>0</v>
      </c>
      <c r="BJ121" s="19" t="s">
        <v>80</v>
      </c>
      <c r="BK121" s="157">
        <f t="shared" si="29"/>
        <v>0</v>
      </c>
      <c r="BL121" s="19" t="s">
        <v>158</v>
      </c>
      <c r="BM121" s="156" t="s">
        <v>1443</v>
      </c>
    </row>
    <row r="122" spans="1:65" s="2" customFormat="1" ht="16.5" customHeight="1">
      <c r="A122" s="34"/>
      <c r="B122" s="144"/>
      <c r="C122" s="145" t="s">
        <v>305</v>
      </c>
      <c r="D122" s="145" t="s">
        <v>153</v>
      </c>
      <c r="E122" s="146" t="s">
        <v>1444</v>
      </c>
      <c r="F122" s="147" t="s">
        <v>1445</v>
      </c>
      <c r="G122" s="148" t="s">
        <v>1309</v>
      </c>
      <c r="H122" s="149">
        <v>1</v>
      </c>
      <c r="I122" s="150"/>
      <c r="J122" s="151">
        <f t="shared" si="20"/>
        <v>0</v>
      </c>
      <c r="K122" s="147" t="s">
        <v>3</v>
      </c>
      <c r="L122" s="35"/>
      <c r="M122" s="152" t="s">
        <v>3</v>
      </c>
      <c r="N122" s="153" t="s">
        <v>44</v>
      </c>
      <c r="O122" s="55"/>
      <c r="P122" s="154">
        <f t="shared" si="21"/>
        <v>0</v>
      </c>
      <c r="Q122" s="154">
        <v>0</v>
      </c>
      <c r="R122" s="154">
        <f t="shared" si="22"/>
        <v>0</v>
      </c>
      <c r="S122" s="154">
        <v>0</v>
      </c>
      <c r="T122" s="155">
        <f t="shared" si="2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6" t="s">
        <v>158</v>
      </c>
      <c r="AT122" s="156" t="s">
        <v>153</v>
      </c>
      <c r="AU122" s="156" t="s">
        <v>82</v>
      </c>
      <c r="AY122" s="19" t="s">
        <v>151</v>
      </c>
      <c r="BE122" s="157">
        <f t="shared" si="24"/>
        <v>0</v>
      </c>
      <c r="BF122" s="157">
        <f t="shared" si="25"/>
        <v>0</v>
      </c>
      <c r="BG122" s="157">
        <f t="shared" si="26"/>
        <v>0</v>
      </c>
      <c r="BH122" s="157">
        <f t="shared" si="27"/>
        <v>0</v>
      </c>
      <c r="BI122" s="157">
        <f t="shared" si="28"/>
        <v>0</v>
      </c>
      <c r="BJ122" s="19" t="s">
        <v>80</v>
      </c>
      <c r="BK122" s="157">
        <f t="shared" si="29"/>
        <v>0</v>
      </c>
      <c r="BL122" s="19" t="s">
        <v>158</v>
      </c>
      <c r="BM122" s="156" t="s">
        <v>1446</v>
      </c>
    </row>
    <row r="123" spans="1:65" s="2" customFormat="1" ht="16.5" customHeight="1">
      <c r="A123" s="34"/>
      <c r="B123" s="144"/>
      <c r="C123" s="145" t="s">
        <v>312</v>
      </c>
      <c r="D123" s="145" t="s">
        <v>153</v>
      </c>
      <c r="E123" s="146" t="s">
        <v>1447</v>
      </c>
      <c r="F123" s="147" t="s">
        <v>1448</v>
      </c>
      <c r="G123" s="148" t="s">
        <v>1309</v>
      </c>
      <c r="H123" s="149">
        <v>6</v>
      </c>
      <c r="I123" s="150"/>
      <c r="J123" s="151">
        <f t="shared" si="20"/>
        <v>0</v>
      </c>
      <c r="K123" s="147" t="s">
        <v>3</v>
      </c>
      <c r="L123" s="35"/>
      <c r="M123" s="152" t="s">
        <v>3</v>
      </c>
      <c r="N123" s="153" t="s">
        <v>44</v>
      </c>
      <c r="O123" s="55"/>
      <c r="P123" s="154">
        <f t="shared" si="21"/>
        <v>0</v>
      </c>
      <c r="Q123" s="154">
        <v>0</v>
      </c>
      <c r="R123" s="154">
        <f t="shared" si="22"/>
        <v>0</v>
      </c>
      <c r="S123" s="154">
        <v>0</v>
      </c>
      <c r="T123" s="155">
        <f t="shared" si="2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6" t="s">
        <v>158</v>
      </c>
      <c r="AT123" s="156" t="s">
        <v>153</v>
      </c>
      <c r="AU123" s="156" t="s">
        <v>82</v>
      </c>
      <c r="AY123" s="19" t="s">
        <v>151</v>
      </c>
      <c r="BE123" s="157">
        <f t="shared" si="24"/>
        <v>0</v>
      </c>
      <c r="BF123" s="157">
        <f t="shared" si="25"/>
        <v>0</v>
      </c>
      <c r="BG123" s="157">
        <f t="shared" si="26"/>
        <v>0</v>
      </c>
      <c r="BH123" s="157">
        <f t="shared" si="27"/>
        <v>0</v>
      </c>
      <c r="BI123" s="157">
        <f t="shared" si="28"/>
        <v>0</v>
      </c>
      <c r="BJ123" s="19" t="s">
        <v>80</v>
      </c>
      <c r="BK123" s="157">
        <f t="shared" si="29"/>
        <v>0</v>
      </c>
      <c r="BL123" s="19" t="s">
        <v>158</v>
      </c>
      <c r="BM123" s="156" t="s">
        <v>1449</v>
      </c>
    </row>
    <row r="124" spans="1:65" s="2" customFormat="1" ht="16.5" customHeight="1">
      <c r="A124" s="34"/>
      <c r="B124" s="144"/>
      <c r="C124" s="145" t="s">
        <v>319</v>
      </c>
      <c r="D124" s="145" t="s">
        <v>153</v>
      </c>
      <c r="E124" s="146" t="s">
        <v>1450</v>
      </c>
      <c r="F124" s="147" t="s">
        <v>1451</v>
      </c>
      <c r="G124" s="148" t="s">
        <v>1309</v>
      </c>
      <c r="H124" s="149">
        <v>3</v>
      </c>
      <c r="I124" s="150"/>
      <c r="J124" s="151">
        <f t="shared" si="20"/>
        <v>0</v>
      </c>
      <c r="K124" s="147" t="s">
        <v>3</v>
      </c>
      <c r="L124" s="35"/>
      <c r="M124" s="152" t="s">
        <v>3</v>
      </c>
      <c r="N124" s="153" t="s">
        <v>44</v>
      </c>
      <c r="O124" s="55"/>
      <c r="P124" s="154">
        <f t="shared" si="21"/>
        <v>0</v>
      </c>
      <c r="Q124" s="154">
        <v>0</v>
      </c>
      <c r="R124" s="154">
        <f t="shared" si="22"/>
        <v>0</v>
      </c>
      <c r="S124" s="154">
        <v>0</v>
      </c>
      <c r="T124" s="155">
        <f t="shared" si="2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6" t="s">
        <v>158</v>
      </c>
      <c r="AT124" s="156" t="s">
        <v>153</v>
      </c>
      <c r="AU124" s="156" t="s">
        <v>82</v>
      </c>
      <c r="AY124" s="19" t="s">
        <v>151</v>
      </c>
      <c r="BE124" s="157">
        <f t="shared" si="24"/>
        <v>0</v>
      </c>
      <c r="BF124" s="157">
        <f t="shared" si="25"/>
        <v>0</v>
      </c>
      <c r="BG124" s="157">
        <f t="shared" si="26"/>
        <v>0</v>
      </c>
      <c r="BH124" s="157">
        <f t="shared" si="27"/>
        <v>0</v>
      </c>
      <c r="BI124" s="157">
        <f t="shared" si="28"/>
        <v>0</v>
      </c>
      <c r="BJ124" s="19" t="s">
        <v>80</v>
      </c>
      <c r="BK124" s="157">
        <f t="shared" si="29"/>
        <v>0</v>
      </c>
      <c r="BL124" s="19" t="s">
        <v>158</v>
      </c>
      <c r="BM124" s="156" t="s">
        <v>1452</v>
      </c>
    </row>
    <row r="125" spans="1:65" s="2" customFormat="1" ht="16.5" customHeight="1">
      <c r="A125" s="34"/>
      <c r="B125" s="144"/>
      <c r="C125" s="145" t="s">
        <v>325</v>
      </c>
      <c r="D125" s="145" t="s">
        <v>153</v>
      </c>
      <c r="E125" s="146" t="s">
        <v>1453</v>
      </c>
      <c r="F125" s="147" t="s">
        <v>1454</v>
      </c>
      <c r="G125" s="148" t="s">
        <v>1309</v>
      </c>
      <c r="H125" s="149">
        <v>2</v>
      </c>
      <c r="I125" s="150"/>
      <c r="J125" s="151">
        <f t="shared" si="20"/>
        <v>0</v>
      </c>
      <c r="K125" s="147" t="s">
        <v>3</v>
      </c>
      <c r="L125" s="35"/>
      <c r="M125" s="152" t="s">
        <v>3</v>
      </c>
      <c r="N125" s="153" t="s">
        <v>44</v>
      </c>
      <c r="O125" s="55"/>
      <c r="P125" s="154">
        <f t="shared" si="21"/>
        <v>0</v>
      </c>
      <c r="Q125" s="154">
        <v>0</v>
      </c>
      <c r="R125" s="154">
        <f t="shared" si="22"/>
        <v>0</v>
      </c>
      <c r="S125" s="154">
        <v>0</v>
      </c>
      <c r="T125" s="155">
        <f t="shared" si="2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6" t="s">
        <v>158</v>
      </c>
      <c r="AT125" s="156" t="s">
        <v>153</v>
      </c>
      <c r="AU125" s="156" t="s">
        <v>82</v>
      </c>
      <c r="AY125" s="19" t="s">
        <v>151</v>
      </c>
      <c r="BE125" s="157">
        <f t="shared" si="24"/>
        <v>0</v>
      </c>
      <c r="BF125" s="157">
        <f t="shared" si="25"/>
        <v>0</v>
      </c>
      <c r="BG125" s="157">
        <f t="shared" si="26"/>
        <v>0</v>
      </c>
      <c r="BH125" s="157">
        <f t="shared" si="27"/>
        <v>0</v>
      </c>
      <c r="BI125" s="157">
        <f t="shared" si="28"/>
        <v>0</v>
      </c>
      <c r="BJ125" s="19" t="s">
        <v>80</v>
      </c>
      <c r="BK125" s="157">
        <f t="shared" si="29"/>
        <v>0</v>
      </c>
      <c r="BL125" s="19" t="s">
        <v>158</v>
      </c>
      <c r="BM125" s="156" t="s">
        <v>1455</v>
      </c>
    </row>
    <row r="126" spans="1:65" s="2" customFormat="1" ht="16.5" customHeight="1">
      <c r="A126" s="34"/>
      <c r="B126" s="144"/>
      <c r="C126" s="145" t="s">
        <v>335</v>
      </c>
      <c r="D126" s="145" t="s">
        <v>153</v>
      </c>
      <c r="E126" s="146" t="s">
        <v>1456</v>
      </c>
      <c r="F126" s="147" t="s">
        <v>1457</v>
      </c>
      <c r="G126" s="148" t="s">
        <v>1309</v>
      </c>
      <c r="H126" s="149">
        <v>1</v>
      </c>
      <c r="I126" s="150"/>
      <c r="J126" s="151">
        <f t="shared" si="20"/>
        <v>0</v>
      </c>
      <c r="K126" s="147" t="s">
        <v>3</v>
      </c>
      <c r="L126" s="35"/>
      <c r="M126" s="152" t="s">
        <v>3</v>
      </c>
      <c r="N126" s="153" t="s">
        <v>44</v>
      </c>
      <c r="O126" s="55"/>
      <c r="P126" s="154">
        <f t="shared" si="21"/>
        <v>0</v>
      </c>
      <c r="Q126" s="154">
        <v>0</v>
      </c>
      <c r="R126" s="154">
        <f t="shared" si="22"/>
        <v>0</v>
      </c>
      <c r="S126" s="154">
        <v>0</v>
      </c>
      <c r="T126" s="155">
        <f t="shared" si="2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6" t="s">
        <v>158</v>
      </c>
      <c r="AT126" s="156" t="s">
        <v>153</v>
      </c>
      <c r="AU126" s="156" t="s">
        <v>82</v>
      </c>
      <c r="AY126" s="19" t="s">
        <v>151</v>
      </c>
      <c r="BE126" s="157">
        <f t="shared" si="24"/>
        <v>0</v>
      </c>
      <c r="BF126" s="157">
        <f t="shared" si="25"/>
        <v>0</v>
      </c>
      <c r="BG126" s="157">
        <f t="shared" si="26"/>
        <v>0</v>
      </c>
      <c r="BH126" s="157">
        <f t="shared" si="27"/>
        <v>0</v>
      </c>
      <c r="BI126" s="157">
        <f t="shared" si="28"/>
        <v>0</v>
      </c>
      <c r="BJ126" s="19" t="s">
        <v>80</v>
      </c>
      <c r="BK126" s="157">
        <f t="shared" si="29"/>
        <v>0</v>
      </c>
      <c r="BL126" s="19" t="s">
        <v>158</v>
      </c>
      <c r="BM126" s="156" t="s">
        <v>1458</v>
      </c>
    </row>
    <row r="127" spans="1:65" s="2" customFormat="1" ht="16.5" customHeight="1">
      <c r="A127" s="34"/>
      <c r="B127" s="144"/>
      <c r="C127" s="145" t="s">
        <v>343</v>
      </c>
      <c r="D127" s="145" t="s">
        <v>153</v>
      </c>
      <c r="E127" s="146" t="s">
        <v>1459</v>
      </c>
      <c r="F127" s="147" t="s">
        <v>1460</v>
      </c>
      <c r="G127" s="148" t="s">
        <v>1309</v>
      </c>
      <c r="H127" s="149">
        <v>7</v>
      </c>
      <c r="I127" s="150"/>
      <c r="J127" s="151">
        <f t="shared" si="20"/>
        <v>0</v>
      </c>
      <c r="K127" s="147" t="s">
        <v>3</v>
      </c>
      <c r="L127" s="35"/>
      <c r="M127" s="152" t="s">
        <v>3</v>
      </c>
      <c r="N127" s="153" t="s">
        <v>44</v>
      </c>
      <c r="O127" s="55"/>
      <c r="P127" s="154">
        <f t="shared" si="21"/>
        <v>0</v>
      </c>
      <c r="Q127" s="154">
        <v>0</v>
      </c>
      <c r="R127" s="154">
        <f t="shared" si="22"/>
        <v>0</v>
      </c>
      <c r="S127" s="154">
        <v>0</v>
      </c>
      <c r="T127" s="155">
        <f t="shared" si="2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6" t="s">
        <v>158</v>
      </c>
      <c r="AT127" s="156" t="s">
        <v>153</v>
      </c>
      <c r="AU127" s="156" t="s">
        <v>82</v>
      </c>
      <c r="AY127" s="19" t="s">
        <v>151</v>
      </c>
      <c r="BE127" s="157">
        <f t="shared" si="24"/>
        <v>0</v>
      </c>
      <c r="BF127" s="157">
        <f t="shared" si="25"/>
        <v>0</v>
      </c>
      <c r="BG127" s="157">
        <f t="shared" si="26"/>
        <v>0</v>
      </c>
      <c r="BH127" s="157">
        <f t="shared" si="27"/>
        <v>0</v>
      </c>
      <c r="BI127" s="157">
        <f t="shared" si="28"/>
        <v>0</v>
      </c>
      <c r="BJ127" s="19" t="s">
        <v>80</v>
      </c>
      <c r="BK127" s="157">
        <f t="shared" si="29"/>
        <v>0</v>
      </c>
      <c r="BL127" s="19" t="s">
        <v>158</v>
      </c>
      <c r="BM127" s="156" t="s">
        <v>1461</v>
      </c>
    </row>
    <row r="128" spans="1:65" s="2" customFormat="1" ht="16.5" customHeight="1">
      <c r="A128" s="34"/>
      <c r="B128" s="144"/>
      <c r="C128" s="145" t="s">
        <v>352</v>
      </c>
      <c r="D128" s="145" t="s">
        <v>153</v>
      </c>
      <c r="E128" s="146" t="s">
        <v>1462</v>
      </c>
      <c r="F128" s="147" t="s">
        <v>1463</v>
      </c>
      <c r="G128" s="148" t="s">
        <v>1309</v>
      </c>
      <c r="H128" s="149">
        <v>3</v>
      </c>
      <c r="I128" s="150"/>
      <c r="J128" s="151">
        <f t="shared" si="20"/>
        <v>0</v>
      </c>
      <c r="K128" s="147" t="s">
        <v>3</v>
      </c>
      <c r="L128" s="35"/>
      <c r="M128" s="152" t="s">
        <v>3</v>
      </c>
      <c r="N128" s="153" t="s">
        <v>44</v>
      </c>
      <c r="O128" s="55"/>
      <c r="P128" s="154">
        <f t="shared" si="21"/>
        <v>0</v>
      </c>
      <c r="Q128" s="154">
        <v>0</v>
      </c>
      <c r="R128" s="154">
        <f t="shared" si="22"/>
        <v>0</v>
      </c>
      <c r="S128" s="154">
        <v>0</v>
      </c>
      <c r="T128" s="155">
        <f t="shared" si="2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6" t="s">
        <v>158</v>
      </c>
      <c r="AT128" s="156" t="s">
        <v>153</v>
      </c>
      <c r="AU128" s="156" t="s">
        <v>82</v>
      </c>
      <c r="AY128" s="19" t="s">
        <v>151</v>
      </c>
      <c r="BE128" s="157">
        <f t="shared" si="24"/>
        <v>0</v>
      </c>
      <c r="BF128" s="157">
        <f t="shared" si="25"/>
        <v>0</v>
      </c>
      <c r="BG128" s="157">
        <f t="shared" si="26"/>
        <v>0</v>
      </c>
      <c r="BH128" s="157">
        <f t="shared" si="27"/>
        <v>0</v>
      </c>
      <c r="BI128" s="157">
        <f t="shared" si="28"/>
        <v>0</v>
      </c>
      <c r="BJ128" s="19" t="s">
        <v>80</v>
      </c>
      <c r="BK128" s="157">
        <f t="shared" si="29"/>
        <v>0</v>
      </c>
      <c r="BL128" s="19" t="s">
        <v>158</v>
      </c>
      <c r="BM128" s="156" t="s">
        <v>1464</v>
      </c>
    </row>
    <row r="129" spans="1:65" s="2" customFormat="1" ht="16.5" customHeight="1">
      <c r="A129" s="34"/>
      <c r="B129" s="144"/>
      <c r="C129" s="145" t="s">
        <v>360</v>
      </c>
      <c r="D129" s="145" t="s">
        <v>153</v>
      </c>
      <c r="E129" s="146" t="s">
        <v>1465</v>
      </c>
      <c r="F129" s="147" t="s">
        <v>1466</v>
      </c>
      <c r="G129" s="148" t="s">
        <v>1309</v>
      </c>
      <c r="H129" s="149">
        <v>2</v>
      </c>
      <c r="I129" s="150"/>
      <c r="J129" s="151">
        <f t="shared" si="20"/>
        <v>0</v>
      </c>
      <c r="K129" s="147" t="s">
        <v>3</v>
      </c>
      <c r="L129" s="35"/>
      <c r="M129" s="152" t="s">
        <v>3</v>
      </c>
      <c r="N129" s="153" t="s">
        <v>44</v>
      </c>
      <c r="O129" s="55"/>
      <c r="P129" s="154">
        <f t="shared" si="21"/>
        <v>0</v>
      </c>
      <c r="Q129" s="154">
        <v>0</v>
      </c>
      <c r="R129" s="154">
        <f t="shared" si="22"/>
        <v>0</v>
      </c>
      <c r="S129" s="154">
        <v>0</v>
      </c>
      <c r="T129" s="155">
        <f t="shared" si="2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6" t="s">
        <v>158</v>
      </c>
      <c r="AT129" s="156" t="s">
        <v>153</v>
      </c>
      <c r="AU129" s="156" t="s">
        <v>82</v>
      </c>
      <c r="AY129" s="19" t="s">
        <v>151</v>
      </c>
      <c r="BE129" s="157">
        <f t="shared" si="24"/>
        <v>0</v>
      </c>
      <c r="BF129" s="157">
        <f t="shared" si="25"/>
        <v>0</v>
      </c>
      <c r="BG129" s="157">
        <f t="shared" si="26"/>
        <v>0</v>
      </c>
      <c r="BH129" s="157">
        <f t="shared" si="27"/>
        <v>0</v>
      </c>
      <c r="BI129" s="157">
        <f t="shared" si="28"/>
        <v>0</v>
      </c>
      <c r="BJ129" s="19" t="s">
        <v>80</v>
      </c>
      <c r="BK129" s="157">
        <f t="shared" si="29"/>
        <v>0</v>
      </c>
      <c r="BL129" s="19" t="s">
        <v>158</v>
      </c>
      <c r="BM129" s="156" t="s">
        <v>1467</v>
      </c>
    </row>
    <row r="130" spans="1:65" s="2" customFormat="1" ht="16.5" customHeight="1">
      <c r="A130" s="34"/>
      <c r="B130" s="144"/>
      <c r="C130" s="145" t="s">
        <v>377</v>
      </c>
      <c r="D130" s="145" t="s">
        <v>153</v>
      </c>
      <c r="E130" s="146" t="s">
        <v>1468</v>
      </c>
      <c r="F130" s="147" t="s">
        <v>1469</v>
      </c>
      <c r="G130" s="148" t="s">
        <v>1309</v>
      </c>
      <c r="H130" s="149">
        <v>1</v>
      </c>
      <c r="I130" s="150"/>
      <c r="J130" s="151">
        <f t="shared" si="20"/>
        <v>0</v>
      </c>
      <c r="K130" s="147" t="s">
        <v>3</v>
      </c>
      <c r="L130" s="35"/>
      <c r="M130" s="152" t="s">
        <v>3</v>
      </c>
      <c r="N130" s="153" t="s">
        <v>44</v>
      </c>
      <c r="O130" s="55"/>
      <c r="P130" s="154">
        <f t="shared" si="21"/>
        <v>0</v>
      </c>
      <c r="Q130" s="154">
        <v>0</v>
      </c>
      <c r="R130" s="154">
        <f t="shared" si="22"/>
        <v>0</v>
      </c>
      <c r="S130" s="154">
        <v>0</v>
      </c>
      <c r="T130" s="155">
        <f t="shared" si="2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6" t="s">
        <v>158</v>
      </c>
      <c r="AT130" s="156" t="s">
        <v>153</v>
      </c>
      <c r="AU130" s="156" t="s">
        <v>82</v>
      </c>
      <c r="AY130" s="19" t="s">
        <v>151</v>
      </c>
      <c r="BE130" s="157">
        <f t="shared" si="24"/>
        <v>0</v>
      </c>
      <c r="BF130" s="157">
        <f t="shared" si="25"/>
        <v>0</v>
      </c>
      <c r="BG130" s="157">
        <f t="shared" si="26"/>
        <v>0</v>
      </c>
      <c r="BH130" s="157">
        <f t="shared" si="27"/>
        <v>0</v>
      </c>
      <c r="BI130" s="157">
        <f t="shared" si="28"/>
        <v>0</v>
      </c>
      <c r="BJ130" s="19" t="s">
        <v>80</v>
      </c>
      <c r="BK130" s="157">
        <f t="shared" si="29"/>
        <v>0</v>
      </c>
      <c r="BL130" s="19" t="s">
        <v>158</v>
      </c>
      <c r="BM130" s="156" t="s">
        <v>1470</v>
      </c>
    </row>
    <row r="131" spans="2:63" s="12" customFormat="1" ht="22.5" customHeight="1">
      <c r="B131" s="131"/>
      <c r="D131" s="132" t="s">
        <v>72</v>
      </c>
      <c r="E131" s="142" t="s">
        <v>479</v>
      </c>
      <c r="F131" s="142" t="s">
        <v>1471</v>
      </c>
      <c r="I131" s="134"/>
      <c r="J131" s="143">
        <f>BK131</f>
        <v>0</v>
      </c>
      <c r="L131" s="131"/>
      <c r="M131" s="136"/>
      <c r="N131" s="137"/>
      <c r="O131" s="137"/>
      <c r="P131" s="138">
        <f>P132</f>
        <v>0</v>
      </c>
      <c r="Q131" s="137"/>
      <c r="R131" s="138">
        <f>R132</f>
        <v>0</v>
      </c>
      <c r="S131" s="137"/>
      <c r="T131" s="139">
        <f>T132</f>
        <v>0</v>
      </c>
      <c r="AR131" s="132" t="s">
        <v>80</v>
      </c>
      <c r="AT131" s="140" t="s">
        <v>72</v>
      </c>
      <c r="AU131" s="140" t="s">
        <v>80</v>
      </c>
      <c r="AY131" s="132" t="s">
        <v>151</v>
      </c>
      <c r="BK131" s="141">
        <f>BK132</f>
        <v>0</v>
      </c>
    </row>
    <row r="132" spans="1:65" s="2" customFormat="1" ht="16.5" customHeight="1">
      <c r="A132" s="34"/>
      <c r="B132" s="144"/>
      <c r="C132" s="145" t="s">
        <v>385</v>
      </c>
      <c r="D132" s="145" t="s">
        <v>153</v>
      </c>
      <c r="E132" s="146" t="s">
        <v>1472</v>
      </c>
      <c r="F132" s="147" t="s">
        <v>1473</v>
      </c>
      <c r="G132" s="148" t="s">
        <v>1309</v>
      </c>
      <c r="H132" s="149">
        <v>1</v>
      </c>
      <c r="I132" s="150"/>
      <c r="J132" s="151">
        <f>ROUND(I132*H132,2)</f>
        <v>0</v>
      </c>
      <c r="K132" s="147" t="s">
        <v>3</v>
      </c>
      <c r="L132" s="35"/>
      <c r="M132" s="152" t="s">
        <v>3</v>
      </c>
      <c r="N132" s="153" t="s">
        <v>44</v>
      </c>
      <c r="O132" s="55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6" t="s">
        <v>158</v>
      </c>
      <c r="AT132" s="156" t="s">
        <v>153</v>
      </c>
      <c r="AU132" s="156" t="s">
        <v>82</v>
      </c>
      <c r="AY132" s="19" t="s">
        <v>151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9" t="s">
        <v>80</v>
      </c>
      <c r="BK132" s="157">
        <f>ROUND(I132*H132,2)</f>
        <v>0</v>
      </c>
      <c r="BL132" s="19" t="s">
        <v>158</v>
      </c>
      <c r="BM132" s="156" t="s">
        <v>1474</v>
      </c>
    </row>
    <row r="133" spans="2:63" s="12" customFormat="1" ht="22.5" customHeight="1">
      <c r="B133" s="131"/>
      <c r="D133" s="132" t="s">
        <v>72</v>
      </c>
      <c r="E133" s="142" t="s">
        <v>1475</v>
      </c>
      <c r="F133" s="142" t="s">
        <v>1476</v>
      </c>
      <c r="I133" s="134"/>
      <c r="J133" s="143">
        <f>BK133</f>
        <v>0</v>
      </c>
      <c r="L133" s="131"/>
      <c r="M133" s="136"/>
      <c r="N133" s="137"/>
      <c r="O133" s="137"/>
      <c r="P133" s="138">
        <f>SUM(P134:P143)</f>
        <v>0</v>
      </c>
      <c r="Q133" s="137"/>
      <c r="R133" s="138">
        <f>SUM(R134:R143)</f>
        <v>0</v>
      </c>
      <c r="S133" s="137"/>
      <c r="T133" s="139">
        <f>SUM(T134:T143)</f>
        <v>0</v>
      </c>
      <c r="AR133" s="132" t="s">
        <v>80</v>
      </c>
      <c r="AT133" s="140" t="s">
        <v>72</v>
      </c>
      <c r="AU133" s="140" t="s">
        <v>80</v>
      </c>
      <c r="AY133" s="132" t="s">
        <v>151</v>
      </c>
      <c r="BK133" s="141">
        <f>SUM(BK134:BK143)</f>
        <v>0</v>
      </c>
    </row>
    <row r="134" spans="1:65" s="2" customFormat="1" ht="16.5" customHeight="1">
      <c r="A134" s="34"/>
      <c r="B134" s="144"/>
      <c r="C134" s="145" t="s">
        <v>395</v>
      </c>
      <c r="D134" s="145" t="s">
        <v>153</v>
      </c>
      <c r="E134" s="146" t="s">
        <v>1477</v>
      </c>
      <c r="F134" s="147" t="s">
        <v>1478</v>
      </c>
      <c r="G134" s="148" t="s">
        <v>1309</v>
      </c>
      <c r="H134" s="149">
        <v>24</v>
      </c>
      <c r="I134" s="150"/>
      <c r="J134" s="151">
        <f aca="true" t="shared" si="30" ref="J134:J143">ROUND(I134*H134,2)</f>
        <v>0</v>
      </c>
      <c r="K134" s="147" t="s">
        <v>3</v>
      </c>
      <c r="L134" s="35"/>
      <c r="M134" s="152" t="s">
        <v>3</v>
      </c>
      <c r="N134" s="153" t="s">
        <v>44</v>
      </c>
      <c r="O134" s="55"/>
      <c r="P134" s="154">
        <f aca="true" t="shared" si="31" ref="P134:P143">O134*H134</f>
        <v>0</v>
      </c>
      <c r="Q134" s="154">
        <v>0</v>
      </c>
      <c r="R134" s="154">
        <f aca="true" t="shared" si="32" ref="R134:R143">Q134*H134</f>
        <v>0</v>
      </c>
      <c r="S134" s="154">
        <v>0</v>
      </c>
      <c r="T134" s="155">
        <f aca="true" t="shared" si="33" ref="T134:T143"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6" t="s">
        <v>158</v>
      </c>
      <c r="AT134" s="156" t="s">
        <v>153</v>
      </c>
      <c r="AU134" s="156" t="s">
        <v>82</v>
      </c>
      <c r="AY134" s="19" t="s">
        <v>151</v>
      </c>
      <c r="BE134" s="157">
        <f aca="true" t="shared" si="34" ref="BE134:BE143">IF(N134="základní",J134,0)</f>
        <v>0</v>
      </c>
      <c r="BF134" s="157">
        <f aca="true" t="shared" si="35" ref="BF134:BF143">IF(N134="snížená",J134,0)</f>
        <v>0</v>
      </c>
      <c r="BG134" s="157">
        <f aca="true" t="shared" si="36" ref="BG134:BG143">IF(N134="zákl. přenesená",J134,0)</f>
        <v>0</v>
      </c>
      <c r="BH134" s="157">
        <f aca="true" t="shared" si="37" ref="BH134:BH143">IF(N134="sníž. přenesená",J134,0)</f>
        <v>0</v>
      </c>
      <c r="BI134" s="157">
        <f aca="true" t="shared" si="38" ref="BI134:BI143">IF(N134="nulová",J134,0)</f>
        <v>0</v>
      </c>
      <c r="BJ134" s="19" t="s">
        <v>80</v>
      </c>
      <c r="BK134" s="157">
        <f aca="true" t="shared" si="39" ref="BK134:BK143">ROUND(I134*H134,2)</f>
        <v>0</v>
      </c>
      <c r="BL134" s="19" t="s">
        <v>158</v>
      </c>
      <c r="BM134" s="156" t="s">
        <v>1479</v>
      </c>
    </row>
    <row r="135" spans="1:65" s="2" customFormat="1" ht="16.5" customHeight="1">
      <c r="A135" s="34"/>
      <c r="B135" s="144"/>
      <c r="C135" s="145" t="s">
        <v>405</v>
      </c>
      <c r="D135" s="145" t="s">
        <v>153</v>
      </c>
      <c r="E135" s="146" t="s">
        <v>1413</v>
      </c>
      <c r="F135" s="147" t="s">
        <v>1414</v>
      </c>
      <c r="G135" s="148" t="s">
        <v>1309</v>
      </c>
      <c r="H135" s="149">
        <v>24</v>
      </c>
      <c r="I135" s="150"/>
      <c r="J135" s="151">
        <f t="shared" si="30"/>
        <v>0</v>
      </c>
      <c r="K135" s="147" t="s">
        <v>3</v>
      </c>
      <c r="L135" s="35"/>
      <c r="M135" s="152" t="s">
        <v>3</v>
      </c>
      <c r="N135" s="153" t="s">
        <v>44</v>
      </c>
      <c r="O135" s="55"/>
      <c r="P135" s="154">
        <f t="shared" si="31"/>
        <v>0</v>
      </c>
      <c r="Q135" s="154">
        <v>0</v>
      </c>
      <c r="R135" s="154">
        <f t="shared" si="32"/>
        <v>0</v>
      </c>
      <c r="S135" s="154">
        <v>0</v>
      </c>
      <c r="T135" s="155">
        <f t="shared" si="3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6" t="s">
        <v>158</v>
      </c>
      <c r="AT135" s="156" t="s">
        <v>153</v>
      </c>
      <c r="AU135" s="156" t="s">
        <v>82</v>
      </c>
      <c r="AY135" s="19" t="s">
        <v>151</v>
      </c>
      <c r="BE135" s="157">
        <f t="shared" si="34"/>
        <v>0</v>
      </c>
      <c r="BF135" s="157">
        <f t="shared" si="35"/>
        <v>0</v>
      </c>
      <c r="BG135" s="157">
        <f t="shared" si="36"/>
        <v>0</v>
      </c>
      <c r="BH135" s="157">
        <f t="shared" si="37"/>
        <v>0</v>
      </c>
      <c r="BI135" s="157">
        <f t="shared" si="38"/>
        <v>0</v>
      </c>
      <c r="BJ135" s="19" t="s">
        <v>80</v>
      </c>
      <c r="BK135" s="157">
        <f t="shared" si="39"/>
        <v>0</v>
      </c>
      <c r="BL135" s="19" t="s">
        <v>158</v>
      </c>
      <c r="BM135" s="156" t="s">
        <v>1480</v>
      </c>
    </row>
    <row r="136" spans="1:65" s="2" customFormat="1" ht="16.5" customHeight="1">
      <c r="A136" s="34"/>
      <c r="B136" s="144"/>
      <c r="C136" s="145" t="s">
        <v>419</v>
      </c>
      <c r="D136" s="145" t="s">
        <v>153</v>
      </c>
      <c r="E136" s="146" t="s">
        <v>1481</v>
      </c>
      <c r="F136" s="147" t="s">
        <v>1482</v>
      </c>
      <c r="G136" s="148" t="s">
        <v>453</v>
      </c>
      <c r="H136" s="149">
        <v>450</v>
      </c>
      <c r="I136" s="150"/>
      <c r="J136" s="151">
        <f t="shared" si="30"/>
        <v>0</v>
      </c>
      <c r="K136" s="147" t="s">
        <v>3</v>
      </c>
      <c r="L136" s="35"/>
      <c r="M136" s="152" t="s">
        <v>3</v>
      </c>
      <c r="N136" s="153" t="s">
        <v>44</v>
      </c>
      <c r="O136" s="55"/>
      <c r="P136" s="154">
        <f t="shared" si="31"/>
        <v>0</v>
      </c>
      <c r="Q136" s="154">
        <v>0</v>
      </c>
      <c r="R136" s="154">
        <f t="shared" si="32"/>
        <v>0</v>
      </c>
      <c r="S136" s="154">
        <v>0</v>
      </c>
      <c r="T136" s="155">
        <f t="shared" si="3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6" t="s">
        <v>158</v>
      </c>
      <c r="AT136" s="156" t="s">
        <v>153</v>
      </c>
      <c r="AU136" s="156" t="s">
        <v>82</v>
      </c>
      <c r="AY136" s="19" t="s">
        <v>151</v>
      </c>
      <c r="BE136" s="157">
        <f t="shared" si="34"/>
        <v>0</v>
      </c>
      <c r="BF136" s="157">
        <f t="shared" si="35"/>
        <v>0</v>
      </c>
      <c r="BG136" s="157">
        <f t="shared" si="36"/>
        <v>0</v>
      </c>
      <c r="BH136" s="157">
        <f t="shared" si="37"/>
        <v>0</v>
      </c>
      <c r="BI136" s="157">
        <f t="shared" si="38"/>
        <v>0</v>
      </c>
      <c r="BJ136" s="19" t="s">
        <v>80</v>
      </c>
      <c r="BK136" s="157">
        <f t="shared" si="39"/>
        <v>0</v>
      </c>
      <c r="BL136" s="19" t="s">
        <v>158</v>
      </c>
      <c r="BM136" s="156" t="s">
        <v>1483</v>
      </c>
    </row>
    <row r="137" spans="1:65" s="2" customFormat="1" ht="16.5" customHeight="1">
      <c r="A137" s="34"/>
      <c r="B137" s="144"/>
      <c r="C137" s="145" t="s">
        <v>430</v>
      </c>
      <c r="D137" s="145" t="s">
        <v>153</v>
      </c>
      <c r="E137" s="146" t="s">
        <v>1484</v>
      </c>
      <c r="F137" s="147" t="s">
        <v>1485</v>
      </c>
      <c r="G137" s="148" t="s">
        <v>453</v>
      </c>
      <c r="H137" s="149">
        <v>100</v>
      </c>
      <c r="I137" s="150"/>
      <c r="J137" s="151">
        <f t="shared" si="30"/>
        <v>0</v>
      </c>
      <c r="K137" s="147" t="s">
        <v>3</v>
      </c>
      <c r="L137" s="35"/>
      <c r="M137" s="152" t="s">
        <v>3</v>
      </c>
      <c r="N137" s="153" t="s">
        <v>44</v>
      </c>
      <c r="O137" s="55"/>
      <c r="P137" s="154">
        <f t="shared" si="31"/>
        <v>0</v>
      </c>
      <c r="Q137" s="154">
        <v>0</v>
      </c>
      <c r="R137" s="154">
        <f t="shared" si="32"/>
        <v>0</v>
      </c>
      <c r="S137" s="154">
        <v>0</v>
      </c>
      <c r="T137" s="155">
        <f t="shared" si="3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6" t="s">
        <v>158</v>
      </c>
      <c r="AT137" s="156" t="s">
        <v>153</v>
      </c>
      <c r="AU137" s="156" t="s">
        <v>82</v>
      </c>
      <c r="AY137" s="19" t="s">
        <v>151</v>
      </c>
      <c r="BE137" s="157">
        <f t="shared" si="34"/>
        <v>0</v>
      </c>
      <c r="BF137" s="157">
        <f t="shared" si="35"/>
        <v>0</v>
      </c>
      <c r="BG137" s="157">
        <f t="shared" si="36"/>
        <v>0</v>
      </c>
      <c r="BH137" s="157">
        <f t="shared" si="37"/>
        <v>0</v>
      </c>
      <c r="BI137" s="157">
        <f t="shared" si="38"/>
        <v>0</v>
      </c>
      <c r="BJ137" s="19" t="s">
        <v>80</v>
      </c>
      <c r="BK137" s="157">
        <f t="shared" si="39"/>
        <v>0</v>
      </c>
      <c r="BL137" s="19" t="s">
        <v>158</v>
      </c>
      <c r="BM137" s="156" t="s">
        <v>1486</v>
      </c>
    </row>
    <row r="138" spans="1:65" s="2" customFormat="1" ht="16.5" customHeight="1">
      <c r="A138" s="34"/>
      <c r="B138" s="144"/>
      <c r="C138" s="145" t="s">
        <v>436</v>
      </c>
      <c r="D138" s="145" t="s">
        <v>153</v>
      </c>
      <c r="E138" s="146" t="s">
        <v>1487</v>
      </c>
      <c r="F138" s="147" t="s">
        <v>1488</v>
      </c>
      <c r="G138" s="148" t="s">
        <v>453</v>
      </c>
      <c r="H138" s="149">
        <v>90</v>
      </c>
      <c r="I138" s="150"/>
      <c r="J138" s="151">
        <f t="shared" si="30"/>
        <v>0</v>
      </c>
      <c r="K138" s="147" t="s">
        <v>3</v>
      </c>
      <c r="L138" s="35"/>
      <c r="M138" s="152" t="s">
        <v>3</v>
      </c>
      <c r="N138" s="153" t="s">
        <v>44</v>
      </c>
      <c r="O138" s="55"/>
      <c r="P138" s="154">
        <f t="shared" si="31"/>
        <v>0</v>
      </c>
      <c r="Q138" s="154">
        <v>0</v>
      </c>
      <c r="R138" s="154">
        <f t="shared" si="32"/>
        <v>0</v>
      </c>
      <c r="S138" s="154">
        <v>0</v>
      </c>
      <c r="T138" s="155">
        <f t="shared" si="3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6" t="s">
        <v>158</v>
      </c>
      <c r="AT138" s="156" t="s">
        <v>153</v>
      </c>
      <c r="AU138" s="156" t="s">
        <v>82</v>
      </c>
      <c r="AY138" s="19" t="s">
        <v>151</v>
      </c>
      <c r="BE138" s="157">
        <f t="shared" si="34"/>
        <v>0</v>
      </c>
      <c r="BF138" s="157">
        <f t="shared" si="35"/>
        <v>0</v>
      </c>
      <c r="BG138" s="157">
        <f t="shared" si="36"/>
        <v>0</v>
      </c>
      <c r="BH138" s="157">
        <f t="shared" si="37"/>
        <v>0</v>
      </c>
      <c r="BI138" s="157">
        <f t="shared" si="38"/>
        <v>0</v>
      </c>
      <c r="BJ138" s="19" t="s">
        <v>80</v>
      </c>
      <c r="BK138" s="157">
        <f t="shared" si="39"/>
        <v>0</v>
      </c>
      <c r="BL138" s="19" t="s">
        <v>158</v>
      </c>
      <c r="BM138" s="156" t="s">
        <v>1489</v>
      </c>
    </row>
    <row r="139" spans="1:65" s="2" customFormat="1" ht="16.5" customHeight="1">
      <c r="A139" s="34"/>
      <c r="B139" s="144"/>
      <c r="C139" s="145" t="s">
        <v>442</v>
      </c>
      <c r="D139" s="145" t="s">
        <v>153</v>
      </c>
      <c r="E139" s="146" t="s">
        <v>1490</v>
      </c>
      <c r="F139" s="147" t="s">
        <v>1491</v>
      </c>
      <c r="G139" s="148" t="s">
        <v>1309</v>
      </c>
      <c r="H139" s="149">
        <v>1</v>
      </c>
      <c r="I139" s="150"/>
      <c r="J139" s="151">
        <f t="shared" si="30"/>
        <v>0</v>
      </c>
      <c r="K139" s="147" t="s">
        <v>3</v>
      </c>
      <c r="L139" s="35"/>
      <c r="M139" s="152" t="s">
        <v>3</v>
      </c>
      <c r="N139" s="153" t="s">
        <v>44</v>
      </c>
      <c r="O139" s="55"/>
      <c r="P139" s="154">
        <f t="shared" si="31"/>
        <v>0</v>
      </c>
      <c r="Q139" s="154">
        <v>0</v>
      </c>
      <c r="R139" s="154">
        <f t="shared" si="32"/>
        <v>0</v>
      </c>
      <c r="S139" s="154">
        <v>0</v>
      </c>
      <c r="T139" s="155">
        <f t="shared" si="3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6" t="s">
        <v>158</v>
      </c>
      <c r="AT139" s="156" t="s">
        <v>153</v>
      </c>
      <c r="AU139" s="156" t="s">
        <v>82</v>
      </c>
      <c r="AY139" s="19" t="s">
        <v>151</v>
      </c>
      <c r="BE139" s="157">
        <f t="shared" si="34"/>
        <v>0</v>
      </c>
      <c r="BF139" s="157">
        <f t="shared" si="35"/>
        <v>0</v>
      </c>
      <c r="BG139" s="157">
        <f t="shared" si="36"/>
        <v>0</v>
      </c>
      <c r="BH139" s="157">
        <f t="shared" si="37"/>
        <v>0</v>
      </c>
      <c r="BI139" s="157">
        <f t="shared" si="38"/>
        <v>0</v>
      </c>
      <c r="BJ139" s="19" t="s">
        <v>80</v>
      </c>
      <c r="BK139" s="157">
        <f t="shared" si="39"/>
        <v>0</v>
      </c>
      <c r="BL139" s="19" t="s">
        <v>158</v>
      </c>
      <c r="BM139" s="156" t="s">
        <v>1492</v>
      </c>
    </row>
    <row r="140" spans="1:65" s="2" customFormat="1" ht="16.5" customHeight="1">
      <c r="A140" s="34"/>
      <c r="B140" s="144"/>
      <c r="C140" s="145" t="s">
        <v>450</v>
      </c>
      <c r="D140" s="145" t="s">
        <v>153</v>
      </c>
      <c r="E140" s="146" t="s">
        <v>1493</v>
      </c>
      <c r="F140" s="147" t="s">
        <v>1494</v>
      </c>
      <c r="G140" s="148" t="s">
        <v>1309</v>
      </c>
      <c r="H140" s="149">
        <v>1</v>
      </c>
      <c r="I140" s="150"/>
      <c r="J140" s="151">
        <f t="shared" si="30"/>
        <v>0</v>
      </c>
      <c r="K140" s="147" t="s">
        <v>3</v>
      </c>
      <c r="L140" s="35"/>
      <c r="M140" s="152" t="s">
        <v>3</v>
      </c>
      <c r="N140" s="153" t="s">
        <v>44</v>
      </c>
      <c r="O140" s="55"/>
      <c r="P140" s="154">
        <f t="shared" si="31"/>
        <v>0</v>
      </c>
      <c r="Q140" s="154">
        <v>0</v>
      </c>
      <c r="R140" s="154">
        <f t="shared" si="32"/>
        <v>0</v>
      </c>
      <c r="S140" s="154">
        <v>0</v>
      </c>
      <c r="T140" s="155">
        <f t="shared" si="3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6" t="s">
        <v>158</v>
      </c>
      <c r="AT140" s="156" t="s">
        <v>153</v>
      </c>
      <c r="AU140" s="156" t="s">
        <v>82</v>
      </c>
      <c r="AY140" s="19" t="s">
        <v>151</v>
      </c>
      <c r="BE140" s="157">
        <f t="shared" si="34"/>
        <v>0</v>
      </c>
      <c r="BF140" s="157">
        <f t="shared" si="35"/>
        <v>0</v>
      </c>
      <c r="BG140" s="157">
        <f t="shared" si="36"/>
        <v>0</v>
      </c>
      <c r="BH140" s="157">
        <f t="shared" si="37"/>
        <v>0</v>
      </c>
      <c r="BI140" s="157">
        <f t="shared" si="38"/>
        <v>0</v>
      </c>
      <c r="BJ140" s="19" t="s">
        <v>80</v>
      </c>
      <c r="BK140" s="157">
        <f t="shared" si="39"/>
        <v>0</v>
      </c>
      <c r="BL140" s="19" t="s">
        <v>158</v>
      </c>
      <c r="BM140" s="156" t="s">
        <v>1495</v>
      </c>
    </row>
    <row r="141" spans="1:65" s="2" customFormat="1" ht="16.5" customHeight="1">
      <c r="A141" s="34"/>
      <c r="B141" s="144"/>
      <c r="C141" s="145" t="s">
        <v>457</v>
      </c>
      <c r="D141" s="145" t="s">
        <v>153</v>
      </c>
      <c r="E141" s="146" t="s">
        <v>1496</v>
      </c>
      <c r="F141" s="147" t="s">
        <v>1497</v>
      </c>
      <c r="G141" s="148" t="s">
        <v>1309</v>
      </c>
      <c r="H141" s="149">
        <v>1</v>
      </c>
      <c r="I141" s="150"/>
      <c r="J141" s="151">
        <f t="shared" si="30"/>
        <v>0</v>
      </c>
      <c r="K141" s="147" t="s">
        <v>3</v>
      </c>
      <c r="L141" s="35"/>
      <c r="M141" s="152" t="s">
        <v>3</v>
      </c>
      <c r="N141" s="153" t="s">
        <v>44</v>
      </c>
      <c r="O141" s="55"/>
      <c r="P141" s="154">
        <f t="shared" si="31"/>
        <v>0</v>
      </c>
      <c r="Q141" s="154">
        <v>0</v>
      </c>
      <c r="R141" s="154">
        <f t="shared" si="32"/>
        <v>0</v>
      </c>
      <c r="S141" s="154">
        <v>0</v>
      </c>
      <c r="T141" s="155">
        <f t="shared" si="3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6" t="s">
        <v>158</v>
      </c>
      <c r="AT141" s="156" t="s">
        <v>153</v>
      </c>
      <c r="AU141" s="156" t="s">
        <v>82</v>
      </c>
      <c r="AY141" s="19" t="s">
        <v>151</v>
      </c>
      <c r="BE141" s="157">
        <f t="shared" si="34"/>
        <v>0</v>
      </c>
      <c r="BF141" s="157">
        <f t="shared" si="35"/>
        <v>0</v>
      </c>
      <c r="BG141" s="157">
        <f t="shared" si="36"/>
        <v>0</v>
      </c>
      <c r="BH141" s="157">
        <f t="shared" si="37"/>
        <v>0</v>
      </c>
      <c r="BI141" s="157">
        <f t="shared" si="38"/>
        <v>0</v>
      </c>
      <c r="BJ141" s="19" t="s">
        <v>80</v>
      </c>
      <c r="BK141" s="157">
        <f t="shared" si="39"/>
        <v>0</v>
      </c>
      <c r="BL141" s="19" t="s">
        <v>158</v>
      </c>
      <c r="BM141" s="156" t="s">
        <v>1498</v>
      </c>
    </row>
    <row r="142" spans="1:65" s="2" customFormat="1" ht="16.5" customHeight="1">
      <c r="A142" s="34"/>
      <c r="B142" s="144"/>
      <c r="C142" s="145" t="s">
        <v>462</v>
      </c>
      <c r="D142" s="145" t="s">
        <v>153</v>
      </c>
      <c r="E142" s="146" t="s">
        <v>1499</v>
      </c>
      <c r="F142" s="147" t="s">
        <v>1500</v>
      </c>
      <c r="G142" s="148" t="s">
        <v>1309</v>
      </c>
      <c r="H142" s="149">
        <v>1</v>
      </c>
      <c r="I142" s="150"/>
      <c r="J142" s="151">
        <f t="shared" si="30"/>
        <v>0</v>
      </c>
      <c r="K142" s="147" t="s">
        <v>3</v>
      </c>
      <c r="L142" s="35"/>
      <c r="M142" s="152" t="s">
        <v>3</v>
      </c>
      <c r="N142" s="153" t="s">
        <v>44</v>
      </c>
      <c r="O142" s="55"/>
      <c r="P142" s="154">
        <f t="shared" si="31"/>
        <v>0</v>
      </c>
      <c r="Q142" s="154">
        <v>0</v>
      </c>
      <c r="R142" s="154">
        <f t="shared" si="32"/>
        <v>0</v>
      </c>
      <c r="S142" s="154">
        <v>0</v>
      </c>
      <c r="T142" s="155">
        <f t="shared" si="3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6" t="s">
        <v>158</v>
      </c>
      <c r="AT142" s="156" t="s">
        <v>153</v>
      </c>
      <c r="AU142" s="156" t="s">
        <v>82</v>
      </c>
      <c r="AY142" s="19" t="s">
        <v>151</v>
      </c>
      <c r="BE142" s="157">
        <f t="shared" si="34"/>
        <v>0</v>
      </c>
      <c r="BF142" s="157">
        <f t="shared" si="35"/>
        <v>0</v>
      </c>
      <c r="BG142" s="157">
        <f t="shared" si="36"/>
        <v>0</v>
      </c>
      <c r="BH142" s="157">
        <f t="shared" si="37"/>
        <v>0</v>
      </c>
      <c r="BI142" s="157">
        <f t="shared" si="38"/>
        <v>0</v>
      </c>
      <c r="BJ142" s="19" t="s">
        <v>80</v>
      </c>
      <c r="BK142" s="157">
        <f t="shared" si="39"/>
        <v>0</v>
      </c>
      <c r="BL142" s="19" t="s">
        <v>158</v>
      </c>
      <c r="BM142" s="156" t="s">
        <v>1501</v>
      </c>
    </row>
    <row r="143" spans="1:65" s="2" customFormat="1" ht="16.5" customHeight="1">
      <c r="A143" s="34"/>
      <c r="B143" s="144"/>
      <c r="C143" s="145" t="s">
        <v>469</v>
      </c>
      <c r="D143" s="145" t="s">
        <v>153</v>
      </c>
      <c r="E143" s="146" t="s">
        <v>1502</v>
      </c>
      <c r="F143" s="147" t="s">
        <v>1503</v>
      </c>
      <c r="G143" s="148" t="s">
        <v>1309</v>
      </c>
      <c r="H143" s="149">
        <v>1</v>
      </c>
      <c r="I143" s="150"/>
      <c r="J143" s="151">
        <f t="shared" si="30"/>
        <v>0</v>
      </c>
      <c r="K143" s="147" t="s">
        <v>3</v>
      </c>
      <c r="L143" s="35"/>
      <c r="M143" s="152" t="s">
        <v>3</v>
      </c>
      <c r="N143" s="153" t="s">
        <v>44</v>
      </c>
      <c r="O143" s="55"/>
      <c r="P143" s="154">
        <f t="shared" si="31"/>
        <v>0</v>
      </c>
      <c r="Q143" s="154">
        <v>0</v>
      </c>
      <c r="R143" s="154">
        <f t="shared" si="32"/>
        <v>0</v>
      </c>
      <c r="S143" s="154">
        <v>0</v>
      </c>
      <c r="T143" s="155">
        <f t="shared" si="3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6" t="s">
        <v>158</v>
      </c>
      <c r="AT143" s="156" t="s">
        <v>153</v>
      </c>
      <c r="AU143" s="156" t="s">
        <v>82</v>
      </c>
      <c r="AY143" s="19" t="s">
        <v>151</v>
      </c>
      <c r="BE143" s="157">
        <f t="shared" si="34"/>
        <v>0</v>
      </c>
      <c r="BF143" s="157">
        <f t="shared" si="35"/>
        <v>0</v>
      </c>
      <c r="BG143" s="157">
        <f t="shared" si="36"/>
        <v>0</v>
      </c>
      <c r="BH143" s="157">
        <f t="shared" si="37"/>
        <v>0</v>
      </c>
      <c r="BI143" s="157">
        <f t="shared" si="38"/>
        <v>0</v>
      </c>
      <c r="BJ143" s="19" t="s">
        <v>80</v>
      </c>
      <c r="BK143" s="157">
        <f t="shared" si="39"/>
        <v>0</v>
      </c>
      <c r="BL143" s="19" t="s">
        <v>158</v>
      </c>
      <c r="BM143" s="156" t="s">
        <v>1504</v>
      </c>
    </row>
    <row r="144" spans="2:63" s="12" customFormat="1" ht="22.5" customHeight="1">
      <c r="B144" s="131"/>
      <c r="D144" s="132" t="s">
        <v>72</v>
      </c>
      <c r="E144" s="142" t="s">
        <v>905</v>
      </c>
      <c r="F144" s="142" t="s">
        <v>1505</v>
      </c>
      <c r="I144" s="134"/>
      <c r="J144" s="143">
        <f>BK144</f>
        <v>0</v>
      </c>
      <c r="L144" s="131"/>
      <c r="M144" s="136"/>
      <c r="N144" s="137"/>
      <c r="O144" s="137"/>
      <c r="P144" s="138">
        <f>SUM(P145:P150)</f>
        <v>0</v>
      </c>
      <c r="Q144" s="137"/>
      <c r="R144" s="138">
        <f>SUM(R145:R150)</f>
        <v>0</v>
      </c>
      <c r="S144" s="137"/>
      <c r="T144" s="139">
        <f>SUM(T145:T150)</f>
        <v>0</v>
      </c>
      <c r="AR144" s="132" t="s">
        <v>80</v>
      </c>
      <c r="AT144" s="140" t="s">
        <v>72</v>
      </c>
      <c r="AU144" s="140" t="s">
        <v>80</v>
      </c>
      <c r="AY144" s="132" t="s">
        <v>151</v>
      </c>
      <c r="BK144" s="141">
        <f>SUM(BK145:BK150)</f>
        <v>0</v>
      </c>
    </row>
    <row r="145" spans="1:65" s="2" customFormat="1" ht="16.5" customHeight="1">
      <c r="A145" s="34"/>
      <c r="B145" s="144"/>
      <c r="C145" s="145" t="s">
        <v>481</v>
      </c>
      <c r="D145" s="145" t="s">
        <v>153</v>
      </c>
      <c r="E145" s="146" t="s">
        <v>1506</v>
      </c>
      <c r="F145" s="147" t="s">
        <v>1507</v>
      </c>
      <c r="G145" s="148" t="s">
        <v>1309</v>
      </c>
      <c r="H145" s="149">
        <v>1</v>
      </c>
      <c r="I145" s="150"/>
      <c r="J145" s="151">
        <f aca="true" t="shared" si="40" ref="J145:J150">ROUND(I145*H145,2)</f>
        <v>0</v>
      </c>
      <c r="K145" s="147" t="s">
        <v>3</v>
      </c>
      <c r="L145" s="35"/>
      <c r="M145" s="152" t="s">
        <v>3</v>
      </c>
      <c r="N145" s="153" t="s">
        <v>44</v>
      </c>
      <c r="O145" s="55"/>
      <c r="P145" s="154">
        <f aca="true" t="shared" si="41" ref="P145:P150">O145*H145</f>
        <v>0</v>
      </c>
      <c r="Q145" s="154">
        <v>0</v>
      </c>
      <c r="R145" s="154">
        <f aca="true" t="shared" si="42" ref="R145:R150">Q145*H145</f>
        <v>0</v>
      </c>
      <c r="S145" s="154">
        <v>0</v>
      </c>
      <c r="T145" s="155">
        <f aca="true" t="shared" si="43" ref="T145:T150"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6" t="s">
        <v>158</v>
      </c>
      <c r="AT145" s="156" t="s">
        <v>153</v>
      </c>
      <c r="AU145" s="156" t="s">
        <v>82</v>
      </c>
      <c r="AY145" s="19" t="s">
        <v>151</v>
      </c>
      <c r="BE145" s="157">
        <f aca="true" t="shared" si="44" ref="BE145:BE150">IF(N145="základní",J145,0)</f>
        <v>0</v>
      </c>
      <c r="BF145" s="157">
        <f aca="true" t="shared" si="45" ref="BF145:BF150">IF(N145="snížená",J145,0)</f>
        <v>0</v>
      </c>
      <c r="BG145" s="157">
        <f aca="true" t="shared" si="46" ref="BG145:BG150">IF(N145="zákl. přenesená",J145,0)</f>
        <v>0</v>
      </c>
      <c r="BH145" s="157">
        <f aca="true" t="shared" si="47" ref="BH145:BH150">IF(N145="sníž. přenesená",J145,0)</f>
        <v>0</v>
      </c>
      <c r="BI145" s="157">
        <f aca="true" t="shared" si="48" ref="BI145:BI150">IF(N145="nulová",J145,0)</f>
        <v>0</v>
      </c>
      <c r="BJ145" s="19" t="s">
        <v>80</v>
      </c>
      <c r="BK145" s="157">
        <f aca="true" t="shared" si="49" ref="BK145:BK150">ROUND(I145*H145,2)</f>
        <v>0</v>
      </c>
      <c r="BL145" s="19" t="s">
        <v>158</v>
      </c>
      <c r="BM145" s="156" t="s">
        <v>1508</v>
      </c>
    </row>
    <row r="146" spans="1:65" s="2" customFormat="1" ht="16.5" customHeight="1">
      <c r="A146" s="34"/>
      <c r="B146" s="144"/>
      <c r="C146" s="145" t="s">
        <v>485</v>
      </c>
      <c r="D146" s="145" t="s">
        <v>153</v>
      </c>
      <c r="E146" s="146" t="s">
        <v>1509</v>
      </c>
      <c r="F146" s="147" t="s">
        <v>1510</v>
      </c>
      <c r="G146" s="148" t="s">
        <v>1309</v>
      </c>
      <c r="H146" s="149">
        <v>1</v>
      </c>
      <c r="I146" s="150"/>
      <c r="J146" s="151">
        <f t="shared" si="40"/>
        <v>0</v>
      </c>
      <c r="K146" s="147" t="s">
        <v>3</v>
      </c>
      <c r="L146" s="35"/>
      <c r="M146" s="152" t="s">
        <v>3</v>
      </c>
      <c r="N146" s="153" t="s">
        <v>44</v>
      </c>
      <c r="O146" s="55"/>
      <c r="P146" s="154">
        <f t="shared" si="41"/>
        <v>0</v>
      </c>
      <c r="Q146" s="154">
        <v>0</v>
      </c>
      <c r="R146" s="154">
        <f t="shared" si="42"/>
        <v>0</v>
      </c>
      <c r="S146" s="154">
        <v>0</v>
      </c>
      <c r="T146" s="155">
        <f t="shared" si="4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6" t="s">
        <v>158</v>
      </c>
      <c r="AT146" s="156" t="s">
        <v>153</v>
      </c>
      <c r="AU146" s="156" t="s">
        <v>82</v>
      </c>
      <c r="AY146" s="19" t="s">
        <v>151</v>
      </c>
      <c r="BE146" s="157">
        <f t="shared" si="44"/>
        <v>0</v>
      </c>
      <c r="BF146" s="157">
        <f t="shared" si="45"/>
        <v>0</v>
      </c>
      <c r="BG146" s="157">
        <f t="shared" si="46"/>
        <v>0</v>
      </c>
      <c r="BH146" s="157">
        <f t="shared" si="47"/>
        <v>0</v>
      </c>
      <c r="BI146" s="157">
        <f t="shared" si="48"/>
        <v>0</v>
      </c>
      <c r="BJ146" s="19" t="s">
        <v>80</v>
      </c>
      <c r="BK146" s="157">
        <f t="shared" si="49"/>
        <v>0</v>
      </c>
      <c r="BL146" s="19" t="s">
        <v>158</v>
      </c>
      <c r="BM146" s="156" t="s">
        <v>1511</v>
      </c>
    </row>
    <row r="147" spans="1:65" s="2" customFormat="1" ht="16.5" customHeight="1">
      <c r="A147" s="34"/>
      <c r="B147" s="144"/>
      <c r="C147" s="145" t="s">
        <v>489</v>
      </c>
      <c r="D147" s="145" t="s">
        <v>153</v>
      </c>
      <c r="E147" s="146" t="s">
        <v>1512</v>
      </c>
      <c r="F147" s="147" t="s">
        <v>1513</v>
      </c>
      <c r="G147" s="148" t="s">
        <v>1309</v>
      </c>
      <c r="H147" s="149">
        <v>1</v>
      </c>
      <c r="I147" s="150"/>
      <c r="J147" s="151">
        <f t="shared" si="40"/>
        <v>0</v>
      </c>
      <c r="K147" s="147" t="s">
        <v>3</v>
      </c>
      <c r="L147" s="35"/>
      <c r="M147" s="152" t="s">
        <v>3</v>
      </c>
      <c r="N147" s="153" t="s">
        <v>44</v>
      </c>
      <c r="O147" s="55"/>
      <c r="P147" s="154">
        <f t="shared" si="41"/>
        <v>0</v>
      </c>
      <c r="Q147" s="154">
        <v>0</v>
      </c>
      <c r="R147" s="154">
        <f t="shared" si="42"/>
        <v>0</v>
      </c>
      <c r="S147" s="154">
        <v>0</v>
      </c>
      <c r="T147" s="155">
        <f t="shared" si="4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6" t="s">
        <v>158</v>
      </c>
      <c r="AT147" s="156" t="s">
        <v>153</v>
      </c>
      <c r="AU147" s="156" t="s">
        <v>82</v>
      </c>
      <c r="AY147" s="19" t="s">
        <v>151</v>
      </c>
      <c r="BE147" s="157">
        <f t="shared" si="44"/>
        <v>0</v>
      </c>
      <c r="BF147" s="157">
        <f t="shared" si="45"/>
        <v>0</v>
      </c>
      <c r="BG147" s="157">
        <f t="shared" si="46"/>
        <v>0</v>
      </c>
      <c r="BH147" s="157">
        <f t="shared" si="47"/>
        <v>0</v>
      </c>
      <c r="BI147" s="157">
        <f t="shared" si="48"/>
        <v>0</v>
      </c>
      <c r="BJ147" s="19" t="s">
        <v>80</v>
      </c>
      <c r="BK147" s="157">
        <f t="shared" si="49"/>
        <v>0</v>
      </c>
      <c r="BL147" s="19" t="s">
        <v>158</v>
      </c>
      <c r="BM147" s="156" t="s">
        <v>1514</v>
      </c>
    </row>
    <row r="148" spans="1:65" s="2" customFormat="1" ht="16.5" customHeight="1">
      <c r="A148" s="34"/>
      <c r="B148" s="144"/>
      <c r="C148" s="145" t="s">
        <v>499</v>
      </c>
      <c r="D148" s="145" t="s">
        <v>153</v>
      </c>
      <c r="E148" s="146" t="s">
        <v>1515</v>
      </c>
      <c r="F148" s="147" t="s">
        <v>1516</v>
      </c>
      <c r="G148" s="148" t="s">
        <v>1309</v>
      </c>
      <c r="H148" s="149">
        <v>3</v>
      </c>
      <c r="I148" s="150"/>
      <c r="J148" s="151">
        <f t="shared" si="40"/>
        <v>0</v>
      </c>
      <c r="K148" s="147" t="s">
        <v>3</v>
      </c>
      <c r="L148" s="35"/>
      <c r="M148" s="152" t="s">
        <v>3</v>
      </c>
      <c r="N148" s="153" t="s">
        <v>44</v>
      </c>
      <c r="O148" s="55"/>
      <c r="P148" s="154">
        <f t="shared" si="41"/>
        <v>0</v>
      </c>
      <c r="Q148" s="154">
        <v>0</v>
      </c>
      <c r="R148" s="154">
        <f t="shared" si="42"/>
        <v>0</v>
      </c>
      <c r="S148" s="154">
        <v>0</v>
      </c>
      <c r="T148" s="155">
        <f t="shared" si="4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6" t="s">
        <v>158</v>
      </c>
      <c r="AT148" s="156" t="s">
        <v>153</v>
      </c>
      <c r="AU148" s="156" t="s">
        <v>82</v>
      </c>
      <c r="AY148" s="19" t="s">
        <v>151</v>
      </c>
      <c r="BE148" s="157">
        <f t="shared" si="44"/>
        <v>0</v>
      </c>
      <c r="BF148" s="157">
        <f t="shared" si="45"/>
        <v>0</v>
      </c>
      <c r="BG148" s="157">
        <f t="shared" si="46"/>
        <v>0</v>
      </c>
      <c r="BH148" s="157">
        <f t="shared" si="47"/>
        <v>0</v>
      </c>
      <c r="BI148" s="157">
        <f t="shared" si="48"/>
        <v>0</v>
      </c>
      <c r="BJ148" s="19" t="s">
        <v>80</v>
      </c>
      <c r="BK148" s="157">
        <f t="shared" si="49"/>
        <v>0</v>
      </c>
      <c r="BL148" s="19" t="s">
        <v>158</v>
      </c>
      <c r="BM148" s="156" t="s">
        <v>1517</v>
      </c>
    </row>
    <row r="149" spans="1:65" s="2" customFormat="1" ht="16.5" customHeight="1">
      <c r="A149" s="34"/>
      <c r="B149" s="144"/>
      <c r="C149" s="145" t="s">
        <v>507</v>
      </c>
      <c r="D149" s="145" t="s">
        <v>153</v>
      </c>
      <c r="E149" s="146" t="s">
        <v>1518</v>
      </c>
      <c r="F149" s="147" t="s">
        <v>1519</v>
      </c>
      <c r="G149" s="148" t="s">
        <v>1309</v>
      </c>
      <c r="H149" s="149">
        <v>2</v>
      </c>
      <c r="I149" s="150"/>
      <c r="J149" s="151">
        <f t="shared" si="40"/>
        <v>0</v>
      </c>
      <c r="K149" s="147" t="s">
        <v>3</v>
      </c>
      <c r="L149" s="35"/>
      <c r="M149" s="152" t="s">
        <v>3</v>
      </c>
      <c r="N149" s="153" t="s">
        <v>44</v>
      </c>
      <c r="O149" s="55"/>
      <c r="P149" s="154">
        <f t="shared" si="41"/>
        <v>0</v>
      </c>
      <c r="Q149" s="154">
        <v>0</v>
      </c>
      <c r="R149" s="154">
        <f t="shared" si="42"/>
        <v>0</v>
      </c>
      <c r="S149" s="154">
        <v>0</v>
      </c>
      <c r="T149" s="155">
        <f t="shared" si="4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6" t="s">
        <v>158</v>
      </c>
      <c r="AT149" s="156" t="s">
        <v>153</v>
      </c>
      <c r="AU149" s="156" t="s">
        <v>82</v>
      </c>
      <c r="AY149" s="19" t="s">
        <v>151</v>
      </c>
      <c r="BE149" s="157">
        <f t="shared" si="44"/>
        <v>0</v>
      </c>
      <c r="BF149" s="157">
        <f t="shared" si="45"/>
        <v>0</v>
      </c>
      <c r="BG149" s="157">
        <f t="shared" si="46"/>
        <v>0</v>
      </c>
      <c r="BH149" s="157">
        <f t="shared" si="47"/>
        <v>0</v>
      </c>
      <c r="BI149" s="157">
        <f t="shared" si="48"/>
        <v>0</v>
      </c>
      <c r="BJ149" s="19" t="s">
        <v>80</v>
      </c>
      <c r="BK149" s="157">
        <f t="shared" si="49"/>
        <v>0</v>
      </c>
      <c r="BL149" s="19" t="s">
        <v>158</v>
      </c>
      <c r="BM149" s="156" t="s">
        <v>1520</v>
      </c>
    </row>
    <row r="150" spans="1:65" s="2" customFormat="1" ht="16.5" customHeight="1">
      <c r="A150" s="34"/>
      <c r="B150" s="144"/>
      <c r="C150" s="145" t="s">
        <v>514</v>
      </c>
      <c r="D150" s="145" t="s">
        <v>153</v>
      </c>
      <c r="E150" s="146" t="s">
        <v>1521</v>
      </c>
      <c r="F150" s="147" t="s">
        <v>1522</v>
      </c>
      <c r="G150" s="148" t="s">
        <v>584</v>
      </c>
      <c r="H150" s="149">
        <v>1</v>
      </c>
      <c r="I150" s="150"/>
      <c r="J150" s="151">
        <f t="shared" si="40"/>
        <v>0</v>
      </c>
      <c r="K150" s="147" t="s">
        <v>3</v>
      </c>
      <c r="L150" s="35"/>
      <c r="M150" s="152" t="s">
        <v>3</v>
      </c>
      <c r="N150" s="153" t="s">
        <v>44</v>
      </c>
      <c r="O150" s="55"/>
      <c r="P150" s="154">
        <f t="shared" si="41"/>
        <v>0</v>
      </c>
      <c r="Q150" s="154">
        <v>0</v>
      </c>
      <c r="R150" s="154">
        <f t="shared" si="42"/>
        <v>0</v>
      </c>
      <c r="S150" s="154">
        <v>0</v>
      </c>
      <c r="T150" s="155">
        <f t="shared" si="4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6" t="s">
        <v>158</v>
      </c>
      <c r="AT150" s="156" t="s">
        <v>153</v>
      </c>
      <c r="AU150" s="156" t="s">
        <v>82</v>
      </c>
      <c r="AY150" s="19" t="s">
        <v>151</v>
      </c>
      <c r="BE150" s="157">
        <f t="shared" si="44"/>
        <v>0</v>
      </c>
      <c r="BF150" s="157">
        <f t="shared" si="45"/>
        <v>0</v>
      </c>
      <c r="BG150" s="157">
        <f t="shared" si="46"/>
        <v>0</v>
      </c>
      <c r="BH150" s="157">
        <f t="shared" si="47"/>
        <v>0</v>
      </c>
      <c r="BI150" s="157">
        <f t="shared" si="48"/>
        <v>0</v>
      </c>
      <c r="BJ150" s="19" t="s">
        <v>80</v>
      </c>
      <c r="BK150" s="157">
        <f t="shared" si="49"/>
        <v>0</v>
      </c>
      <c r="BL150" s="19" t="s">
        <v>158</v>
      </c>
      <c r="BM150" s="156" t="s">
        <v>1523</v>
      </c>
    </row>
    <row r="151" spans="2:63" s="12" customFormat="1" ht="22.5" customHeight="1">
      <c r="B151" s="131"/>
      <c r="D151" s="132" t="s">
        <v>72</v>
      </c>
      <c r="E151" s="142" t="s">
        <v>496</v>
      </c>
      <c r="F151" s="142" t="s">
        <v>1524</v>
      </c>
      <c r="I151" s="134"/>
      <c r="J151" s="143">
        <f>BK151</f>
        <v>0</v>
      </c>
      <c r="L151" s="131"/>
      <c r="M151" s="136"/>
      <c r="N151" s="137"/>
      <c r="O151" s="137"/>
      <c r="P151" s="138">
        <f>SUM(P152:P156)</f>
        <v>0</v>
      </c>
      <c r="Q151" s="137"/>
      <c r="R151" s="138">
        <f>SUM(R152:R156)</f>
        <v>0</v>
      </c>
      <c r="S151" s="137"/>
      <c r="T151" s="139">
        <f>SUM(T152:T156)</f>
        <v>0</v>
      </c>
      <c r="AR151" s="132" t="s">
        <v>80</v>
      </c>
      <c r="AT151" s="140" t="s">
        <v>72</v>
      </c>
      <c r="AU151" s="140" t="s">
        <v>80</v>
      </c>
      <c r="AY151" s="132" t="s">
        <v>151</v>
      </c>
      <c r="BK151" s="141">
        <f>SUM(BK152:BK156)</f>
        <v>0</v>
      </c>
    </row>
    <row r="152" spans="1:65" s="2" customFormat="1" ht="16.5" customHeight="1">
      <c r="A152" s="34"/>
      <c r="B152" s="144"/>
      <c r="C152" s="145" t="s">
        <v>523</v>
      </c>
      <c r="D152" s="145" t="s">
        <v>153</v>
      </c>
      <c r="E152" s="146" t="s">
        <v>1525</v>
      </c>
      <c r="F152" s="147" t="s">
        <v>1526</v>
      </c>
      <c r="G152" s="148" t="s">
        <v>1309</v>
      </c>
      <c r="H152" s="149">
        <v>4</v>
      </c>
      <c r="I152" s="150"/>
      <c r="J152" s="151">
        <f>ROUND(I152*H152,2)</f>
        <v>0</v>
      </c>
      <c r="K152" s="147" t="s">
        <v>3</v>
      </c>
      <c r="L152" s="35"/>
      <c r="M152" s="152" t="s">
        <v>3</v>
      </c>
      <c r="N152" s="153" t="s">
        <v>44</v>
      </c>
      <c r="O152" s="55"/>
      <c r="P152" s="154">
        <f>O152*H152</f>
        <v>0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6" t="s">
        <v>158</v>
      </c>
      <c r="AT152" s="156" t="s">
        <v>153</v>
      </c>
      <c r="AU152" s="156" t="s">
        <v>82</v>
      </c>
      <c r="AY152" s="19" t="s">
        <v>151</v>
      </c>
      <c r="BE152" s="157">
        <f>IF(N152="základní",J152,0)</f>
        <v>0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9" t="s">
        <v>80</v>
      </c>
      <c r="BK152" s="157">
        <f>ROUND(I152*H152,2)</f>
        <v>0</v>
      </c>
      <c r="BL152" s="19" t="s">
        <v>158</v>
      </c>
      <c r="BM152" s="156" t="s">
        <v>1527</v>
      </c>
    </row>
    <row r="153" spans="1:65" s="2" customFormat="1" ht="16.5" customHeight="1">
      <c r="A153" s="34"/>
      <c r="B153" s="144"/>
      <c r="C153" s="145" t="s">
        <v>530</v>
      </c>
      <c r="D153" s="145" t="s">
        <v>153</v>
      </c>
      <c r="E153" s="146" t="s">
        <v>1413</v>
      </c>
      <c r="F153" s="147" t="s">
        <v>1414</v>
      </c>
      <c r="G153" s="148" t="s">
        <v>1309</v>
      </c>
      <c r="H153" s="149">
        <v>4</v>
      </c>
      <c r="I153" s="150"/>
      <c r="J153" s="151">
        <f>ROUND(I153*H153,2)</f>
        <v>0</v>
      </c>
      <c r="K153" s="147" t="s">
        <v>3</v>
      </c>
      <c r="L153" s="35"/>
      <c r="M153" s="152" t="s">
        <v>3</v>
      </c>
      <c r="N153" s="153" t="s">
        <v>44</v>
      </c>
      <c r="O153" s="55"/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6" t="s">
        <v>158</v>
      </c>
      <c r="AT153" s="156" t="s">
        <v>153</v>
      </c>
      <c r="AU153" s="156" t="s">
        <v>82</v>
      </c>
      <c r="AY153" s="19" t="s">
        <v>151</v>
      </c>
      <c r="BE153" s="157">
        <f>IF(N153="základní",J153,0)</f>
        <v>0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9" t="s">
        <v>80</v>
      </c>
      <c r="BK153" s="157">
        <f>ROUND(I153*H153,2)</f>
        <v>0</v>
      </c>
      <c r="BL153" s="19" t="s">
        <v>158</v>
      </c>
      <c r="BM153" s="156" t="s">
        <v>1528</v>
      </c>
    </row>
    <row r="154" spans="1:65" s="2" customFormat="1" ht="16.5" customHeight="1">
      <c r="A154" s="34"/>
      <c r="B154" s="144"/>
      <c r="C154" s="145" t="s">
        <v>538</v>
      </c>
      <c r="D154" s="145" t="s">
        <v>153</v>
      </c>
      <c r="E154" s="146" t="s">
        <v>1529</v>
      </c>
      <c r="F154" s="147" t="s">
        <v>1530</v>
      </c>
      <c r="G154" s="148" t="s">
        <v>1309</v>
      </c>
      <c r="H154" s="149">
        <v>1</v>
      </c>
      <c r="I154" s="150"/>
      <c r="J154" s="151">
        <f>ROUND(I154*H154,2)</f>
        <v>0</v>
      </c>
      <c r="K154" s="147" t="s">
        <v>3</v>
      </c>
      <c r="L154" s="35"/>
      <c r="M154" s="152" t="s">
        <v>3</v>
      </c>
      <c r="N154" s="153" t="s">
        <v>44</v>
      </c>
      <c r="O154" s="55"/>
      <c r="P154" s="154">
        <f>O154*H154</f>
        <v>0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6" t="s">
        <v>158</v>
      </c>
      <c r="AT154" s="156" t="s">
        <v>153</v>
      </c>
      <c r="AU154" s="156" t="s">
        <v>82</v>
      </c>
      <c r="AY154" s="19" t="s">
        <v>151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9" t="s">
        <v>80</v>
      </c>
      <c r="BK154" s="157">
        <f>ROUND(I154*H154,2)</f>
        <v>0</v>
      </c>
      <c r="BL154" s="19" t="s">
        <v>158</v>
      </c>
      <c r="BM154" s="156" t="s">
        <v>1531</v>
      </c>
    </row>
    <row r="155" spans="1:65" s="2" customFormat="1" ht="16.5" customHeight="1">
      <c r="A155" s="34"/>
      <c r="B155" s="144"/>
      <c r="C155" s="145" t="s">
        <v>545</v>
      </c>
      <c r="D155" s="145" t="s">
        <v>153</v>
      </c>
      <c r="E155" s="146" t="s">
        <v>1532</v>
      </c>
      <c r="F155" s="147" t="s">
        <v>1533</v>
      </c>
      <c r="G155" s="148" t="s">
        <v>453</v>
      </c>
      <c r="H155" s="149">
        <v>30</v>
      </c>
      <c r="I155" s="150"/>
      <c r="J155" s="151">
        <f>ROUND(I155*H155,2)</f>
        <v>0</v>
      </c>
      <c r="K155" s="147" t="s">
        <v>3</v>
      </c>
      <c r="L155" s="35"/>
      <c r="M155" s="152" t="s">
        <v>3</v>
      </c>
      <c r="N155" s="153" t="s">
        <v>44</v>
      </c>
      <c r="O155" s="55"/>
      <c r="P155" s="154">
        <f>O155*H155</f>
        <v>0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6" t="s">
        <v>158</v>
      </c>
      <c r="AT155" s="156" t="s">
        <v>153</v>
      </c>
      <c r="AU155" s="156" t="s">
        <v>82</v>
      </c>
      <c r="AY155" s="19" t="s">
        <v>151</v>
      </c>
      <c r="BE155" s="157">
        <f>IF(N155="základní",J155,0)</f>
        <v>0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19" t="s">
        <v>80</v>
      </c>
      <c r="BK155" s="157">
        <f>ROUND(I155*H155,2)</f>
        <v>0</v>
      </c>
      <c r="BL155" s="19" t="s">
        <v>158</v>
      </c>
      <c r="BM155" s="156" t="s">
        <v>1534</v>
      </c>
    </row>
    <row r="156" spans="1:65" s="2" customFormat="1" ht="16.5" customHeight="1">
      <c r="A156" s="34"/>
      <c r="B156" s="144"/>
      <c r="C156" s="145" t="s">
        <v>550</v>
      </c>
      <c r="D156" s="145" t="s">
        <v>153</v>
      </c>
      <c r="E156" s="146" t="s">
        <v>1487</v>
      </c>
      <c r="F156" s="147" t="s">
        <v>1488</v>
      </c>
      <c r="G156" s="148" t="s">
        <v>453</v>
      </c>
      <c r="H156" s="149">
        <v>30</v>
      </c>
      <c r="I156" s="150"/>
      <c r="J156" s="151">
        <f>ROUND(I156*H156,2)</f>
        <v>0</v>
      </c>
      <c r="K156" s="147" t="s">
        <v>3</v>
      </c>
      <c r="L156" s="35"/>
      <c r="M156" s="152" t="s">
        <v>3</v>
      </c>
      <c r="N156" s="153" t="s">
        <v>44</v>
      </c>
      <c r="O156" s="55"/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6" t="s">
        <v>158</v>
      </c>
      <c r="AT156" s="156" t="s">
        <v>153</v>
      </c>
      <c r="AU156" s="156" t="s">
        <v>82</v>
      </c>
      <c r="AY156" s="19" t="s">
        <v>151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9" t="s">
        <v>80</v>
      </c>
      <c r="BK156" s="157">
        <f>ROUND(I156*H156,2)</f>
        <v>0</v>
      </c>
      <c r="BL156" s="19" t="s">
        <v>158</v>
      </c>
      <c r="BM156" s="156" t="s">
        <v>1535</v>
      </c>
    </row>
    <row r="157" spans="2:63" s="12" customFormat="1" ht="22.5" customHeight="1">
      <c r="B157" s="131"/>
      <c r="D157" s="132" t="s">
        <v>72</v>
      </c>
      <c r="E157" s="142" t="s">
        <v>1536</v>
      </c>
      <c r="F157" s="142" t="s">
        <v>1537</v>
      </c>
      <c r="I157" s="134"/>
      <c r="J157" s="143">
        <f>BK157</f>
        <v>0</v>
      </c>
      <c r="L157" s="131"/>
      <c r="M157" s="136"/>
      <c r="N157" s="137"/>
      <c r="O157" s="137"/>
      <c r="P157" s="138">
        <f>SUM(P158:P177)</f>
        <v>0</v>
      </c>
      <c r="Q157" s="137"/>
      <c r="R157" s="138">
        <f>SUM(R158:R177)</f>
        <v>0</v>
      </c>
      <c r="S157" s="137"/>
      <c r="T157" s="139">
        <f>SUM(T158:T177)</f>
        <v>0</v>
      </c>
      <c r="AR157" s="132" t="s">
        <v>80</v>
      </c>
      <c r="AT157" s="140" t="s">
        <v>72</v>
      </c>
      <c r="AU157" s="140" t="s">
        <v>80</v>
      </c>
      <c r="AY157" s="132" t="s">
        <v>151</v>
      </c>
      <c r="BK157" s="141">
        <f>SUM(BK158:BK177)</f>
        <v>0</v>
      </c>
    </row>
    <row r="158" spans="1:65" s="2" customFormat="1" ht="16.5" customHeight="1">
      <c r="A158" s="34"/>
      <c r="B158" s="144"/>
      <c r="C158" s="145" t="s">
        <v>557</v>
      </c>
      <c r="D158" s="145" t="s">
        <v>153</v>
      </c>
      <c r="E158" s="146" t="s">
        <v>1538</v>
      </c>
      <c r="F158" s="147" t="s">
        <v>1539</v>
      </c>
      <c r="G158" s="148" t="s">
        <v>584</v>
      </c>
      <c r="H158" s="149">
        <v>1</v>
      </c>
      <c r="I158" s="150"/>
      <c r="J158" s="151">
        <f>ROUND(I158*H158,2)</f>
        <v>0</v>
      </c>
      <c r="K158" s="147" t="s">
        <v>3</v>
      </c>
      <c r="L158" s="35"/>
      <c r="M158" s="152" t="s">
        <v>3</v>
      </c>
      <c r="N158" s="153" t="s">
        <v>44</v>
      </c>
      <c r="O158" s="55"/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6" t="s">
        <v>158</v>
      </c>
      <c r="AT158" s="156" t="s">
        <v>153</v>
      </c>
      <c r="AU158" s="156" t="s">
        <v>82</v>
      </c>
      <c r="AY158" s="19" t="s">
        <v>151</v>
      </c>
      <c r="BE158" s="157">
        <f>IF(N158="základní",J158,0)</f>
        <v>0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19" t="s">
        <v>80</v>
      </c>
      <c r="BK158" s="157">
        <f>ROUND(I158*H158,2)</f>
        <v>0</v>
      </c>
      <c r="BL158" s="19" t="s">
        <v>158</v>
      </c>
      <c r="BM158" s="156" t="s">
        <v>1540</v>
      </c>
    </row>
    <row r="159" spans="2:51" s="13" customFormat="1" ht="11.25">
      <c r="B159" s="163"/>
      <c r="D159" s="164" t="s">
        <v>162</v>
      </c>
      <c r="E159" s="165" t="s">
        <v>3</v>
      </c>
      <c r="F159" s="166" t="s">
        <v>1541</v>
      </c>
      <c r="H159" s="165" t="s">
        <v>3</v>
      </c>
      <c r="I159" s="167"/>
      <c r="L159" s="163"/>
      <c r="M159" s="168"/>
      <c r="N159" s="169"/>
      <c r="O159" s="169"/>
      <c r="P159" s="169"/>
      <c r="Q159" s="169"/>
      <c r="R159" s="169"/>
      <c r="S159" s="169"/>
      <c r="T159" s="170"/>
      <c r="AT159" s="165" t="s">
        <v>162</v>
      </c>
      <c r="AU159" s="165" t="s">
        <v>82</v>
      </c>
      <c r="AV159" s="13" t="s">
        <v>80</v>
      </c>
      <c r="AW159" s="13" t="s">
        <v>34</v>
      </c>
      <c r="AX159" s="13" t="s">
        <v>73</v>
      </c>
      <c r="AY159" s="165" t="s">
        <v>151</v>
      </c>
    </row>
    <row r="160" spans="2:51" s="13" customFormat="1" ht="11.25">
      <c r="B160" s="163"/>
      <c r="D160" s="164" t="s">
        <v>162</v>
      </c>
      <c r="E160" s="165" t="s">
        <v>3</v>
      </c>
      <c r="F160" s="166" t="s">
        <v>1542</v>
      </c>
      <c r="H160" s="165" t="s">
        <v>3</v>
      </c>
      <c r="I160" s="167"/>
      <c r="L160" s="163"/>
      <c r="M160" s="168"/>
      <c r="N160" s="169"/>
      <c r="O160" s="169"/>
      <c r="P160" s="169"/>
      <c r="Q160" s="169"/>
      <c r="R160" s="169"/>
      <c r="S160" s="169"/>
      <c r="T160" s="170"/>
      <c r="AT160" s="165" t="s">
        <v>162</v>
      </c>
      <c r="AU160" s="165" t="s">
        <v>82</v>
      </c>
      <c r="AV160" s="13" t="s">
        <v>80</v>
      </c>
      <c r="AW160" s="13" t="s">
        <v>34</v>
      </c>
      <c r="AX160" s="13" t="s">
        <v>73</v>
      </c>
      <c r="AY160" s="165" t="s">
        <v>151</v>
      </c>
    </row>
    <row r="161" spans="2:51" s="13" customFormat="1" ht="11.25">
      <c r="B161" s="163"/>
      <c r="D161" s="164" t="s">
        <v>162</v>
      </c>
      <c r="E161" s="165" t="s">
        <v>3</v>
      </c>
      <c r="F161" s="166" t="s">
        <v>1543</v>
      </c>
      <c r="H161" s="165" t="s">
        <v>3</v>
      </c>
      <c r="I161" s="167"/>
      <c r="L161" s="163"/>
      <c r="M161" s="168"/>
      <c r="N161" s="169"/>
      <c r="O161" s="169"/>
      <c r="P161" s="169"/>
      <c r="Q161" s="169"/>
      <c r="R161" s="169"/>
      <c r="S161" s="169"/>
      <c r="T161" s="170"/>
      <c r="AT161" s="165" t="s">
        <v>162</v>
      </c>
      <c r="AU161" s="165" t="s">
        <v>82</v>
      </c>
      <c r="AV161" s="13" t="s">
        <v>80</v>
      </c>
      <c r="AW161" s="13" t="s">
        <v>34</v>
      </c>
      <c r="AX161" s="13" t="s">
        <v>73</v>
      </c>
      <c r="AY161" s="165" t="s">
        <v>151</v>
      </c>
    </row>
    <row r="162" spans="2:51" s="13" customFormat="1" ht="11.25">
      <c r="B162" s="163"/>
      <c r="D162" s="164" t="s">
        <v>162</v>
      </c>
      <c r="E162" s="165" t="s">
        <v>3</v>
      </c>
      <c r="F162" s="166" t="s">
        <v>1544</v>
      </c>
      <c r="H162" s="165" t="s">
        <v>3</v>
      </c>
      <c r="I162" s="167"/>
      <c r="L162" s="163"/>
      <c r="M162" s="168"/>
      <c r="N162" s="169"/>
      <c r="O162" s="169"/>
      <c r="P162" s="169"/>
      <c r="Q162" s="169"/>
      <c r="R162" s="169"/>
      <c r="S162" s="169"/>
      <c r="T162" s="170"/>
      <c r="AT162" s="165" t="s">
        <v>162</v>
      </c>
      <c r="AU162" s="165" t="s">
        <v>82</v>
      </c>
      <c r="AV162" s="13" t="s">
        <v>80</v>
      </c>
      <c r="AW162" s="13" t="s">
        <v>34</v>
      </c>
      <c r="AX162" s="13" t="s">
        <v>73</v>
      </c>
      <c r="AY162" s="165" t="s">
        <v>151</v>
      </c>
    </row>
    <row r="163" spans="2:51" s="13" customFormat="1" ht="11.25">
      <c r="B163" s="163"/>
      <c r="D163" s="164" t="s">
        <v>162</v>
      </c>
      <c r="E163" s="165" t="s">
        <v>3</v>
      </c>
      <c r="F163" s="166" t="s">
        <v>1545</v>
      </c>
      <c r="H163" s="165" t="s">
        <v>3</v>
      </c>
      <c r="I163" s="167"/>
      <c r="L163" s="163"/>
      <c r="M163" s="168"/>
      <c r="N163" s="169"/>
      <c r="O163" s="169"/>
      <c r="P163" s="169"/>
      <c r="Q163" s="169"/>
      <c r="R163" s="169"/>
      <c r="S163" s="169"/>
      <c r="T163" s="170"/>
      <c r="AT163" s="165" t="s">
        <v>162</v>
      </c>
      <c r="AU163" s="165" t="s">
        <v>82</v>
      </c>
      <c r="AV163" s="13" t="s">
        <v>80</v>
      </c>
      <c r="AW163" s="13" t="s">
        <v>34</v>
      </c>
      <c r="AX163" s="13" t="s">
        <v>73</v>
      </c>
      <c r="AY163" s="165" t="s">
        <v>151</v>
      </c>
    </row>
    <row r="164" spans="2:51" s="13" customFormat="1" ht="11.25">
      <c r="B164" s="163"/>
      <c r="D164" s="164" t="s">
        <v>162</v>
      </c>
      <c r="E164" s="165" t="s">
        <v>3</v>
      </c>
      <c r="F164" s="166" t="s">
        <v>1546</v>
      </c>
      <c r="H164" s="165" t="s">
        <v>3</v>
      </c>
      <c r="I164" s="167"/>
      <c r="L164" s="163"/>
      <c r="M164" s="168"/>
      <c r="N164" s="169"/>
      <c r="O164" s="169"/>
      <c r="P164" s="169"/>
      <c r="Q164" s="169"/>
      <c r="R164" s="169"/>
      <c r="S164" s="169"/>
      <c r="T164" s="170"/>
      <c r="AT164" s="165" t="s">
        <v>162</v>
      </c>
      <c r="AU164" s="165" t="s">
        <v>82</v>
      </c>
      <c r="AV164" s="13" t="s">
        <v>80</v>
      </c>
      <c r="AW164" s="13" t="s">
        <v>34</v>
      </c>
      <c r="AX164" s="13" t="s">
        <v>73</v>
      </c>
      <c r="AY164" s="165" t="s">
        <v>151</v>
      </c>
    </row>
    <row r="165" spans="2:51" s="13" customFormat="1" ht="11.25">
      <c r="B165" s="163"/>
      <c r="D165" s="164" t="s">
        <v>162</v>
      </c>
      <c r="E165" s="165" t="s">
        <v>3</v>
      </c>
      <c r="F165" s="166" t="s">
        <v>1547</v>
      </c>
      <c r="H165" s="165" t="s">
        <v>3</v>
      </c>
      <c r="I165" s="167"/>
      <c r="L165" s="163"/>
      <c r="M165" s="168"/>
      <c r="N165" s="169"/>
      <c r="O165" s="169"/>
      <c r="P165" s="169"/>
      <c r="Q165" s="169"/>
      <c r="R165" s="169"/>
      <c r="S165" s="169"/>
      <c r="T165" s="170"/>
      <c r="AT165" s="165" t="s">
        <v>162</v>
      </c>
      <c r="AU165" s="165" t="s">
        <v>82</v>
      </c>
      <c r="AV165" s="13" t="s">
        <v>80</v>
      </c>
      <c r="AW165" s="13" t="s">
        <v>34</v>
      </c>
      <c r="AX165" s="13" t="s">
        <v>73</v>
      </c>
      <c r="AY165" s="165" t="s">
        <v>151</v>
      </c>
    </row>
    <row r="166" spans="2:51" s="13" customFormat="1" ht="11.25">
      <c r="B166" s="163"/>
      <c r="D166" s="164" t="s">
        <v>162</v>
      </c>
      <c r="E166" s="165" t="s">
        <v>3</v>
      </c>
      <c r="F166" s="166" t="s">
        <v>1548</v>
      </c>
      <c r="H166" s="165" t="s">
        <v>3</v>
      </c>
      <c r="I166" s="167"/>
      <c r="L166" s="163"/>
      <c r="M166" s="168"/>
      <c r="N166" s="169"/>
      <c r="O166" s="169"/>
      <c r="P166" s="169"/>
      <c r="Q166" s="169"/>
      <c r="R166" s="169"/>
      <c r="S166" s="169"/>
      <c r="T166" s="170"/>
      <c r="AT166" s="165" t="s">
        <v>162</v>
      </c>
      <c r="AU166" s="165" t="s">
        <v>82</v>
      </c>
      <c r="AV166" s="13" t="s">
        <v>80</v>
      </c>
      <c r="AW166" s="13" t="s">
        <v>34</v>
      </c>
      <c r="AX166" s="13" t="s">
        <v>73</v>
      </c>
      <c r="AY166" s="165" t="s">
        <v>151</v>
      </c>
    </row>
    <row r="167" spans="2:51" s="13" customFormat="1" ht="11.25">
      <c r="B167" s="163"/>
      <c r="D167" s="164" t="s">
        <v>162</v>
      </c>
      <c r="E167" s="165" t="s">
        <v>3</v>
      </c>
      <c r="F167" s="166" t="s">
        <v>1549</v>
      </c>
      <c r="H167" s="165" t="s">
        <v>3</v>
      </c>
      <c r="I167" s="167"/>
      <c r="L167" s="163"/>
      <c r="M167" s="168"/>
      <c r="N167" s="169"/>
      <c r="O167" s="169"/>
      <c r="P167" s="169"/>
      <c r="Q167" s="169"/>
      <c r="R167" s="169"/>
      <c r="S167" s="169"/>
      <c r="T167" s="170"/>
      <c r="AT167" s="165" t="s">
        <v>162</v>
      </c>
      <c r="AU167" s="165" t="s">
        <v>82</v>
      </c>
      <c r="AV167" s="13" t="s">
        <v>80</v>
      </c>
      <c r="AW167" s="13" t="s">
        <v>34</v>
      </c>
      <c r="AX167" s="13" t="s">
        <v>73</v>
      </c>
      <c r="AY167" s="165" t="s">
        <v>151</v>
      </c>
    </row>
    <row r="168" spans="2:51" s="13" customFormat="1" ht="11.25">
      <c r="B168" s="163"/>
      <c r="D168" s="164" t="s">
        <v>162</v>
      </c>
      <c r="E168" s="165" t="s">
        <v>3</v>
      </c>
      <c r="F168" s="166" t="s">
        <v>1550</v>
      </c>
      <c r="H168" s="165" t="s">
        <v>3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162</v>
      </c>
      <c r="AU168" s="165" t="s">
        <v>82</v>
      </c>
      <c r="AV168" s="13" t="s">
        <v>80</v>
      </c>
      <c r="AW168" s="13" t="s">
        <v>34</v>
      </c>
      <c r="AX168" s="13" t="s">
        <v>73</v>
      </c>
      <c r="AY168" s="165" t="s">
        <v>151</v>
      </c>
    </row>
    <row r="169" spans="2:51" s="13" customFormat="1" ht="11.25">
      <c r="B169" s="163"/>
      <c r="D169" s="164" t="s">
        <v>162</v>
      </c>
      <c r="E169" s="165" t="s">
        <v>3</v>
      </c>
      <c r="F169" s="166" t="s">
        <v>1551</v>
      </c>
      <c r="H169" s="165" t="s">
        <v>3</v>
      </c>
      <c r="I169" s="167"/>
      <c r="L169" s="163"/>
      <c r="M169" s="168"/>
      <c r="N169" s="169"/>
      <c r="O169" s="169"/>
      <c r="P169" s="169"/>
      <c r="Q169" s="169"/>
      <c r="R169" s="169"/>
      <c r="S169" s="169"/>
      <c r="T169" s="170"/>
      <c r="AT169" s="165" t="s">
        <v>162</v>
      </c>
      <c r="AU169" s="165" t="s">
        <v>82</v>
      </c>
      <c r="AV169" s="13" t="s">
        <v>80</v>
      </c>
      <c r="AW169" s="13" t="s">
        <v>34</v>
      </c>
      <c r="AX169" s="13" t="s">
        <v>73</v>
      </c>
      <c r="AY169" s="165" t="s">
        <v>151</v>
      </c>
    </row>
    <row r="170" spans="2:51" s="13" customFormat="1" ht="11.25">
      <c r="B170" s="163"/>
      <c r="D170" s="164" t="s">
        <v>162</v>
      </c>
      <c r="E170" s="165" t="s">
        <v>3</v>
      </c>
      <c r="F170" s="166" t="s">
        <v>1552</v>
      </c>
      <c r="H170" s="165" t="s">
        <v>3</v>
      </c>
      <c r="I170" s="167"/>
      <c r="L170" s="163"/>
      <c r="M170" s="168"/>
      <c r="N170" s="169"/>
      <c r="O170" s="169"/>
      <c r="P170" s="169"/>
      <c r="Q170" s="169"/>
      <c r="R170" s="169"/>
      <c r="S170" s="169"/>
      <c r="T170" s="170"/>
      <c r="AT170" s="165" t="s">
        <v>162</v>
      </c>
      <c r="AU170" s="165" t="s">
        <v>82</v>
      </c>
      <c r="AV170" s="13" t="s">
        <v>80</v>
      </c>
      <c r="AW170" s="13" t="s">
        <v>34</v>
      </c>
      <c r="AX170" s="13" t="s">
        <v>73</v>
      </c>
      <c r="AY170" s="165" t="s">
        <v>151</v>
      </c>
    </row>
    <row r="171" spans="2:51" s="13" customFormat="1" ht="11.25">
      <c r="B171" s="163"/>
      <c r="D171" s="164" t="s">
        <v>162</v>
      </c>
      <c r="E171" s="165" t="s">
        <v>3</v>
      </c>
      <c r="F171" s="166" t="s">
        <v>1553</v>
      </c>
      <c r="H171" s="165" t="s">
        <v>3</v>
      </c>
      <c r="I171" s="167"/>
      <c r="L171" s="163"/>
      <c r="M171" s="168"/>
      <c r="N171" s="169"/>
      <c r="O171" s="169"/>
      <c r="P171" s="169"/>
      <c r="Q171" s="169"/>
      <c r="R171" s="169"/>
      <c r="S171" s="169"/>
      <c r="T171" s="170"/>
      <c r="AT171" s="165" t="s">
        <v>162</v>
      </c>
      <c r="AU171" s="165" t="s">
        <v>82</v>
      </c>
      <c r="AV171" s="13" t="s">
        <v>80</v>
      </c>
      <c r="AW171" s="13" t="s">
        <v>34</v>
      </c>
      <c r="AX171" s="13" t="s">
        <v>73</v>
      </c>
      <c r="AY171" s="165" t="s">
        <v>151</v>
      </c>
    </row>
    <row r="172" spans="2:51" s="13" customFormat="1" ht="11.25">
      <c r="B172" s="163"/>
      <c r="D172" s="164" t="s">
        <v>162</v>
      </c>
      <c r="E172" s="165" t="s">
        <v>3</v>
      </c>
      <c r="F172" s="166" t="s">
        <v>1554</v>
      </c>
      <c r="H172" s="165" t="s">
        <v>3</v>
      </c>
      <c r="I172" s="167"/>
      <c r="L172" s="163"/>
      <c r="M172" s="168"/>
      <c r="N172" s="169"/>
      <c r="O172" s="169"/>
      <c r="P172" s="169"/>
      <c r="Q172" s="169"/>
      <c r="R172" s="169"/>
      <c r="S172" s="169"/>
      <c r="T172" s="170"/>
      <c r="AT172" s="165" t="s">
        <v>162</v>
      </c>
      <c r="AU172" s="165" t="s">
        <v>82</v>
      </c>
      <c r="AV172" s="13" t="s">
        <v>80</v>
      </c>
      <c r="AW172" s="13" t="s">
        <v>34</v>
      </c>
      <c r="AX172" s="13" t="s">
        <v>73</v>
      </c>
      <c r="AY172" s="165" t="s">
        <v>151</v>
      </c>
    </row>
    <row r="173" spans="2:51" s="13" customFormat="1" ht="11.25">
      <c r="B173" s="163"/>
      <c r="D173" s="164" t="s">
        <v>162</v>
      </c>
      <c r="E173" s="165" t="s">
        <v>3</v>
      </c>
      <c r="F173" s="166" t="s">
        <v>1555</v>
      </c>
      <c r="H173" s="165" t="s">
        <v>3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162</v>
      </c>
      <c r="AU173" s="165" t="s">
        <v>82</v>
      </c>
      <c r="AV173" s="13" t="s">
        <v>80</v>
      </c>
      <c r="AW173" s="13" t="s">
        <v>34</v>
      </c>
      <c r="AX173" s="13" t="s">
        <v>73</v>
      </c>
      <c r="AY173" s="165" t="s">
        <v>151</v>
      </c>
    </row>
    <row r="174" spans="2:51" s="13" customFormat="1" ht="11.25">
      <c r="B174" s="163"/>
      <c r="D174" s="164" t="s">
        <v>162</v>
      </c>
      <c r="E174" s="165" t="s">
        <v>3</v>
      </c>
      <c r="F174" s="166" t="s">
        <v>1556</v>
      </c>
      <c r="H174" s="165" t="s">
        <v>3</v>
      </c>
      <c r="I174" s="167"/>
      <c r="L174" s="163"/>
      <c r="M174" s="168"/>
      <c r="N174" s="169"/>
      <c r="O174" s="169"/>
      <c r="P174" s="169"/>
      <c r="Q174" s="169"/>
      <c r="R174" s="169"/>
      <c r="S174" s="169"/>
      <c r="T174" s="170"/>
      <c r="AT174" s="165" t="s">
        <v>162</v>
      </c>
      <c r="AU174" s="165" t="s">
        <v>82</v>
      </c>
      <c r="AV174" s="13" t="s">
        <v>80</v>
      </c>
      <c r="AW174" s="13" t="s">
        <v>34</v>
      </c>
      <c r="AX174" s="13" t="s">
        <v>73</v>
      </c>
      <c r="AY174" s="165" t="s">
        <v>151</v>
      </c>
    </row>
    <row r="175" spans="2:51" s="13" customFormat="1" ht="11.25">
      <c r="B175" s="163"/>
      <c r="D175" s="164" t="s">
        <v>162</v>
      </c>
      <c r="E175" s="165" t="s">
        <v>3</v>
      </c>
      <c r="F175" s="166" t="s">
        <v>1557</v>
      </c>
      <c r="H175" s="165" t="s">
        <v>3</v>
      </c>
      <c r="I175" s="167"/>
      <c r="L175" s="163"/>
      <c r="M175" s="168"/>
      <c r="N175" s="169"/>
      <c r="O175" s="169"/>
      <c r="P175" s="169"/>
      <c r="Q175" s="169"/>
      <c r="R175" s="169"/>
      <c r="S175" s="169"/>
      <c r="T175" s="170"/>
      <c r="AT175" s="165" t="s">
        <v>162</v>
      </c>
      <c r="AU175" s="165" t="s">
        <v>82</v>
      </c>
      <c r="AV175" s="13" t="s">
        <v>80</v>
      </c>
      <c r="AW175" s="13" t="s">
        <v>34</v>
      </c>
      <c r="AX175" s="13" t="s">
        <v>73</v>
      </c>
      <c r="AY175" s="165" t="s">
        <v>151</v>
      </c>
    </row>
    <row r="176" spans="2:51" s="14" customFormat="1" ht="11.25">
      <c r="B176" s="171"/>
      <c r="D176" s="164" t="s">
        <v>162</v>
      </c>
      <c r="E176" s="172" t="s">
        <v>3</v>
      </c>
      <c r="F176" s="173" t="s">
        <v>80</v>
      </c>
      <c r="H176" s="174">
        <v>1</v>
      </c>
      <c r="I176" s="175"/>
      <c r="L176" s="171"/>
      <c r="M176" s="176"/>
      <c r="N176" s="177"/>
      <c r="O176" s="177"/>
      <c r="P176" s="177"/>
      <c r="Q176" s="177"/>
      <c r="R176" s="177"/>
      <c r="S176" s="177"/>
      <c r="T176" s="178"/>
      <c r="AT176" s="172" t="s">
        <v>162</v>
      </c>
      <c r="AU176" s="172" t="s">
        <v>82</v>
      </c>
      <c r="AV176" s="14" t="s">
        <v>82</v>
      </c>
      <c r="AW176" s="14" t="s">
        <v>34</v>
      </c>
      <c r="AX176" s="14" t="s">
        <v>73</v>
      </c>
      <c r="AY176" s="172" t="s">
        <v>151</v>
      </c>
    </row>
    <row r="177" spans="2:51" s="15" customFormat="1" ht="11.25">
      <c r="B177" s="179"/>
      <c r="D177" s="164" t="s">
        <v>162</v>
      </c>
      <c r="E177" s="180" t="s">
        <v>3</v>
      </c>
      <c r="F177" s="181" t="s">
        <v>168</v>
      </c>
      <c r="H177" s="182">
        <v>1</v>
      </c>
      <c r="I177" s="183"/>
      <c r="L177" s="179"/>
      <c r="M177" s="205"/>
      <c r="N177" s="206"/>
      <c r="O177" s="206"/>
      <c r="P177" s="206"/>
      <c r="Q177" s="206"/>
      <c r="R177" s="206"/>
      <c r="S177" s="206"/>
      <c r="T177" s="207"/>
      <c r="AT177" s="180" t="s">
        <v>162</v>
      </c>
      <c r="AU177" s="180" t="s">
        <v>82</v>
      </c>
      <c r="AV177" s="15" t="s">
        <v>158</v>
      </c>
      <c r="AW177" s="15" t="s">
        <v>34</v>
      </c>
      <c r="AX177" s="15" t="s">
        <v>80</v>
      </c>
      <c r="AY177" s="180" t="s">
        <v>151</v>
      </c>
    </row>
    <row r="178" spans="1:31" s="2" customFormat="1" ht="6.75" customHeight="1">
      <c r="A178" s="34"/>
      <c r="B178" s="44"/>
      <c r="C178" s="45"/>
      <c r="D178" s="45"/>
      <c r="E178" s="45"/>
      <c r="F178" s="45"/>
      <c r="G178" s="45"/>
      <c r="H178" s="45"/>
      <c r="I178" s="45"/>
      <c r="J178" s="45"/>
      <c r="K178" s="45"/>
      <c r="L178" s="35"/>
      <c r="M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</row>
  </sheetData>
  <sheetProtection/>
  <autoFilter ref="C94:K177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75" customHeight="1">
      <c r="L2" s="338" t="s">
        <v>6</v>
      </c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9" t="s">
        <v>96</v>
      </c>
    </row>
    <row r="3" spans="2:46" s="1" customFormat="1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75" customHeight="1">
      <c r="B4" s="22"/>
      <c r="D4" s="23" t="s">
        <v>97</v>
      </c>
      <c r="L4" s="22"/>
      <c r="M4" s="95" t="s">
        <v>11</v>
      </c>
      <c r="AT4" s="19" t="s">
        <v>4</v>
      </c>
    </row>
    <row r="5" spans="2:12" s="1" customFormat="1" ht="6.7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9" t="str">
        <f>'Rekapitulace stavby'!K6</f>
        <v>SŠD LYSÁ NAD LABEM - REKONSTRUKCE PROSTOR NA UČEBNY</v>
      </c>
      <c r="F7" s="340"/>
      <c r="G7" s="340"/>
      <c r="H7" s="340"/>
      <c r="L7" s="22"/>
    </row>
    <row r="8" spans="1:31" s="2" customFormat="1" ht="12" customHeight="1">
      <c r="A8" s="34"/>
      <c r="B8" s="35"/>
      <c r="C8" s="34"/>
      <c r="D8" s="29" t="s">
        <v>98</v>
      </c>
      <c r="E8" s="34"/>
      <c r="F8" s="34"/>
      <c r="G8" s="34"/>
      <c r="H8" s="34"/>
      <c r="I8" s="34"/>
      <c r="J8" s="34"/>
      <c r="K8" s="34"/>
      <c r="L8" s="9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297" t="s">
        <v>1558</v>
      </c>
      <c r="F9" s="341"/>
      <c r="G9" s="341"/>
      <c r="H9" s="341"/>
      <c r="I9" s="34"/>
      <c r="J9" s="34"/>
      <c r="K9" s="34"/>
      <c r="L9" s="9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20</v>
      </c>
      <c r="G11" s="34"/>
      <c r="H11" s="34"/>
      <c r="I11" s="29" t="s">
        <v>21</v>
      </c>
      <c r="J11" s="27" t="s">
        <v>3</v>
      </c>
      <c r="K11" s="34"/>
      <c r="L11" s="9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22</v>
      </c>
      <c r="E12" s="34"/>
      <c r="F12" s="27" t="s">
        <v>23</v>
      </c>
      <c r="G12" s="34"/>
      <c r="H12" s="34"/>
      <c r="I12" s="29" t="s">
        <v>24</v>
      </c>
      <c r="J12" s="52" t="str">
        <f>'Rekapitulace stavby'!AN8</f>
        <v>30. 6. 2022</v>
      </c>
      <c r="K12" s="34"/>
      <c r="L12" s="9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5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26</v>
      </c>
      <c r="E14" s="34"/>
      <c r="F14" s="34"/>
      <c r="G14" s="34"/>
      <c r="H14" s="34"/>
      <c r="I14" s="29" t="s">
        <v>27</v>
      </c>
      <c r="J14" s="27" t="s">
        <v>3</v>
      </c>
      <c r="K14" s="34"/>
      <c r="L14" s="9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28</v>
      </c>
      <c r="F15" s="34"/>
      <c r="G15" s="34"/>
      <c r="H15" s="34"/>
      <c r="I15" s="29" t="s">
        <v>29</v>
      </c>
      <c r="J15" s="27" t="s">
        <v>3</v>
      </c>
      <c r="K15" s="34"/>
      <c r="L15" s="9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7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30</v>
      </c>
      <c r="E17" s="34"/>
      <c r="F17" s="34"/>
      <c r="G17" s="34"/>
      <c r="H17" s="34"/>
      <c r="I17" s="29" t="s">
        <v>27</v>
      </c>
      <c r="J17" s="30" t="str">
        <f>'Rekapitulace stavby'!AN13</f>
        <v>Vyplň údaj</v>
      </c>
      <c r="K17" s="34"/>
      <c r="L17" s="9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42" t="str">
        <f>'Rekapitulace stavby'!E14</f>
        <v>Vyplň údaj</v>
      </c>
      <c r="F18" s="322"/>
      <c r="G18" s="322"/>
      <c r="H18" s="322"/>
      <c r="I18" s="29" t="s">
        <v>29</v>
      </c>
      <c r="J18" s="30" t="str">
        <f>'Rekapitulace stavby'!AN14</f>
        <v>Vyplň údaj</v>
      </c>
      <c r="K18" s="34"/>
      <c r="L18" s="9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7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32</v>
      </c>
      <c r="E20" s="34"/>
      <c r="F20" s="34"/>
      <c r="G20" s="34"/>
      <c r="H20" s="34"/>
      <c r="I20" s="29" t="s">
        <v>27</v>
      </c>
      <c r="J20" s="27" t="s">
        <v>3</v>
      </c>
      <c r="K20" s="34"/>
      <c r="L20" s="9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33</v>
      </c>
      <c r="F21" s="34"/>
      <c r="G21" s="34"/>
      <c r="H21" s="34"/>
      <c r="I21" s="29" t="s">
        <v>29</v>
      </c>
      <c r="J21" s="27" t="s">
        <v>3</v>
      </c>
      <c r="K21" s="34"/>
      <c r="L21" s="9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7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35</v>
      </c>
      <c r="E23" s="34"/>
      <c r="F23" s="34"/>
      <c r="G23" s="34"/>
      <c r="H23" s="34"/>
      <c r="I23" s="29" t="s">
        <v>27</v>
      </c>
      <c r="J23" s="27" t="s">
        <v>3</v>
      </c>
      <c r="K23" s="34"/>
      <c r="L23" s="9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102</v>
      </c>
      <c r="F24" s="34"/>
      <c r="G24" s="34"/>
      <c r="H24" s="34"/>
      <c r="I24" s="29" t="s">
        <v>29</v>
      </c>
      <c r="J24" s="27" t="s">
        <v>3</v>
      </c>
      <c r="K24" s="34"/>
      <c r="L24" s="9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7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37</v>
      </c>
      <c r="E26" s="34"/>
      <c r="F26" s="34"/>
      <c r="G26" s="34"/>
      <c r="H26" s="34"/>
      <c r="I26" s="34"/>
      <c r="J26" s="34"/>
      <c r="K26" s="34"/>
      <c r="L26" s="9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7"/>
      <c r="B27" s="98"/>
      <c r="C27" s="97"/>
      <c r="D27" s="97"/>
      <c r="E27" s="327" t="s">
        <v>3</v>
      </c>
      <c r="F27" s="327"/>
      <c r="G27" s="327"/>
      <c r="H27" s="327"/>
      <c r="I27" s="97"/>
      <c r="J27" s="97"/>
      <c r="K27" s="97"/>
      <c r="L27" s="99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7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7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4.75" customHeight="1">
      <c r="A30" s="34"/>
      <c r="B30" s="35"/>
      <c r="C30" s="34"/>
      <c r="D30" s="100" t="s">
        <v>39</v>
      </c>
      <c r="E30" s="34"/>
      <c r="F30" s="34"/>
      <c r="G30" s="34"/>
      <c r="H30" s="34"/>
      <c r="I30" s="34"/>
      <c r="J30" s="68">
        <f>ROUND(J84,2)</f>
        <v>0</v>
      </c>
      <c r="K30" s="34"/>
      <c r="L30" s="9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7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25" customHeight="1">
      <c r="A32" s="34"/>
      <c r="B32" s="35"/>
      <c r="C32" s="34"/>
      <c r="D32" s="34"/>
      <c r="E32" s="34"/>
      <c r="F32" s="38" t="s">
        <v>41</v>
      </c>
      <c r="G32" s="34"/>
      <c r="H32" s="34"/>
      <c r="I32" s="38" t="s">
        <v>40</v>
      </c>
      <c r="J32" s="38" t="s">
        <v>42</v>
      </c>
      <c r="K32" s="34"/>
      <c r="L32" s="9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25" customHeight="1">
      <c r="A33" s="34"/>
      <c r="B33" s="35"/>
      <c r="C33" s="34"/>
      <c r="D33" s="101" t="s">
        <v>43</v>
      </c>
      <c r="E33" s="29" t="s">
        <v>44</v>
      </c>
      <c r="F33" s="102">
        <f>ROUND((SUM(BE84:BE103)),2)</f>
        <v>0</v>
      </c>
      <c r="G33" s="34"/>
      <c r="H33" s="34"/>
      <c r="I33" s="103">
        <v>0.21</v>
      </c>
      <c r="J33" s="102">
        <f>ROUND(((SUM(BE84:BE103))*I33),2)</f>
        <v>0</v>
      </c>
      <c r="K33" s="34"/>
      <c r="L33" s="9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25" customHeight="1">
      <c r="A34" s="34"/>
      <c r="B34" s="35"/>
      <c r="C34" s="34"/>
      <c r="D34" s="34"/>
      <c r="E34" s="29" t="s">
        <v>45</v>
      </c>
      <c r="F34" s="102">
        <f>ROUND((SUM(BF84:BF103)),2)</f>
        <v>0</v>
      </c>
      <c r="G34" s="34"/>
      <c r="H34" s="34"/>
      <c r="I34" s="103">
        <v>0.15</v>
      </c>
      <c r="J34" s="102">
        <f>ROUND(((SUM(BF84:BF103))*I34),2)</f>
        <v>0</v>
      </c>
      <c r="K34" s="34"/>
      <c r="L34" s="9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25" customHeight="1" hidden="1">
      <c r="A35" s="34"/>
      <c r="B35" s="35"/>
      <c r="C35" s="34"/>
      <c r="D35" s="34"/>
      <c r="E35" s="29" t="s">
        <v>46</v>
      </c>
      <c r="F35" s="102">
        <f>ROUND((SUM(BG84:BG103)),2)</f>
        <v>0</v>
      </c>
      <c r="G35" s="34"/>
      <c r="H35" s="34"/>
      <c r="I35" s="103">
        <v>0.21</v>
      </c>
      <c r="J35" s="102">
        <f>0</f>
        <v>0</v>
      </c>
      <c r="K35" s="34"/>
      <c r="L35" s="9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25" customHeight="1" hidden="1">
      <c r="A36" s="34"/>
      <c r="B36" s="35"/>
      <c r="C36" s="34"/>
      <c r="D36" s="34"/>
      <c r="E36" s="29" t="s">
        <v>47</v>
      </c>
      <c r="F36" s="102">
        <f>ROUND((SUM(BH84:BH103)),2)</f>
        <v>0</v>
      </c>
      <c r="G36" s="34"/>
      <c r="H36" s="34"/>
      <c r="I36" s="103">
        <v>0.15</v>
      </c>
      <c r="J36" s="102">
        <f>0</f>
        <v>0</v>
      </c>
      <c r="K36" s="34"/>
      <c r="L36" s="9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25" customHeight="1" hidden="1">
      <c r="A37" s="34"/>
      <c r="B37" s="35"/>
      <c r="C37" s="34"/>
      <c r="D37" s="34"/>
      <c r="E37" s="29" t="s">
        <v>48</v>
      </c>
      <c r="F37" s="102">
        <f>ROUND((SUM(BI84:BI103)),2)</f>
        <v>0</v>
      </c>
      <c r="G37" s="34"/>
      <c r="H37" s="34"/>
      <c r="I37" s="103">
        <v>0</v>
      </c>
      <c r="J37" s="102">
        <f>0</f>
        <v>0</v>
      </c>
      <c r="K37" s="34"/>
      <c r="L37" s="9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7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4.75" customHeight="1">
      <c r="A39" s="34"/>
      <c r="B39" s="35"/>
      <c r="C39" s="104"/>
      <c r="D39" s="105" t="s">
        <v>49</v>
      </c>
      <c r="E39" s="57"/>
      <c r="F39" s="57"/>
      <c r="G39" s="106" t="s">
        <v>50</v>
      </c>
      <c r="H39" s="107" t="s">
        <v>51</v>
      </c>
      <c r="I39" s="57"/>
      <c r="J39" s="108">
        <f>SUM(J30:J37)</f>
        <v>0</v>
      </c>
      <c r="K39" s="109"/>
      <c r="L39" s="9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2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7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75" customHeight="1">
      <c r="A45" s="34"/>
      <c r="B45" s="35"/>
      <c r="C45" s="23" t="s">
        <v>104</v>
      </c>
      <c r="D45" s="34"/>
      <c r="E45" s="34"/>
      <c r="F45" s="34"/>
      <c r="G45" s="34"/>
      <c r="H45" s="34"/>
      <c r="I45" s="34"/>
      <c r="J45" s="34"/>
      <c r="K45" s="34"/>
      <c r="L45" s="9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7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39" t="str">
        <f>E7</f>
        <v>SŠD LYSÁ NAD LABEM - REKONSTRUKCE PROSTOR NA UČEBNY</v>
      </c>
      <c r="F48" s="340"/>
      <c r="G48" s="340"/>
      <c r="H48" s="340"/>
      <c r="I48" s="34"/>
      <c r="J48" s="34"/>
      <c r="K48" s="34"/>
      <c r="L48" s="9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98</v>
      </c>
      <c r="D49" s="34"/>
      <c r="E49" s="34"/>
      <c r="F49" s="34"/>
      <c r="G49" s="34"/>
      <c r="H49" s="34"/>
      <c r="I49" s="34"/>
      <c r="J49" s="34"/>
      <c r="K49" s="34"/>
      <c r="L49" s="9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297" t="str">
        <f>E9</f>
        <v>VRN - VEDLEJŠÍ ROZPOČTOVÉ NÁKLADY</v>
      </c>
      <c r="F50" s="341"/>
      <c r="G50" s="341"/>
      <c r="H50" s="341"/>
      <c r="I50" s="34"/>
      <c r="J50" s="34"/>
      <c r="K50" s="34"/>
      <c r="L50" s="9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7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22</v>
      </c>
      <c r="D52" s="34"/>
      <c r="E52" s="34"/>
      <c r="F52" s="27" t="str">
        <f>F12</f>
        <v>LYSÁ NAD LABEM</v>
      </c>
      <c r="G52" s="34"/>
      <c r="H52" s="34"/>
      <c r="I52" s="29" t="s">
        <v>24</v>
      </c>
      <c r="J52" s="52" t="str">
        <f>IF(J12="","",J12)</f>
        <v>30. 6. 2022</v>
      </c>
      <c r="K52" s="34"/>
      <c r="L52" s="9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7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39.75" customHeight="1">
      <c r="A54" s="34"/>
      <c r="B54" s="35"/>
      <c r="C54" s="29" t="s">
        <v>26</v>
      </c>
      <c r="D54" s="34"/>
      <c r="E54" s="34"/>
      <c r="F54" s="27" t="str">
        <f>E15</f>
        <v>SŠD LYSÁ NAD LABEM  - STRŽIŠTĚ 475</v>
      </c>
      <c r="G54" s="34"/>
      <c r="H54" s="34"/>
      <c r="I54" s="29" t="s">
        <v>32</v>
      </c>
      <c r="J54" s="32" t="str">
        <f>E21</f>
        <v>SKARCH-SKOTÁK ARCHITEKTI - PRAHA 8</v>
      </c>
      <c r="K54" s="34"/>
      <c r="L54" s="9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" customHeight="1">
      <c r="A55" s="34"/>
      <c r="B55" s="35"/>
      <c r="C55" s="29" t="s">
        <v>30</v>
      </c>
      <c r="D55" s="34"/>
      <c r="E55" s="34"/>
      <c r="F55" s="27" t="str">
        <f>IF(E18="","",E18)</f>
        <v>Vyplň údaj</v>
      </c>
      <c r="G55" s="34"/>
      <c r="H55" s="34"/>
      <c r="I55" s="29" t="s">
        <v>35</v>
      </c>
      <c r="J55" s="32" t="str">
        <f>E24</f>
        <v>V.RENČOVÁ</v>
      </c>
      <c r="K55" s="34"/>
      <c r="L55" s="9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9.7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10" t="s">
        <v>105</v>
      </c>
      <c r="D57" s="104"/>
      <c r="E57" s="104"/>
      <c r="F57" s="104"/>
      <c r="G57" s="104"/>
      <c r="H57" s="104"/>
      <c r="I57" s="104"/>
      <c r="J57" s="111" t="s">
        <v>106</v>
      </c>
      <c r="K57" s="104"/>
      <c r="L57" s="9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9.7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5" customHeight="1">
      <c r="A59" s="34"/>
      <c r="B59" s="35"/>
      <c r="C59" s="112" t="s">
        <v>71</v>
      </c>
      <c r="D59" s="34"/>
      <c r="E59" s="34"/>
      <c r="F59" s="34"/>
      <c r="G59" s="34"/>
      <c r="H59" s="34"/>
      <c r="I59" s="34"/>
      <c r="J59" s="68">
        <f>J84</f>
        <v>0</v>
      </c>
      <c r="K59" s="34"/>
      <c r="L59" s="9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107</v>
      </c>
    </row>
    <row r="60" spans="2:12" s="9" customFormat="1" ht="24.75" customHeight="1">
      <c r="B60" s="113"/>
      <c r="D60" s="114" t="s">
        <v>1559</v>
      </c>
      <c r="E60" s="115"/>
      <c r="F60" s="115"/>
      <c r="G60" s="115"/>
      <c r="H60" s="115"/>
      <c r="I60" s="115"/>
      <c r="J60" s="116">
        <f>J85</f>
        <v>0</v>
      </c>
      <c r="L60" s="113"/>
    </row>
    <row r="61" spans="2:12" s="10" customFormat="1" ht="19.5" customHeight="1">
      <c r="B61" s="117"/>
      <c r="D61" s="118" t="s">
        <v>1560</v>
      </c>
      <c r="E61" s="119"/>
      <c r="F61" s="119"/>
      <c r="G61" s="119"/>
      <c r="H61" s="119"/>
      <c r="I61" s="119"/>
      <c r="J61" s="120">
        <f>J86</f>
        <v>0</v>
      </c>
      <c r="L61" s="117"/>
    </row>
    <row r="62" spans="2:12" s="10" customFormat="1" ht="19.5" customHeight="1">
      <c r="B62" s="117"/>
      <c r="D62" s="118" t="s">
        <v>1561</v>
      </c>
      <c r="E62" s="119"/>
      <c r="F62" s="119"/>
      <c r="G62" s="119"/>
      <c r="H62" s="119"/>
      <c r="I62" s="119"/>
      <c r="J62" s="120">
        <f>J91</f>
        <v>0</v>
      </c>
      <c r="L62" s="117"/>
    </row>
    <row r="63" spans="2:12" s="10" customFormat="1" ht="19.5" customHeight="1">
      <c r="B63" s="117"/>
      <c r="D63" s="118" t="s">
        <v>1562</v>
      </c>
      <c r="E63" s="119"/>
      <c r="F63" s="119"/>
      <c r="G63" s="119"/>
      <c r="H63" s="119"/>
      <c r="I63" s="119"/>
      <c r="J63" s="120">
        <f>J96</f>
        <v>0</v>
      </c>
      <c r="L63" s="117"/>
    </row>
    <row r="64" spans="2:12" s="10" customFormat="1" ht="19.5" customHeight="1">
      <c r="B64" s="117"/>
      <c r="D64" s="118" t="s">
        <v>1563</v>
      </c>
      <c r="E64" s="119"/>
      <c r="F64" s="119"/>
      <c r="G64" s="119"/>
      <c r="H64" s="119"/>
      <c r="I64" s="119"/>
      <c r="J64" s="120">
        <f>J101</f>
        <v>0</v>
      </c>
      <c r="L64" s="117"/>
    </row>
    <row r="65" spans="1:31" s="2" customFormat="1" ht="21.75" customHeight="1">
      <c r="A65" s="34"/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9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75" customHeight="1">
      <c r="A66" s="34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9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75" customHeight="1">
      <c r="A70" s="34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9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75" customHeight="1">
      <c r="A71" s="34"/>
      <c r="B71" s="35"/>
      <c r="C71" s="23" t="s">
        <v>136</v>
      </c>
      <c r="D71" s="34"/>
      <c r="E71" s="34"/>
      <c r="F71" s="34"/>
      <c r="G71" s="34"/>
      <c r="H71" s="34"/>
      <c r="I71" s="34"/>
      <c r="J71" s="34"/>
      <c r="K71" s="34"/>
      <c r="L71" s="9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7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17</v>
      </c>
      <c r="D73" s="34"/>
      <c r="E73" s="34"/>
      <c r="F73" s="34"/>
      <c r="G73" s="34"/>
      <c r="H73" s="34"/>
      <c r="I73" s="34"/>
      <c r="J73" s="34"/>
      <c r="K73" s="34"/>
      <c r="L73" s="9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339" t="str">
        <f>E7</f>
        <v>SŠD LYSÁ NAD LABEM - REKONSTRUKCE PROSTOR NA UČEBNY</v>
      </c>
      <c r="F74" s="340"/>
      <c r="G74" s="340"/>
      <c r="H74" s="340"/>
      <c r="I74" s="34"/>
      <c r="J74" s="34"/>
      <c r="K74" s="34"/>
      <c r="L74" s="9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98</v>
      </c>
      <c r="D75" s="34"/>
      <c r="E75" s="34"/>
      <c r="F75" s="34"/>
      <c r="G75" s="34"/>
      <c r="H75" s="34"/>
      <c r="I75" s="34"/>
      <c r="J75" s="34"/>
      <c r="K75" s="34"/>
      <c r="L75" s="9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4"/>
      <c r="D76" s="34"/>
      <c r="E76" s="297" t="str">
        <f>E9</f>
        <v>VRN - VEDLEJŠÍ ROZPOČTOVÉ NÁKLADY</v>
      </c>
      <c r="F76" s="341"/>
      <c r="G76" s="341"/>
      <c r="H76" s="341"/>
      <c r="I76" s="34"/>
      <c r="J76" s="34"/>
      <c r="K76" s="34"/>
      <c r="L76" s="9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7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22</v>
      </c>
      <c r="D78" s="34"/>
      <c r="E78" s="34"/>
      <c r="F78" s="27" t="str">
        <f>F12</f>
        <v>LYSÁ NAD LABEM</v>
      </c>
      <c r="G78" s="34"/>
      <c r="H78" s="34"/>
      <c r="I78" s="29" t="s">
        <v>24</v>
      </c>
      <c r="J78" s="52" t="str">
        <f>IF(J12="","",J12)</f>
        <v>30. 6. 2022</v>
      </c>
      <c r="K78" s="34"/>
      <c r="L78" s="9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7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39.75" customHeight="1">
      <c r="A80" s="34"/>
      <c r="B80" s="35"/>
      <c r="C80" s="29" t="s">
        <v>26</v>
      </c>
      <c r="D80" s="34"/>
      <c r="E80" s="34"/>
      <c r="F80" s="27" t="str">
        <f>E15</f>
        <v>SŠD LYSÁ NAD LABEM  - STRŽIŠTĚ 475</v>
      </c>
      <c r="G80" s="34"/>
      <c r="H80" s="34"/>
      <c r="I80" s="29" t="s">
        <v>32</v>
      </c>
      <c r="J80" s="32" t="str">
        <f>E21</f>
        <v>SKARCH-SKOTÁK ARCHITEKTI - PRAHA 8</v>
      </c>
      <c r="K80" s="34"/>
      <c r="L80" s="9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" customHeight="1">
      <c r="A81" s="34"/>
      <c r="B81" s="35"/>
      <c r="C81" s="29" t="s">
        <v>30</v>
      </c>
      <c r="D81" s="34"/>
      <c r="E81" s="34"/>
      <c r="F81" s="27" t="str">
        <f>IF(E18="","",E18)</f>
        <v>Vyplň údaj</v>
      </c>
      <c r="G81" s="34"/>
      <c r="H81" s="34"/>
      <c r="I81" s="29" t="s">
        <v>35</v>
      </c>
      <c r="J81" s="32" t="str">
        <f>E24</f>
        <v>V.RENČOVÁ</v>
      </c>
      <c r="K81" s="34"/>
      <c r="L81" s="9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9.7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21"/>
      <c r="B83" s="122"/>
      <c r="C83" s="123" t="s">
        <v>137</v>
      </c>
      <c r="D83" s="124" t="s">
        <v>58</v>
      </c>
      <c r="E83" s="124" t="s">
        <v>54</v>
      </c>
      <c r="F83" s="124" t="s">
        <v>55</v>
      </c>
      <c r="G83" s="124" t="s">
        <v>138</v>
      </c>
      <c r="H83" s="124" t="s">
        <v>139</v>
      </c>
      <c r="I83" s="124" t="s">
        <v>140</v>
      </c>
      <c r="J83" s="124" t="s">
        <v>106</v>
      </c>
      <c r="K83" s="125" t="s">
        <v>141</v>
      </c>
      <c r="L83" s="126"/>
      <c r="M83" s="59" t="s">
        <v>3</v>
      </c>
      <c r="N83" s="60" t="s">
        <v>43</v>
      </c>
      <c r="O83" s="60" t="s">
        <v>142</v>
      </c>
      <c r="P83" s="60" t="s">
        <v>143</v>
      </c>
      <c r="Q83" s="60" t="s">
        <v>144</v>
      </c>
      <c r="R83" s="60" t="s">
        <v>145</v>
      </c>
      <c r="S83" s="60" t="s">
        <v>146</v>
      </c>
      <c r="T83" s="61" t="s">
        <v>147</v>
      </c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</row>
    <row r="84" spans="1:63" s="2" customFormat="1" ht="22.5" customHeight="1">
      <c r="A84" s="34"/>
      <c r="B84" s="35"/>
      <c r="C84" s="66" t="s">
        <v>148</v>
      </c>
      <c r="D84" s="34"/>
      <c r="E84" s="34"/>
      <c r="F84" s="34"/>
      <c r="G84" s="34"/>
      <c r="H84" s="34"/>
      <c r="I84" s="34"/>
      <c r="J84" s="127">
        <f>BK84</f>
        <v>0</v>
      </c>
      <c r="K84" s="34"/>
      <c r="L84" s="35"/>
      <c r="M84" s="62"/>
      <c r="N84" s="53"/>
      <c r="O84" s="63"/>
      <c r="P84" s="128">
        <f>P85</f>
        <v>0</v>
      </c>
      <c r="Q84" s="63"/>
      <c r="R84" s="128">
        <f>R85</f>
        <v>0</v>
      </c>
      <c r="S84" s="63"/>
      <c r="T84" s="129">
        <f>T85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9" t="s">
        <v>72</v>
      </c>
      <c r="AU84" s="19" t="s">
        <v>107</v>
      </c>
      <c r="BK84" s="130">
        <f>BK85</f>
        <v>0</v>
      </c>
    </row>
    <row r="85" spans="2:63" s="12" customFormat="1" ht="25.5" customHeight="1">
      <c r="B85" s="131"/>
      <c r="D85" s="132" t="s">
        <v>72</v>
      </c>
      <c r="E85" s="133" t="s">
        <v>94</v>
      </c>
      <c r="F85" s="133" t="s">
        <v>1564</v>
      </c>
      <c r="I85" s="134"/>
      <c r="J85" s="135">
        <f>BK85</f>
        <v>0</v>
      </c>
      <c r="L85" s="131"/>
      <c r="M85" s="136"/>
      <c r="N85" s="137"/>
      <c r="O85" s="137"/>
      <c r="P85" s="138">
        <f>P86+P91+P96+P101</f>
        <v>0</v>
      </c>
      <c r="Q85" s="137"/>
      <c r="R85" s="138">
        <f>R86+R91+R96+R101</f>
        <v>0</v>
      </c>
      <c r="S85" s="137"/>
      <c r="T85" s="139">
        <f>T86+T91+T96+T101</f>
        <v>0</v>
      </c>
      <c r="AR85" s="132" t="s">
        <v>186</v>
      </c>
      <c r="AT85" s="140" t="s">
        <v>72</v>
      </c>
      <c r="AU85" s="140" t="s">
        <v>73</v>
      </c>
      <c r="AY85" s="132" t="s">
        <v>151</v>
      </c>
      <c r="BK85" s="141">
        <f>BK86+BK91+BK96+BK101</f>
        <v>0</v>
      </c>
    </row>
    <row r="86" spans="2:63" s="12" customFormat="1" ht="22.5" customHeight="1">
      <c r="B86" s="131"/>
      <c r="D86" s="132" t="s">
        <v>72</v>
      </c>
      <c r="E86" s="142" t="s">
        <v>1565</v>
      </c>
      <c r="F86" s="142" t="s">
        <v>1566</v>
      </c>
      <c r="I86" s="134"/>
      <c r="J86" s="143">
        <f>BK86</f>
        <v>0</v>
      </c>
      <c r="L86" s="131"/>
      <c r="M86" s="136"/>
      <c r="N86" s="137"/>
      <c r="O86" s="137"/>
      <c r="P86" s="138">
        <f>SUM(P87:P90)</f>
        <v>0</v>
      </c>
      <c r="Q86" s="137"/>
      <c r="R86" s="138">
        <f>SUM(R87:R90)</f>
        <v>0</v>
      </c>
      <c r="S86" s="137"/>
      <c r="T86" s="139">
        <f>SUM(T87:T90)</f>
        <v>0</v>
      </c>
      <c r="AR86" s="132" t="s">
        <v>186</v>
      </c>
      <c r="AT86" s="140" t="s">
        <v>72</v>
      </c>
      <c r="AU86" s="140" t="s">
        <v>80</v>
      </c>
      <c r="AY86" s="132" t="s">
        <v>151</v>
      </c>
      <c r="BK86" s="141">
        <f>SUM(BK87:BK90)</f>
        <v>0</v>
      </c>
    </row>
    <row r="87" spans="1:65" s="2" customFormat="1" ht="16.5" customHeight="1">
      <c r="A87" s="34"/>
      <c r="B87" s="144"/>
      <c r="C87" s="145" t="s">
        <v>80</v>
      </c>
      <c r="D87" s="145" t="s">
        <v>153</v>
      </c>
      <c r="E87" s="146" t="s">
        <v>1567</v>
      </c>
      <c r="F87" s="147" t="s">
        <v>1568</v>
      </c>
      <c r="G87" s="148" t="s">
        <v>584</v>
      </c>
      <c r="H87" s="149">
        <v>1</v>
      </c>
      <c r="I87" s="150"/>
      <c r="J87" s="151">
        <f>ROUND(I87*H87,2)</f>
        <v>0</v>
      </c>
      <c r="K87" s="147" t="s">
        <v>157</v>
      </c>
      <c r="L87" s="35"/>
      <c r="M87" s="152" t="s">
        <v>3</v>
      </c>
      <c r="N87" s="153" t="s">
        <v>44</v>
      </c>
      <c r="O87" s="55"/>
      <c r="P87" s="154">
        <f>O87*H87</f>
        <v>0</v>
      </c>
      <c r="Q87" s="154">
        <v>0</v>
      </c>
      <c r="R87" s="154">
        <f>Q87*H87</f>
        <v>0</v>
      </c>
      <c r="S87" s="154">
        <v>0</v>
      </c>
      <c r="T87" s="155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6" t="s">
        <v>1569</v>
      </c>
      <c r="AT87" s="156" t="s">
        <v>153</v>
      </c>
      <c r="AU87" s="156" t="s">
        <v>82</v>
      </c>
      <c r="AY87" s="19" t="s">
        <v>151</v>
      </c>
      <c r="BE87" s="157">
        <f>IF(N87="základní",J87,0)</f>
        <v>0</v>
      </c>
      <c r="BF87" s="157">
        <f>IF(N87="snížená",J87,0)</f>
        <v>0</v>
      </c>
      <c r="BG87" s="157">
        <f>IF(N87="zákl. přenesená",J87,0)</f>
        <v>0</v>
      </c>
      <c r="BH87" s="157">
        <f>IF(N87="sníž. přenesená",J87,0)</f>
        <v>0</v>
      </c>
      <c r="BI87" s="157">
        <f>IF(N87="nulová",J87,0)</f>
        <v>0</v>
      </c>
      <c r="BJ87" s="19" t="s">
        <v>80</v>
      </c>
      <c r="BK87" s="157">
        <f>ROUND(I87*H87,2)</f>
        <v>0</v>
      </c>
      <c r="BL87" s="19" t="s">
        <v>1569</v>
      </c>
      <c r="BM87" s="156" t="s">
        <v>1570</v>
      </c>
    </row>
    <row r="88" spans="1:47" s="2" customFormat="1" ht="11.25">
      <c r="A88" s="34"/>
      <c r="B88" s="35"/>
      <c r="C88" s="34"/>
      <c r="D88" s="158" t="s">
        <v>160</v>
      </c>
      <c r="E88" s="34"/>
      <c r="F88" s="159" t="s">
        <v>1571</v>
      </c>
      <c r="G88" s="34"/>
      <c r="H88" s="34"/>
      <c r="I88" s="160"/>
      <c r="J88" s="34"/>
      <c r="K88" s="34"/>
      <c r="L88" s="35"/>
      <c r="M88" s="161"/>
      <c r="N88" s="162"/>
      <c r="O88" s="55"/>
      <c r="P88" s="55"/>
      <c r="Q88" s="55"/>
      <c r="R88" s="55"/>
      <c r="S88" s="55"/>
      <c r="T88" s="56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160</v>
      </c>
      <c r="AU88" s="19" t="s">
        <v>82</v>
      </c>
    </row>
    <row r="89" spans="1:65" s="2" customFormat="1" ht="16.5" customHeight="1">
      <c r="A89" s="34"/>
      <c r="B89" s="144"/>
      <c r="C89" s="145" t="s">
        <v>82</v>
      </c>
      <c r="D89" s="145" t="s">
        <v>153</v>
      </c>
      <c r="E89" s="146" t="s">
        <v>1572</v>
      </c>
      <c r="F89" s="147" t="s">
        <v>1573</v>
      </c>
      <c r="G89" s="148" t="s">
        <v>584</v>
      </c>
      <c r="H89" s="149">
        <v>1</v>
      </c>
      <c r="I89" s="150"/>
      <c r="J89" s="151">
        <f>ROUND(I89*H89,2)</f>
        <v>0</v>
      </c>
      <c r="K89" s="147" t="s">
        <v>157</v>
      </c>
      <c r="L89" s="35"/>
      <c r="M89" s="152" t="s">
        <v>3</v>
      </c>
      <c r="N89" s="153" t="s">
        <v>44</v>
      </c>
      <c r="O89" s="55"/>
      <c r="P89" s="154">
        <f>O89*H89</f>
        <v>0</v>
      </c>
      <c r="Q89" s="154">
        <v>0</v>
      </c>
      <c r="R89" s="154">
        <f>Q89*H89</f>
        <v>0</v>
      </c>
      <c r="S89" s="154">
        <v>0</v>
      </c>
      <c r="T89" s="155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56" t="s">
        <v>1569</v>
      </c>
      <c r="AT89" s="156" t="s">
        <v>153</v>
      </c>
      <c r="AU89" s="156" t="s">
        <v>82</v>
      </c>
      <c r="AY89" s="19" t="s">
        <v>151</v>
      </c>
      <c r="BE89" s="157">
        <f>IF(N89="základní",J89,0)</f>
        <v>0</v>
      </c>
      <c r="BF89" s="157">
        <f>IF(N89="snížená",J89,0)</f>
        <v>0</v>
      </c>
      <c r="BG89" s="157">
        <f>IF(N89="zákl. přenesená",J89,0)</f>
        <v>0</v>
      </c>
      <c r="BH89" s="157">
        <f>IF(N89="sníž. přenesená",J89,0)</f>
        <v>0</v>
      </c>
      <c r="BI89" s="157">
        <f>IF(N89="nulová",J89,0)</f>
        <v>0</v>
      </c>
      <c r="BJ89" s="19" t="s">
        <v>80</v>
      </c>
      <c r="BK89" s="157">
        <f>ROUND(I89*H89,2)</f>
        <v>0</v>
      </c>
      <c r="BL89" s="19" t="s">
        <v>1569</v>
      </c>
      <c r="BM89" s="156" t="s">
        <v>1574</v>
      </c>
    </row>
    <row r="90" spans="1:47" s="2" customFormat="1" ht="11.25">
      <c r="A90" s="34"/>
      <c r="B90" s="35"/>
      <c r="C90" s="34"/>
      <c r="D90" s="158" t="s">
        <v>160</v>
      </c>
      <c r="E90" s="34"/>
      <c r="F90" s="159" t="s">
        <v>1575</v>
      </c>
      <c r="G90" s="34"/>
      <c r="H90" s="34"/>
      <c r="I90" s="160"/>
      <c r="J90" s="34"/>
      <c r="K90" s="34"/>
      <c r="L90" s="35"/>
      <c r="M90" s="161"/>
      <c r="N90" s="162"/>
      <c r="O90" s="55"/>
      <c r="P90" s="55"/>
      <c r="Q90" s="55"/>
      <c r="R90" s="55"/>
      <c r="S90" s="55"/>
      <c r="T90" s="56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9" t="s">
        <v>160</v>
      </c>
      <c r="AU90" s="19" t="s">
        <v>82</v>
      </c>
    </row>
    <row r="91" spans="2:63" s="12" customFormat="1" ht="22.5" customHeight="1">
      <c r="B91" s="131"/>
      <c r="D91" s="132" t="s">
        <v>72</v>
      </c>
      <c r="E91" s="142" t="s">
        <v>1576</v>
      </c>
      <c r="F91" s="142" t="s">
        <v>1577</v>
      </c>
      <c r="I91" s="134"/>
      <c r="J91" s="143">
        <f>BK91</f>
        <v>0</v>
      </c>
      <c r="L91" s="131"/>
      <c r="M91" s="136"/>
      <c r="N91" s="137"/>
      <c r="O91" s="137"/>
      <c r="P91" s="138">
        <f>SUM(P92:P95)</f>
        <v>0</v>
      </c>
      <c r="Q91" s="137"/>
      <c r="R91" s="138">
        <f>SUM(R92:R95)</f>
        <v>0</v>
      </c>
      <c r="S91" s="137"/>
      <c r="T91" s="139">
        <f>SUM(T92:T95)</f>
        <v>0</v>
      </c>
      <c r="AR91" s="132" t="s">
        <v>186</v>
      </c>
      <c r="AT91" s="140" t="s">
        <v>72</v>
      </c>
      <c r="AU91" s="140" t="s">
        <v>80</v>
      </c>
      <c r="AY91" s="132" t="s">
        <v>151</v>
      </c>
      <c r="BK91" s="141">
        <f>SUM(BK92:BK95)</f>
        <v>0</v>
      </c>
    </row>
    <row r="92" spans="1:65" s="2" customFormat="1" ht="16.5" customHeight="1">
      <c r="A92" s="34"/>
      <c r="B92" s="144"/>
      <c r="C92" s="145" t="s">
        <v>175</v>
      </c>
      <c r="D92" s="145" t="s">
        <v>153</v>
      </c>
      <c r="E92" s="146" t="s">
        <v>1578</v>
      </c>
      <c r="F92" s="147" t="s">
        <v>1579</v>
      </c>
      <c r="G92" s="148" t="s">
        <v>584</v>
      </c>
      <c r="H92" s="149">
        <v>1</v>
      </c>
      <c r="I92" s="150"/>
      <c r="J92" s="151">
        <f>ROUND(I92*H92,2)</f>
        <v>0</v>
      </c>
      <c r="K92" s="147" t="s">
        <v>157</v>
      </c>
      <c r="L92" s="35"/>
      <c r="M92" s="152" t="s">
        <v>3</v>
      </c>
      <c r="N92" s="153" t="s">
        <v>44</v>
      </c>
      <c r="O92" s="55"/>
      <c r="P92" s="154">
        <f>O92*H92</f>
        <v>0</v>
      </c>
      <c r="Q92" s="154">
        <v>0</v>
      </c>
      <c r="R92" s="154">
        <f>Q92*H92</f>
        <v>0</v>
      </c>
      <c r="S92" s="154">
        <v>0</v>
      </c>
      <c r="T92" s="155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6" t="s">
        <v>1569</v>
      </c>
      <c r="AT92" s="156" t="s">
        <v>153</v>
      </c>
      <c r="AU92" s="156" t="s">
        <v>82</v>
      </c>
      <c r="AY92" s="19" t="s">
        <v>151</v>
      </c>
      <c r="BE92" s="157">
        <f>IF(N92="základní",J92,0)</f>
        <v>0</v>
      </c>
      <c r="BF92" s="157">
        <f>IF(N92="snížená",J92,0)</f>
        <v>0</v>
      </c>
      <c r="BG92" s="157">
        <f>IF(N92="zákl. přenesená",J92,0)</f>
        <v>0</v>
      </c>
      <c r="BH92" s="157">
        <f>IF(N92="sníž. přenesená",J92,0)</f>
        <v>0</v>
      </c>
      <c r="BI92" s="157">
        <f>IF(N92="nulová",J92,0)</f>
        <v>0</v>
      </c>
      <c r="BJ92" s="19" t="s">
        <v>80</v>
      </c>
      <c r="BK92" s="157">
        <f>ROUND(I92*H92,2)</f>
        <v>0</v>
      </c>
      <c r="BL92" s="19" t="s">
        <v>1569</v>
      </c>
      <c r="BM92" s="156" t="s">
        <v>1580</v>
      </c>
    </row>
    <row r="93" spans="1:47" s="2" customFormat="1" ht="11.25">
      <c r="A93" s="34"/>
      <c r="B93" s="35"/>
      <c r="C93" s="34"/>
      <c r="D93" s="158" t="s">
        <v>160</v>
      </c>
      <c r="E93" s="34"/>
      <c r="F93" s="159" t="s">
        <v>1581</v>
      </c>
      <c r="G93" s="34"/>
      <c r="H93" s="34"/>
      <c r="I93" s="160"/>
      <c r="J93" s="34"/>
      <c r="K93" s="34"/>
      <c r="L93" s="35"/>
      <c r="M93" s="161"/>
      <c r="N93" s="162"/>
      <c r="O93" s="55"/>
      <c r="P93" s="55"/>
      <c r="Q93" s="55"/>
      <c r="R93" s="55"/>
      <c r="S93" s="55"/>
      <c r="T93" s="56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160</v>
      </c>
      <c r="AU93" s="19" t="s">
        <v>82</v>
      </c>
    </row>
    <row r="94" spans="1:65" s="2" customFormat="1" ht="16.5" customHeight="1">
      <c r="A94" s="34"/>
      <c r="B94" s="144"/>
      <c r="C94" s="145" t="s">
        <v>158</v>
      </c>
      <c r="D94" s="145" t="s">
        <v>153</v>
      </c>
      <c r="E94" s="146" t="s">
        <v>1582</v>
      </c>
      <c r="F94" s="147" t="s">
        <v>1583</v>
      </c>
      <c r="G94" s="148" t="s">
        <v>584</v>
      </c>
      <c r="H94" s="149">
        <v>1</v>
      </c>
      <c r="I94" s="150"/>
      <c r="J94" s="151">
        <f>ROUND(I94*H94,2)</f>
        <v>0</v>
      </c>
      <c r="K94" s="147" t="s">
        <v>157</v>
      </c>
      <c r="L94" s="35"/>
      <c r="M94" s="152" t="s">
        <v>3</v>
      </c>
      <c r="N94" s="153" t="s">
        <v>44</v>
      </c>
      <c r="O94" s="55"/>
      <c r="P94" s="154">
        <f>O94*H94</f>
        <v>0</v>
      </c>
      <c r="Q94" s="154">
        <v>0</v>
      </c>
      <c r="R94" s="154">
        <f>Q94*H94</f>
        <v>0</v>
      </c>
      <c r="S94" s="154">
        <v>0</v>
      </c>
      <c r="T94" s="155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6" t="s">
        <v>1569</v>
      </c>
      <c r="AT94" s="156" t="s">
        <v>153</v>
      </c>
      <c r="AU94" s="156" t="s">
        <v>82</v>
      </c>
      <c r="AY94" s="19" t="s">
        <v>151</v>
      </c>
      <c r="BE94" s="157">
        <f>IF(N94="základní",J94,0)</f>
        <v>0</v>
      </c>
      <c r="BF94" s="157">
        <f>IF(N94="snížená",J94,0)</f>
        <v>0</v>
      </c>
      <c r="BG94" s="157">
        <f>IF(N94="zákl. přenesená",J94,0)</f>
        <v>0</v>
      </c>
      <c r="BH94" s="157">
        <f>IF(N94="sníž. přenesená",J94,0)</f>
        <v>0</v>
      </c>
      <c r="BI94" s="157">
        <f>IF(N94="nulová",J94,0)</f>
        <v>0</v>
      </c>
      <c r="BJ94" s="19" t="s">
        <v>80</v>
      </c>
      <c r="BK94" s="157">
        <f>ROUND(I94*H94,2)</f>
        <v>0</v>
      </c>
      <c r="BL94" s="19" t="s">
        <v>1569</v>
      </c>
      <c r="BM94" s="156" t="s">
        <v>1584</v>
      </c>
    </row>
    <row r="95" spans="1:47" s="2" customFormat="1" ht="11.25">
      <c r="A95" s="34"/>
      <c r="B95" s="35"/>
      <c r="C95" s="34"/>
      <c r="D95" s="158" t="s">
        <v>160</v>
      </c>
      <c r="E95" s="34"/>
      <c r="F95" s="159" t="s">
        <v>1585</v>
      </c>
      <c r="G95" s="34"/>
      <c r="H95" s="34"/>
      <c r="I95" s="160"/>
      <c r="J95" s="34"/>
      <c r="K95" s="34"/>
      <c r="L95" s="35"/>
      <c r="M95" s="161"/>
      <c r="N95" s="162"/>
      <c r="O95" s="55"/>
      <c r="P95" s="55"/>
      <c r="Q95" s="55"/>
      <c r="R95" s="55"/>
      <c r="S95" s="55"/>
      <c r="T95" s="56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9" t="s">
        <v>160</v>
      </c>
      <c r="AU95" s="19" t="s">
        <v>82</v>
      </c>
    </row>
    <row r="96" spans="2:63" s="12" customFormat="1" ht="22.5" customHeight="1">
      <c r="B96" s="131"/>
      <c r="D96" s="132" t="s">
        <v>72</v>
      </c>
      <c r="E96" s="142" t="s">
        <v>1586</v>
      </c>
      <c r="F96" s="142" t="s">
        <v>1587</v>
      </c>
      <c r="I96" s="134"/>
      <c r="J96" s="143">
        <f>BK96</f>
        <v>0</v>
      </c>
      <c r="L96" s="131"/>
      <c r="M96" s="136"/>
      <c r="N96" s="137"/>
      <c r="O96" s="137"/>
      <c r="P96" s="138">
        <f>SUM(P97:P100)</f>
        <v>0</v>
      </c>
      <c r="Q96" s="137"/>
      <c r="R96" s="138">
        <f>SUM(R97:R100)</f>
        <v>0</v>
      </c>
      <c r="S96" s="137"/>
      <c r="T96" s="139">
        <f>SUM(T97:T100)</f>
        <v>0</v>
      </c>
      <c r="AR96" s="132" t="s">
        <v>186</v>
      </c>
      <c r="AT96" s="140" t="s">
        <v>72</v>
      </c>
      <c r="AU96" s="140" t="s">
        <v>80</v>
      </c>
      <c r="AY96" s="132" t="s">
        <v>151</v>
      </c>
      <c r="BK96" s="141">
        <f>SUM(BK97:BK100)</f>
        <v>0</v>
      </c>
    </row>
    <row r="97" spans="1:65" s="2" customFormat="1" ht="16.5" customHeight="1">
      <c r="A97" s="34"/>
      <c r="B97" s="144"/>
      <c r="C97" s="145" t="s">
        <v>186</v>
      </c>
      <c r="D97" s="145" t="s">
        <v>153</v>
      </c>
      <c r="E97" s="146" t="s">
        <v>1588</v>
      </c>
      <c r="F97" s="147" t="s">
        <v>1589</v>
      </c>
      <c r="G97" s="148" t="s">
        <v>584</v>
      </c>
      <c r="H97" s="149">
        <v>1</v>
      </c>
      <c r="I97" s="150"/>
      <c r="J97" s="151">
        <f>ROUND(I97*H97,2)</f>
        <v>0</v>
      </c>
      <c r="K97" s="147" t="s">
        <v>157</v>
      </c>
      <c r="L97" s="35"/>
      <c r="M97" s="152" t="s">
        <v>3</v>
      </c>
      <c r="N97" s="153" t="s">
        <v>44</v>
      </c>
      <c r="O97" s="55"/>
      <c r="P97" s="154">
        <f>O97*H97</f>
        <v>0</v>
      </c>
      <c r="Q97" s="154">
        <v>0</v>
      </c>
      <c r="R97" s="154">
        <f>Q97*H97</f>
        <v>0</v>
      </c>
      <c r="S97" s="154">
        <v>0</v>
      </c>
      <c r="T97" s="155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6" t="s">
        <v>1569</v>
      </c>
      <c r="AT97" s="156" t="s">
        <v>153</v>
      </c>
      <c r="AU97" s="156" t="s">
        <v>82</v>
      </c>
      <c r="AY97" s="19" t="s">
        <v>151</v>
      </c>
      <c r="BE97" s="157">
        <f>IF(N97="základní",J97,0)</f>
        <v>0</v>
      </c>
      <c r="BF97" s="157">
        <f>IF(N97="snížená",J97,0)</f>
        <v>0</v>
      </c>
      <c r="BG97" s="157">
        <f>IF(N97="zákl. přenesená",J97,0)</f>
        <v>0</v>
      </c>
      <c r="BH97" s="157">
        <f>IF(N97="sníž. přenesená",J97,0)</f>
        <v>0</v>
      </c>
      <c r="BI97" s="157">
        <f>IF(N97="nulová",J97,0)</f>
        <v>0</v>
      </c>
      <c r="BJ97" s="19" t="s">
        <v>80</v>
      </c>
      <c r="BK97" s="157">
        <f>ROUND(I97*H97,2)</f>
        <v>0</v>
      </c>
      <c r="BL97" s="19" t="s">
        <v>1569</v>
      </c>
      <c r="BM97" s="156" t="s">
        <v>1590</v>
      </c>
    </row>
    <row r="98" spans="1:47" s="2" customFormat="1" ht="11.25">
      <c r="A98" s="34"/>
      <c r="B98" s="35"/>
      <c r="C98" s="34"/>
      <c r="D98" s="158" t="s">
        <v>160</v>
      </c>
      <c r="E98" s="34"/>
      <c r="F98" s="159" t="s">
        <v>1591</v>
      </c>
      <c r="G98" s="34"/>
      <c r="H98" s="34"/>
      <c r="I98" s="160"/>
      <c r="J98" s="34"/>
      <c r="K98" s="34"/>
      <c r="L98" s="35"/>
      <c r="M98" s="161"/>
      <c r="N98" s="162"/>
      <c r="O98" s="55"/>
      <c r="P98" s="55"/>
      <c r="Q98" s="55"/>
      <c r="R98" s="55"/>
      <c r="S98" s="55"/>
      <c r="T98" s="56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9" t="s">
        <v>160</v>
      </c>
      <c r="AU98" s="19" t="s">
        <v>82</v>
      </c>
    </row>
    <row r="99" spans="1:65" s="2" customFormat="1" ht="16.5" customHeight="1">
      <c r="A99" s="34"/>
      <c r="B99" s="144"/>
      <c r="C99" s="145" t="s">
        <v>192</v>
      </c>
      <c r="D99" s="145" t="s">
        <v>153</v>
      </c>
      <c r="E99" s="146" t="s">
        <v>1592</v>
      </c>
      <c r="F99" s="147" t="s">
        <v>1593</v>
      </c>
      <c r="G99" s="148" t="s">
        <v>584</v>
      </c>
      <c r="H99" s="149">
        <v>1</v>
      </c>
      <c r="I99" s="150"/>
      <c r="J99" s="151">
        <f>ROUND(I99*H99,2)</f>
        <v>0</v>
      </c>
      <c r="K99" s="147" t="s">
        <v>157</v>
      </c>
      <c r="L99" s="35"/>
      <c r="M99" s="152" t="s">
        <v>3</v>
      </c>
      <c r="N99" s="153" t="s">
        <v>44</v>
      </c>
      <c r="O99" s="55"/>
      <c r="P99" s="154">
        <f>O99*H99</f>
        <v>0</v>
      </c>
      <c r="Q99" s="154">
        <v>0</v>
      </c>
      <c r="R99" s="154">
        <f>Q99*H99</f>
        <v>0</v>
      </c>
      <c r="S99" s="154">
        <v>0</v>
      </c>
      <c r="T99" s="155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6" t="s">
        <v>1569</v>
      </c>
      <c r="AT99" s="156" t="s">
        <v>153</v>
      </c>
      <c r="AU99" s="156" t="s">
        <v>82</v>
      </c>
      <c r="AY99" s="19" t="s">
        <v>151</v>
      </c>
      <c r="BE99" s="157">
        <f>IF(N99="základní",J99,0)</f>
        <v>0</v>
      </c>
      <c r="BF99" s="157">
        <f>IF(N99="snížená",J99,0)</f>
        <v>0</v>
      </c>
      <c r="BG99" s="157">
        <f>IF(N99="zákl. přenesená",J99,0)</f>
        <v>0</v>
      </c>
      <c r="BH99" s="157">
        <f>IF(N99="sníž. přenesená",J99,0)</f>
        <v>0</v>
      </c>
      <c r="BI99" s="157">
        <f>IF(N99="nulová",J99,0)</f>
        <v>0</v>
      </c>
      <c r="BJ99" s="19" t="s">
        <v>80</v>
      </c>
      <c r="BK99" s="157">
        <f>ROUND(I99*H99,2)</f>
        <v>0</v>
      </c>
      <c r="BL99" s="19" t="s">
        <v>1569</v>
      </c>
      <c r="BM99" s="156" t="s">
        <v>1594</v>
      </c>
    </row>
    <row r="100" spans="1:47" s="2" customFormat="1" ht="11.25">
      <c r="A100" s="34"/>
      <c r="B100" s="35"/>
      <c r="C100" s="34"/>
      <c r="D100" s="158" t="s">
        <v>160</v>
      </c>
      <c r="E100" s="34"/>
      <c r="F100" s="159" t="s">
        <v>1595</v>
      </c>
      <c r="G100" s="34"/>
      <c r="H100" s="34"/>
      <c r="I100" s="160"/>
      <c r="J100" s="34"/>
      <c r="K100" s="34"/>
      <c r="L100" s="35"/>
      <c r="M100" s="161"/>
      <c r="N100" s="162"/>
      <c r="O100" s="55"/>
      <c r="P100" s="55"/>
      <c r="Q100" s="55"/>
      <c r="R100" s="55"/>
      <c r="S100" s="55"/>
      <c r="T100" s="5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160</v>
      </c>
      <c r="AU100" s="19" t="s">
        <v>82</v>
      </c>
    </row>
    <row r="101" spans="2:63" s="12" customFormat="1" ht="22.5" customHeight="1">
      <c r="B101" s="131"/>
      <c r="D101" s="132" t="s">
        <v>72</v>
      </c>
      <c r="E101" s="142" t="s">
        <v>1596</v>
      </c>
      <c r="F101" s="142" t="s">
        <v>1597</v>
      </c>
      <c r="I101" s="134"/>
      <c r="J101" s="143">
        <f>BK101</f>
        <v>0</v>
      </c>
      <c r="L101" s="131"/>
      <c r="M101" s="136"/>
      <c r="N101" s="137"/>
      <c r="O101" s="137"/>
      <c r="P101" s="138">
        <f>SUM(P102:P103)</f>
        <v>0</v>
      </c>
      <c r="Q101" s="137"/>
      <c r="R101" s="138">
        <f>SUM(R102:R103)</f>
        <v>0</v>
      </c>
      <c r="S101" s="137"/>
      <c r="T101" s="139">
        <f>SUM(T102:T103)</f>
        <v>0</v>
      </c>
      <c r="AR101" s="132" t="s">
        <v>186</v>
      </c>
      <c r="AT101" s="140" t="s">
        <v>72</v>
      </c>
      <c r="AU101" s="140" t="s">
        <v>80</v>
      </c>
      <c r="AY101" s="132" t="s">
        <v>151</v>
      </c>
      <c r="BK101" s="141">
        <f>SUM(BK102:BK103)</f>
        <v>0</v>
      </c>
    </row>
    <row r="102" spans="1:65" s="2" customFormat="1" ht="16.5" customHeight="1">
      <c r="A102" s="34"/>
      <c r="B102" s="144"/>
      <c r="C102" s="145" t="s">
        <v>200</v>
      </c>
      <c r="D102" s="145" t="s">
        <v>153</v>
      </c>
      <c r="E102" s="146" t="s">
        <v>1598</v>
      </c>
      <c r="F102" s="147" t="s">
        <v>1599</v>
      </c>
      <c r="G102" s="148" t="s">
        <v>584</v>
      </c>
      <c r="H102" s="149">
        <v>1</v>
      </c>
      <c r="I102" s="150"/>
      <c r="J102" s="151">
        <f>ROUND(I102*H102,2)</f>
        <v>0</v>
      </c>
      <c r="K102" s="147" t="s">
        <v>157</v>
      </c>
      <c r="L102" s="35"/>
      <c r="M102" s="152" t="s">
        <v>3</v>
      </c>
      <c r="N102" s="153" t="s">
        <v>44</v>
      </c>
      <c r="O102" s="55"/>
      <c r="P102" s="154">
        <f>O102*H102</f>
        <v>0</v>
      </c>
      <c r="Q102" s="154">
        <v>0</v>
      </c>
      <c r="R102" s="154">
        <f>Q102*H102</f>
        <v>0</v>
      </c>
      <c r="S102" s="154">
        <v>0</v>
      </c>
      <c r="T102" s="155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6" t="s">
        <v>1569</v>
      </c>
      <c r="AT102" s="156" t="s">
        <v>153</v>
      </c>
      <c r="AU102" s="156" t="s">
        <v>82</v>
      </c>
      <c r="AY102" s="19" t="s">
        <v>151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19" t="s">
        <v>80</v>
      </c>
      <c r="BK102" s="157">
        <f>ROUND(I102*H102,2)</f>
        <v>0</v>
      </c>
      <c r="BL102" s="19" t="s">
        <v>1569</v>
      </c>
      <c r="BM102" s="156" t="s">
        <v>1600</v>
      </c>
    </row>
    <row r="103" spans="1:47" s="2" customFormat="1" ht="11.25">
      <c r="A103" s="34"/>
      <c r="B103" s="35"/>
      <c r="C103" s="34"/>
      <c r="D103" s="158" t="s">
        <v>160</v>
      </c>
      <c r="E103" s="34"/>
      <c r="F103" s="159" t="s">
        <v>1601</v>
      </c>
      <c r="G103" s="34"/>
      <c r="H103" s="34"/>
      <c r="I103" s="160"/>
      <c r="J103" s="34"/>
      <c r="K103" s="34"/>
      <c r="L103" s="35"/>
      <c r="M103" s="213"/>
      <c r="N103" s="214"/>
      <c r="O103" s="210"/>
      <c r="P103" s="210"/>
      <c r="Q103" s="210"/>
      <c r="R103" s="210"/>
      <c r="S103" s="210"/>
      <c r="T103" s="21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160</v>
      </c>
      <c r="AU103" s="19" t="s">
        <v>82</v>
      </c>
    </row>
    <row r="104" spans="1:31" s="2" customFormat="1" ht="6.75" customHeight="1">
      <c r="A104" s="34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5"/>
      <c r="M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</sheetData>
  <sheetProtection/>
  <autoFilter ref="C83:K10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2_01/013254000"/>
    <hyperlink ref="F90" r:id="rId2" display="https://podminky.urs.cz/item/CS_URS_2022_01/013294000"/>
    <hyperlink ref="F93" r:id="rId3" display="https://podminky.urs.cz/item/CS_URS_2022_01/030001000"/>
    <hyperlink ref="F95" r:id="rId4" display="https://podminky.urs.cz/item/CS_URS_2022_01/034002000"/>
    <hyperlink ref="F98" r:id="rId5" display="https://podminky.urs.cz/item/CS_URS_2022_01/044002000"/>
    <hyperlink ref="F100" r:id="rId6" display="https://podminky.urs.cz/item/CS_URS_2022_01/045002000"/>
    <hyperlink ref="F103" r:id="rId7" display="https://podminky.urs.cz/item/CS_URS_2022_01/071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>
      <selection activeCell="A1" sqref="A1"/>
    </sheetView>
  </sheetViews>
  <sheetFormatPr defaultColWidth="9.140625" defaultRowHeight="12"/>
  <cols>
    <col min="1" max="1" width="8.28125" style="216" customWidth="1"/>
    <col min="2" max="2" width="1.7109375" style="216" customWidth="1"/>
    <col min="3" max="4" width="5.00390625" style="216" customWidth="1"/>
    <col min="5" max="5" width="11.7109375" style="216" customWidth="1"/>
    <col min="6" max="6" width="9.140625" style="216" customWidth="1"/>
    <col min="7" max="7" width="5.00390625" style="216" customWidth="1"/>
    <col min="8" max="8" width="77.8515625" style="216" customWidth="1"/>
    <col min="9" max="10" width="20.00390625" style="216" customWidth="1"/>
    <col min="11" max="11" width="1.7109375" style="216" customWidth="1"/>
  </cols>
  <sheetData>
    <row r="1" s="1" customFormat="1" ht="37.5" customHeight="1"/>
    <row r="2" spans="2:11" s="1" customFormat="1" ht="7.5" customHeight="1">
      <c r="B2" s="217"/>
      <c r="C2" s="218"/>
      <c r="D2" s="218"/>
      <c r="E2" s="218"/>
      <c r="F2" s="218"/>
      <c r="G2" s="218"/>
      <c r="H2" s="218"/>
      <c r="I2" s="218"/>
      <c r="J2" s="218"/>
      <c r="K2" s="219"/>
    </row>
    <row r="3" spans="2:11" s="17" customFormat="1" ht="45" customHeight="1">
      <c r="B3" s="220"/>
      <c r="C3" s="344" t="s">
        <v>1602</v>
      </c>
      <c r="D3" s="344"/>
      <c r="E3" s="344"/>
      <c r="F3" s="344"/>
      <c r="G3" s="344"/>
      <c r="H3" s="344"/>
      <c r="I3" s="344"/>
      <c r="J3" s="344"/>
      <c r="K3" s="221"/>
    </row>
    <row r="4" spans="2:11" s="1" customFormat="1" ht="25.5" customHeight="1">
      <c r="B4" s="222"/>
      <c r="C4" s="349" t="s">
        <v>1603</v>
      </c>
      <c r="D4" s="349"/>
      <c r="E4" s="349"/>
      <c r="F4" s="349"/>
      <c r="G4" s="349"/>
      <c r="H4" s="349"/>
      <c r="I4" s="349"/>
      <c r="J4" s="349"/>
      <c r="K4" s="223"/>
    </row>
    <row r="5" spans="2:11" s="1" customFormat="1" ht="5.25" customHeight="1">
      <c r="B5" s="222"/>
      <c r="C5" s="224"/>
      <c r="D5" s="224"/>
      <c r="E5" s="224"/>
      <c r="F5" s="224"/>
      <c r="G5" s="224"/>
      <c r="H5" s="224"/>
      <c r="I5" s="224"/>
      <c r="J5" s="224"/>
      <c r="K5" s="223"/>
    </row>
    <row r="6" spans="2:11" s="1" customFormat="1" ht="15" customHeight="1">
      <c r="B6" s="222"/>
      <c r="C6" s="348" t="s">
        <v>1604</v>
      </c>
      <c r="D6" s="348"/>
      <c r="E6" s="348"/>
      <c r="F6" s="348"/>
      <c r="G6" s="348"/>
      <c r="H6" s="348"/>
      <c r="I6" s="348"/>
      <c r="J6" s="348"/>
      <c r="K6" s="223"/>
    </row>
    <row r="7" spans="2:11" s="1" customFormat="1" ht="15" customHeight="1">
      <c r="B7" s="226"/>
      <c r="C7" s="348" t="s">
        <v>1605</v>
      </c>
      <c r="D7" s="348"/>
      <c r="E7" s="348"/>
      <c r="F7" s="348"/>
      <c r="G7" s="348"/>
      <c r="H7" s="348"/>
      <c r="I7" s="348"/>
      <c r="J7" s="348"/>
      <c r="K7" s="223"/>
    </row>
    <row r="8" spans="2:11" s="1" customFormat="1" ht="12.75" customHeight="1">
      <c r="B8" s="226"/>
      <c r="C8" s="225"/>
      <c r="D8" s="225"/>
      <c r="E8" s="225"/>
      <c r="F8" s="225"/>
      <c r="G8" s="225"/>
      <c r="H8" s="225"/>
      <c r="I8" s="225"/>
      <c r="J8" s="225"/>
      <c r="K8" s="223"/>
    </row>
    <row r="9" spans="2:11" s="1" customFormat="1" ht="15" customHeight="1">
      <c r="B9" s="226"/>
      <c r="C9" s="348" t="s">
        <v>1606</v>
      </c>
      <c r="D9" s="348"/>
      <c r="E9" s="348"/>
      <c r="F9" s="348"/>
      <c r="G9" s="348"/>
      <c r="H9" s="348"/>
      <c r="I9" s="348"/>
      <c r="J9" s="348"/>
      <c r="K9" s="223"/>
    </row>
    <row r="10" spans="2:11" s="1" customFormat="1" ht="15" customHeight="1">
      <c r="B10" s="226"/>
      <c r="C10" s="225"/>
      <c r="D10" s="348" t="s">
        <v>1607</v>
      </c>
      <c r="E10" s="348"/>
      <c r="F10" s="348"/>
      <c r="G10" s="348"/>
      <c r="H10" s="348"/>
      <c r="I10" s="348"/>
      <c r="J10" s="348"/>
      <c r="K10" s="223"/>
    </row>
    <row r="11" spans="2:11" s="1" customFormat="1" ht="15" customHeight="1">
      <c r="B11" s="226"/>
      <c r="C11" s="227"/>
      <c r="D11" s="348" t="s">
        <v>1608</v>
      </c>
      <c r="E11" s="348"/>
      <c r="F11" s="348"/>
      <c r="G11" s="348"/>
      <c r="H11" s="348"/>
      <c r="I11" s="348"/>
      <c r="J11" s="348"/>
      <c r="K11" s="223"/>
    </row>
    <row r="12" spans="2:11" s="1" customFormat="1" ht="15" customHeight="1">
      <c r="B12" s="226"/>
      <c r="C12" s="227"/>
      <c r="D12" s="225"/>
      <c r="E12" s="225"/>
      <c r="F12" s="225"/>
      <c r="G12" s="225"/>
      <c r="H12" s="225"/>
      <c r="I12" s="225"/>
      <c r="J12" s="225"/>
      <c r="K12" s="223"/>
    </row>
    <row r="13" spans="2:11" s="1" customFormat="1" ht="15" customHeight="1">
      <c r="B13" s="226"/>
      <c r="C13" s="227"/>
      <c r="D13" s="228" t="s">
        <v>1609</v>
      </c>
      <c r="E13" s="225"/>
      <c r="F13" s="225"/>
      <c r="G13" s="225"/>
      <c r="H13" s="225"/>
      <c r="I13" s="225"/>
      <c r="J13" s="225"/>
      <c r="K13" s="223"/>
    </row>
    <row r="14" spans="2:11" s="1" customFormat="1" ht="12.75" customHeight="1">
      <c r="B14" s="226"/>
      <c r="C14" s="227"/>
      <c r="D14" s="227"/>
      <c r="E14" s="227"/>
      <c r="F14" s="227"/>
      <c r="G14" s="227"/>
      <c r="H14" s="227"/>
      <c r="I14" s="227"/>
      <c r="J14" s="227"/>
      <c r="K14" s="223"/>
    </row>
    <row r="15" spans="2:11" s="1" customFormat="1" ht="15" customHeight="1">
      <c r="B15" s="226"/>
      <c r="C15" s="227"/>
      <c r="D15" s="348" t="s">
        <v>1610</v>
      </c>
      <c r="E15" s="348"/>
      <c r="F15" s="348"/>
      <c r="G15" s="348"/>
      <c r="H15" s="348"/>
      <c r="I15" s="348"/>
      <c r="J15" s="348"/>
      <c r="K15" s="223"/>
    </row>
    <row r="16" spans="2:11" s="1" customFormat="1" ht="15" customHeight="1">
      <c r="B16" s="226"/>
      <c r="C16" s="227"/>
      <c r="D16" s="348" t="s">
        <v>1611</v>
      </c>
      <c r="E16" s="348"/>
      <c r="F16" s="348"/>
      <c r="G16" s="348"/>
      <c r="H16" s="348"/>
      <c r="I16" s="348"/>
      <c r="J16" s="348"/>
      <c r="K16" s="223"/>
    </row>
    <row r="17" spans="2:11" s="1" customFormat="1" ht="15" customHeight="1">
      <c r="B17" s="226"/>
      <c r="C17" s="227"/>
      <c r="D17" s="348" t="s">
        <v>1612</v>
      </c>
      <c r="E17" s="348"/>
      <c r="F17" s="348"/>
      <c r="G17" s="348"/>
      <c r="H17" s="348"/>
      <c r="I17" s="348"/>
      <c r="J17" s="348"/>
      <c r="K17" s="223"/>
    </row>
    <row r="18" spans="2:11" s="1" customFormat="1" ht="15" customHeight="1">
      <c r="B18" s="226"/>
      <c r="C18" s="227"/>
      <c r="D18" s="227"/>
      <c r="E18" s="229" t="s">
        <v>79</v>
      </c>
      <c r="F18" s="348" t="s">
        <v>1613</v>
      </c>
      <c r="G18" s="348"/>
      <c r="H18" s="348"/>
      <c r="I18" s="348"/>
      <c r="J18" s="348"/>
      <c r="K18" s="223"/>
    </row>
    <row r="19" spans="2:11" s="1" customFormat="1" ht="15" customHeight="1">
      <c r="B19" s="226"/>
      <c r="C19" s="227"/>
      <c r="D19" s="227"/>
      <c r="E19" s="229" t="s">
        <v>1614</v>
      </c>
      <c r="F19" s="348" t="s">
        <v>1615</v>
      </c>
      <c r="G19" s="348"/>
      <c r="H19" s="348"/>
      <c r="I19" s="348"/>
      <c r="J19" s="348"/>
      <c r="K19" s="223"/>
    </row>
    <row r="20" spans="2:11" s="1" customFormat="1" ht="15" customHeight="1">
      <c r="B20" s="226"/>
      <c r="C20" s="227"/>
      <c r="D20" s="227"/>
      <c r="E20" s="229" t="s">
        <v>1616</v>
      </c>
      <c r="F20" s="348" t="s">
        <v>1617</v>
      </c>
      <c r="G20" s="348"/>
      <c r="H20" s="348"/>
      <c r="I20" s="348"/>
      <c r="J20" s="348"/>
      <c r="K20" s="223"/>
    </row>
    <row r="21" spans="2:11" s="1" customFormat="1" ht="15" customHeight="1">
      <c r="B21" s="226"/>
      <c r="C21" s="227"/>
      <c r="D21" s="227"/>
      <c r="E21" s="229" t="s">
        <v>1618</v>
      </c>
      <c r="F21" s="348" t="s">
        <v>1619</v>
      </c>
      <c r="G21" s="348"/>
      <c r="H21" s="348"/>
      <c r="I21" s="348"/>
      <c r="J21" s="348"/>
      <c r="K21" s="223"/>
    </row>
    <row r="22" spans="2:11" s="1" customFormat="1" ht="15" customHeight="1">
      <c r="B22" s="226"/>
      <c r="C22" s="227"/>
      <c r="D22" s="227"/>
      <c r="E22" s="229" t="s">
        <v>1620</v>
      </c>
      <c r="F22" s="348" t="s">
        <v>1621</v>
      </c>
      <c r="G22" s="348"/>
      <c r="H22" s="348"/>
      <c r="I22" s="348"/>
      <c r="J22" s="348"/>
      <c r="K22" s="223"/>
    </row>
    <row r="23" spans="2:11" s="1" customFormat="1" ht="15" customHeight="1">
      <c r="B23" s="226"/>
      <c r="C23" s="227"/>
      <c r="D23" s="227"/>
      <c r="E23" s="229" t="s">
        <v>86</v>
      </c>
      <c r="F23" s="348" t="s">
        <v>1622</v>
      </c>
      <c r="G23" s="348"/>
      <c r="H23" s="348"/>
      <c r="I23" s="348"/>
      <c r="J23" s="348"/>
      <c r="K23" s="223"/>
    </row>
    <row r="24" spans="2:11" s="1" customFormat="1" ht="12.75" customHeight="1">
      <c r="B24" s="226"/>
      <c r="C24" s="227"/>
      <c r="D24" s="227"/>
      <c r="E24" s="227"/>
      <c r="F24" s="227"/>
      <c r="G24" s="227"/>
      <c r="H24" s="227"/>
      <c r="I24" s="227"/>
      <c r="J24" s="227"/>
      <c r="K24" s="223"/>
    </row>
    <row r="25" spans="2:11" s="1" customFormat="1" ht="15" customHeight="1">
      <c r="B25" s="226"/>
      <c r="C25" s="348" t="s">
        <v>1623</v>
      </c>
      <c r="D25" s="348"/>
      <c r="E25" s="348"/>
      <c r="F25" s="348"/>
      <c r="G25" s="348"/>
      <c r="H25" s="348"/>
      <c r="I25" s="348"/>
      <c r="J25" s="348"/>
      <c r="K25" s="223"/>
    </row>
    <row r="26" spans="2:11" s="1" customFormat="1" ht="15" customHeight="1">
      <c r="B26" s="226"/>
      <c r="C26" s="348" t="s">
        <v>1624</v>
      </c>
      <c r="D26" s="348"/>
      <c r="E26" s="348"/>
      <c r="F26" s="348"/>
      <c r="G26" s="348"/>
      <c r="H26" s="348"/>
      <c r="I26" s="348"/>
      <c r="J26" s="348"/>
      <c r="K26" s="223"/>
    </row>
    <row r="27" spans="2:11" s="1" customFormat="1" ht="15" customHeight="1">
      <c r="B27" s="226"/>
      <c r="C27" s="225"/>
      <c r="D27" s="348" t="s">
        <v>1625</v>
      </c>
      <c r="E27" s="348"/>
      <c r="F27" s="348"/>
      <c r="G27" s="348"/>
      <c r="H27" s="348"/>
      <c r="I27" s="348"/>
      <c r="J27" s="348"/>
      <c r="K27" s="223"/>
    </row>
    <row r="28" spans="2:11" s="1" customFormat="1" ht="15" customHeight="1">
      <c r="B28" s="226"/>
      <c r="C28" s="227"/>
      <c r="D28" s="348" t="s">
        <v>1626</v>
      </c>
      <c r="E28" s="348"/>
      <c r="F28" s="348"/>
      <c r="G28" s="348"/>
      <c r="H28" s="348"/>
      <c r="I28" s="348"/>
      <c r="J28" s="348"/>
      <c r="K28" s="223"/>
    </row>
    <row r="29" spans="2:11" s="1" customFormat="1" ht="12.75" customHeight="1">
      <c r="B29" s="226"/>
      <c r="C29" s="227"/>
      <c r="D29" s="227"/>
      <c r="E29" s="227"/>
      <c r="F29" s="227"/>
      <c r="G29" s="227"/>
      <c r="H29" s="227"/>
      <c r="I29" s="227"/>
      <c r="J29" s="227"/>
      <c r="K29" s="223"/>
    </row>
    <row r="30" spans="2:11" s="1" customFormat="1" ht="15" customHeight="1">
      <c r="B30" s="226"/>
      <c r="C30" s="227"/>
      <c r="D30" s="348" t="s">
        <v>1627</v>
      </c>
      <c r="E30" s="348"/>
      <c r="F30" s="348"/>
      <c r="G30" s="348"/>
      <c r="H30" s="348"/>
      <c r="I30" s="348"/>
      <c r="J30" s="348"/>
      <c r="K30" s="223"/>
    </row>
    <row r="31" spans="2:11" s="1" customFormat="1" ht="15" customHeight="1">
      <c r="B31" s="226"/>
      <c r="C31" s="227"/>
      <c r="D31" s="348" t="s">
        <v>1628</v>
      </c>
      <c r="E31" s="348"/>
      <c r="F31" s="348"/>
      <c r="G31" s="348"/>
      <c r="H31" s="348"/>
      <c r="I31" s="348"/>
      <c r="J31" s="348"/>
      <c r="K31" s="223"/>
    </row>
    <row r="32" spans="2:11" s="1" customFormat="1" ht="12.75" customHeight="1">
      <c r="B32" s="226"/>
      <c r="C32" s="227"/>
      <c r="D32" s="227"/>
      <c r="E32" s="227"/>
      <c r="F32" s="227"/>
      <c r="G32" s="227"/>
      <c r="H32" s="227"/>
      <c r="I32" s="227"/>
      <c r="J32" s="227"/>
      <c r="K32" s="223"/>
    </row>
    <row r="33" spans="2:11" s="1" customFormat="1" ht="15" customHeight="1">
      <c r="B33" s="226"/>
      <c r="C33" s="227"/>
      <c r="D33" s="348" t="s">
        <v>1629</v>
      </c>
      <c r="E33" s="348"/>
      <c r="F33" s="348"/>
      <c r="G33" s="348"/>
      <c r="H33" s="348"/>
      <c r="I33" s="348"/>
      <c r="J33" s="348"/>
      <c r="K33" s="223"/>
    </row>
    <row r="34" spans="2:11" s="1" customFormat="1" ht="15" customHeight="1">
      <c r="B34" s="226"/>
      <c r="C34" s="227"/>
      <c r="D34" s="348" t="s">
        <v>1630</v>
      </c>
      <c r="E34" s="348"/>
      <c r="F34" s="348"/>
      <c r="G34" s="348"/>
      <c r="H34" s="348"/>
      <c r="I34" s="348"/>
      <c r="J34" s="348"/>
      <c r="K34" s="223"/>
    </row>
    <row r="35" spans="2:11" s="1" customFormat="1" ht="15" customHeight="1">
      <c r="B35" s="226"/>
      <c r="C35" s="227"/>
      <c r="D35" s="348" t="s">
        <v>1631</v>
      </c>
      <c r="E35" s="348"/>
      <c r="F35" s="348"/>
      <c r="G35" s="348"/>
      <c r="H35" s="348"/>
      <c r="I35" s="348"/>
      <c r="J35" s="348"/>
      <c r="K35" s="223"/>
    </row>
    <row r="36" spans="2:11" s="1" customFormat="1" ht="15" customHeight="1">
      <c r="B36" s="226"/>
      <c r="C36" s="227"/>
      <c r="D36" s="225"/>
      <c r="E36" s="228" t="s">
        <v>137</v>
      </c>
      <c r="F36" s="225"/>
      <c r="G36" s="348" t="s">
        <v>1632</v>
      </c>
      <c r="H36" s="348"/>
      <c r="I36" s="348"/>
      <c r="J36" s="348"/>
      <c r="K36" s="223"/>
    </row>
    <row r="37" spans="2:11" s="1" customFormat="1" ht="30.75" customHeight="1">
      <c r="B37" s="226"/>
      <c r="C37" s="227"/>
      <c r="D37" s="225"/>
      <c r="E37" s="228" t="s">
        <v>1633</v>
      </c>
      <c r="F37" s="225"/>
      <c r="G37" s="348" t="s">
        <v>1634</v>
      </c>
      <c r="H37" s="348"/>
      <c r="I37" s="348"/>
      <c r="J37" s="348"/>
      <c r="K37" s="223"/>
    </row>
    <row r="38" spans="2:11" s="1" customFormat="1" ht="15" customHeight="1">
      <c r="B38" s="226"/>
      <c r="C38" s="227"/>
      <c r="D38" s="225"/>
      <c r="E38" s="228" t="s">
        <v>54</v>
      </c>
      <c r="F38" s="225"/>
      <c r="G38" s="348" t="s">
        <v>1635</v>
      </c>
      <c r="H38" s="348"/>
      <c r="I38" s="348"/>
      <c r="J38" s="348"/>
      <c r="K38" s="223"/>
    </row>
    <row r="39" spans="2:11" s="1" customFormat="1" ht="15" customHeight="1">
      <c r="B39" s="226"/>
      <c r="C39" s="227"/>
      <c r="D39" s="225"/>
      <c r="E39" s="228" t="s">
        <v>55</v>
      </c>
      <c r="F39" s="225"/>
      <c r="G39" s="348" t="s">
        <v>1636</v>
      </c>
      <c r="H39" s="348"/>
      <c r="I39" s="348"/>
      <c r="J39" s="348"/>
      <c r="K39" s="223"/>
    </row>
    <row r="40" spans="2:11" s="1" customFormat="1" ht="15" customHeight="1">
      <c r="B40" s="226"/>
      <c r="C40" s="227"/>
      <c r="D40" s="225"/>
      <c r="E40" s="228" t="s">
        <v>138</v>
      </c>
      <c r="F40" s="225"/>
      <c r="G40" s="348" t="s">
        <v>1637</v>
      </c>
      <c r="H40" s="348"/>
      <c r="I40" s="348"/>
      <c r="J40" s="348"/>
      <c r="K40" s="223"/>
    </row>
    <row r="41" spans="2:11" s="1" customFormat="1" ht="15" customHeight="1">
      <c r="B41" s="226"/>
      <c r="C41" s="227"/>
      <c r="D41" s="225"/>
      <c r="E41" s="228" t="s">
        <v>139</v>
      </c>
      <c r="F41" s="225"/>
      <c r="G41" s="348" t="s">
        <v>1638</v>
      </c>
      <c r="H41" s="348"/>
      <c r="I41" s="348"/>
      <c r="J41" s="348"/>
      <c r="K41" s="223"/>
    </row>
    <row r="42" spans="2:11" s="1" customFormat="1" ht="15" customHeight="1">
      <c r="B42" s="226"/>
      <c r="C42" s="227"/>
      <c r="D42" s="225"/>
      <c r="E42" s="228" t="s">
        <v>1639</v>
      </c>
      <c r="F42" s="225"/>
      <c r="G42" s="348" t="s">
        <v>1640</v>
      </c>
      <c r="H42" s="348"/>
      <c r="I42" s="348"/>
      <c r="J42" s="348"/>
      <c r="K42" s="223"/>
    </row>
    <row r="43" spans="2:11" s="1" customFormat="1" ht="15" customHeight="1">
      <c r="B43" s="226"/>
      <c r="C43" s="227"/>
      <c r="D43" s="225"/>
      <c r="E43" s="228"/>
      <c r="F43" s="225"/>
      <c r="G43" s="348" t="s">
        <v>1641</v>
      </c>
      <c r="H43" s="348"/>
      <c r="I43" s="348"/>
      <c r="J43" s="348"/>
      <c r="K43" s="223"/>
    </row>
    <row r="44" spans="2:11" s="1" customFormat="1" ht="15" customHeight="1">
      <c r="B44" s="226"/>
      <c r="C44" s="227"/>
      <c r="D44" s="225"/>
      <c r="E44" s="228" t="s">
        <v>1642</v>
      </c>
      <c r="F44" s="225"/>
      <c r="G44" s="348" t="s">
        <v>1643</v>
      </c>
      <c r="H44" s="348"/>
      <c r="I44" s="348"/>
      <c r="J44" s="348"/>
      <c r="K44" s="223"/>
    </row>
    <row r="45" spans="2:11" s="1" customFormat="1" ht="15" customHeight="1">
      <c r="B45" s="226"/>
      <c r="C45" s="227"/>
      <c r="D45" s="225"/>
      <c r="E45" s="228" t="s">
        <v>141</v>
      </c>
      <c r="F45" s="225"/>
      <c r="G45" s="348" t="s">
        <v>1644</v>
      </c>
      <c r="H45" s="348"/>
      <c r="I45" s="348"/>
      <c r="J45" s="348"/>
      <c r="K45" s="223"/>
    </row>
    <row r="46" spans="2:11" s="1" customFormat="1" ht="12.75" customHeight="1">
      <c r="B46" s="226"/>
      <c r="C46" s="227"/>
      <c r="D46" s="225"/>
      <c r="E46" s="225"/>
      <c r="F46" s="225"/>
      <c r="G46" s="225"/>
      <c r="H46" s="225"/>
      <c r="I46" s="225"/>
      <c r="J46" s="225"/>
      <c r="K46" s="223"/>
    </row>
    <row r="47" spans="2:11" s="1" customFormat="1" ht="15" customHeight="1">
      <c r="B47" s="226"/>
      <c r="C47" s="227"/>
      <c r="D47" s="348" t="s">
        <v>1645</v>
      </c>
      <c r="E47" s="348"/>
      <c r="F47" s="348"/>
      <c r="G47" s="348"/>
      <c r="H47" s="348"/>
      <c r="I47" s="348"/>
      <c r="J47" s="348"/>
      <c r="K47" s="223"/>
    </row>
    <row r="48" spans="2:11" s="1" customFormat="1" ht="15" customHeight="1">
      <c r="B48" s="226"/>
      <c r="C48" s="227"/>
      <c r="D48" s="227"/>
      <c r="E48" s="348" t="s">
        <v>1646</v>
      </c>
      <c r="F48" s="348"/>
      <c r="G48" s="348"/>
      <c r="H48" s="348"/>
      <c r="I48" s="348"/>
      <c r="J48" s="348"/>
      <c r="K48" s="223"/>
    </row>
    <row r="49" spans="2:11" s="1" customFormat="1" ht="15" customHeight="1">
      <c r="B49" s="226"/>
      <c r="C49" s="227"/>
      <c r="D49" s="227"/>
      <c r="E49" s="348" t="s">
        <v>1647</v>
      </c>
      <c r="F49" s="348"/>
      <c r="G49" s="348"/>
      <c r="H49" s="348"/>
      <c r="I49" s="348"/>
      <c r="J49" s="348"/>
      <c r="K49" s="223"/>
    </row>
    <row r="50" spans="2:11" s="1" customFormat="1" ht="15" customHeight="1">
      <c r="B50" s="226"/>
      <c r="C50" s="227"/>
      <c r="D50" s="227"/>
      <c r="E50" s="348" t="s">
        <v>1648</v>
      </c>
      <c r="F50" s="348"/>
      <c r="G50" s="348"/>
      <c r="H50" s="348"/>
      <c r="I50" s="348"/>
      <c r="J50" s="348"/>
      <c r="K50" s="223"/>
    </row>
    <row r="51" spans="2:11" s="1" customFormat="1" ht="15" customHeight="1">
      <c r="B51" s="226"/>
      <c r="C51" s="227"/>
      <c r="D51" s="348" t="s">
        <v>1649</v>
      </c>
      <c r="E51" s="348"/>
      <c r="F51" s="348"/>
      <c r="G51" s="348"/>
      <c r="H51" s="348"/>
      <c r="I51" s="348"/>
      <c r="J51" s="348"/>
      <c r="K51" s="223"/>
    </row>
    <row r="52" spans="2:11" s="1" customFormat="1" ht="25.5" customHeight="1">
      <c r="B52" s="222"/>
      <c r="C52" s="349" t="s">
        <v>1650</v>
      </c>
      <c r="D52" s="349"/>
      <c r="E52" s="349"/>
      <c r="F52" s="349"/>
      <c r="G52" s="349"/>
      <c r="H52" s="349"/>
      <c r="I52" s="349"/>
      <c r="J52" s="349"/>
      <c r="K52" s="223"/>
    </row>
    <row r="53" spans="2:11" s="1" customFormat="1" ht="5.25" customHeight="1">
      <c r="B53" s="222"/>
      <c r="C53" s="224"/>
      <c r="D53" s="224"/>
      <c r="E53" s="224"/>
      <c r="F53" s="224"/>
      <c r="G53" s="224"/>
      <c r="H53" s="224"/>
      <c r="I53" s="224"/>
      <c r="J53" s="224"/>
      <c r="K53" s="223"/>
    </row>
    <row r="54" spans="2:11" s="1" customFormat="1" ht="15" customHeight="1">
      <c r="B54" s="222"/>
      <c r="C54" s="348" t="s">
        <v>1651</v>
      </c>
      <c r="D54" s="348"/>
      <c r="E54" s="348"/>
      <c r="F54" s="348"/>
      <c r="G54" s="348"/>
      <c r="H54" s="348"/>
      <c r="I54" s="348"/>
      <c r="J54" s="348"/>
      <c r="K54" s="223"/>
    </row>
    <row r="55" spans="2:11" s="1" customFormat="1" ht="15" customHeight="1">
      <c r="B55" s="222"/>
      <c r="C55" s="348" t="s">
        <v>1652</v>
      </c>
      <c r="D55" s="348"/>
      <c r="E55" s="348"/>
      <c r="F55" s="348"/>
      <c r="G55" s="348"/>
      <c r="H55" s="348"/>
      <c r="I55" s="348"/>
      <c r="J55" s="348"/>
      <c r="K55" s="223"/>
    </row>
    <row r="56" spans="2:11" s="1" customFormat="1" ht="12.75" customHeight="1">
      <c r="B56" s="222"/>
      <c r="C56" s="225"/>
      <c r="D56" s="225"/>
      <c r="E56" s="225"/>
      <c r="F56" s="225"/>
      <c r="G56" s="225"/>
      <c r="H56" s="225"/>
      <c r="I56" s="225"/>
      <c r="J56" s="225"/>
      <c r="K56" s="223"/>
    </row>
    <row r="57" spans="2:11" s="1" customFormat="1" ht="15" customHeight="1">
      <c r="B57" s="222"/>
      <c r="C57" s="348" t="s">
        <v>1653</v>
      </c>
      <c r="D57" s="348"/>
      <c r="E57" s="348"/>
      <c r="F57" s="348"/>
      <c r="G57" s="348"/>
      <c r="H57" s="348"/>
      <c r="I57" s="348"/>
      <c r="J57" s="348"/>
      <c r="K57" s="223"/>
    </row>
    <row r="58" spans="2:11" s="1" customFormat="1" ht="15" customHeight="1">
      <c r="B58" s="222"/>
      <c r="C58" s="227"/>
      <c r="D58" s="348" t="s">
        <v>1654</v>
      </c>
      <c r="E58" s="348"/>
      <c r="F58" s="348"/>
      <c r="G58" s="348"/>
      <c r="H58" s="348"/>
      <c r="I58" s="348"/>
      <c r="J58" s="348"/>
      <c r="K58" s="223"/>
    </row>
    <row r="59" spans="2:11" s="1" customFormat="1" ht="15" customHeight="1">
      <c r="B59" s="222"/>
      <c r="C59" s="227"/>
      <c r="D59" s="348" t="s">
        <v>1655</v>
      </c>
      <c r="E59" s="348"/>
      <c r="F59" s="348"/>
      <c r="G59" s="348"/>
      <c r="H59" s="348"/>
      <c r="I59" s="348"/>
      <c r="J59" s="348"/>
      <c r="K59" s="223"/>
    </row>
    <row r="60" spans="2:11" s="1" customFormat="1" ht="15" customHeight="1">
      <c r="B60" s="222"/>
      <c r="C60" s="227"/>
      <c r="D60" s="348" t="s">
        <v>1656</v>
      </c>
      <c r="E60" s="348"/>
      <c r="F60" s="348"/>
      <c r="G60" s="348"/>
      <c r="H60" s="348"/>
      <c r="I60" s="348"/>
      <c r="J60" s="348"/>
      <c r="K60" s="223"/>
    </row>
    <row r="61" spans="2:11" s="1" customFormat="1" ht="15" customHeight="1">
      <c r="B61" s="222"/>
      <c r="C61" s="227"/>
      <c r="D61" s="348" t="s">
        <v>1657</v>
      </c>
      <c r="E61" s="348"/>
      <c r="F61" s="348"/>
      <c r="G61" s="348"/>
      <c r="H61" s="348"/>
      <c r="I61" s="348"/>
      <c r="J61" s="348"/>
      <c r="K61" s="223"/>
    </row>
    <row r="62" spans="2:11" s="1" customFormat="1" ht="15" customHeight="1">
      <c r="B62" s="222"/>
      <c r="C62" s="227"/>
      <c r="D62" s="350" t="s">
        <v>1658</v>
      </c>
      <c r="E62" s="350"/>
      <c r="F62" s="350"/>
      <c r="G62" s="350"/>
      <c r="H62" s="350"/>
      <c r="I62" s="350"/>
      <c r="J62" s="350"/>
      <c r="K62" s="223"/>
    </row>
    <row r="63" spans="2:11" s="1" customFormat="1" ht="15" customHeight="1">
      <c r="B63" s="222"/>
      <c r="C63" s="227"/>
      <c r="D63" s="348" t="s">
        <v>1659</v>
      </c>
      <c r="E63" s="348"/>
      <c r="F63" s="348"/>
      <c r="G63" s="348"/>
      <c r="H63" s="348"/>
      <c r="I63" s="348"/>
      <c r="J63" s="348"/>
      <c r="K63" s="223"/>
    </row>
    <row r="64" spans="2:11" s="1" customFormat="1" ht="12.75" customHeight="1">
      <c r="B64" s="222"/>
      <c r="C64" s="227"/>
      <c r="D64" s="227"/>
      <c r="E64" s="230"/>
      <c r="F64" s="227"/>
      <c r="G64" s="227"/>
      <c r="H64" s="227"/>
      <c r="I64" s="227"/>
      <c r="J64" s="227"/>
      <c r="K64" s="223"/>
    </row>
    <row r="65" spans="2:11" s="1" customFormat="1" ht="15" customHeight="1">
      <c r="B65" s="222"/>
      <c r="C65" s="227"/>
      <c r="D65" s="348" t="s">
        <v>1660</v>
      </c>
      <c r="E65" s="348"/>
      <c r="F65" s="348"/>
      <c r="G65" s="348"/>
      <c r="H65" s="348"/>
      <c r="I65" s="348"/>
      <c r="J65" s="348"/>
      <c r="K65" s="223"/>
    </row>
    <row r="66" spans="2:11" s="1" customFormat="1" ht="15" customHeight="1">
      <c r="B66" s="222"/>
      <c r="C66" s="227"/>
      <c r="D66" s="350" t="s">
        <v>1661</v>
      </c>
      <c r="E66" s="350"/>
      <c r="F66" s="350"/>
      <c r="G66" s="350"/>
      <c r="H66" s="350"/>
      <c r="I66" s="350"/>
      <c r="J66" s="350"/>
      <c r="K66" s="223"/>
    </row>
    <row r="67" spans="2:11" s="1" customFormat="1" ht="15" customHeight="1">
      <c r="B67" s="222"/>
      <c r="C67" s="227"/>
      <c r="D67" s="348" t="s">
        <v>1662</v>
      </c>
      <c r="E67" s="348"/>
      <c r="F67" s="348"/>
      <c r="G67" s="348"/>
      <c r="H67" s="348"/>
      <c r="I67" s="348"/>
      <c r="J67" s="348"/>
      <c r="K67" s="223"/>
    </row>
    <row r="68" spans="2:11" s="1" customFormat="1" ht="15" customHeight="1">
      <c r="B68" s="222"/>
      <c r="C68" s="227"/>
      <c r="D68" s="348" t="s">
        <v>1663</v>
      </c>
      <c r="E68" s="348"/>
      <c r="F68" s="348"/>
      <c r="G68" s="348"/>
      <c r="H68" s="348"/>
      <c r="I68" s="348"/>
      <c r="J68" s="348"/>
      <c r="K68" s="223"/>
    </row>
    <row r="69" spans="2:11" s="1" customFormat="1" ht="15" customHeight="1">
      <c r="B69" s="222"/>
      <c r="C69" s="227"/>
      <c r="D69" s="348" t="s">
        <v>1664</v>
      </c>
      <c r="E69" s="348"/>
      <c r="F69" s="348"/>
      <c r="G69" s="348"/>
      <c r="H69" s="348"/>
      <c r="I69" s="348"/>
      <c r="J69" s="348"/>
      <c r="K69" s="223"/>
    </row>
    <row r="70" spans="2:11" s="1" customFormat="1" ht="15" customHeight="1">
      <c r="B70" s="222"/>
      <c r="C70" s="227"/>
      <c r="D70" s="348" t="s">
        <v>1665</v>
      </c>
      <c r="E70" s="348"/>
      <c r="F70" s="348"/>
      <c r="G70" s="348"/>
      <c r="H70" s="348"/>
      <c r="I70" s="348"/>
      <c r="J70" s="348"/>
      <c r="K70" s="223"/>
    </row>
    <row r="71" spans="2:11" s="1" customFormat="1" ht="12.75" customHeight="1">
      <c r="B71" s="231"/>
      <c r="C71" s="232"/>
      <c r="D71" s="232"/>
      <c r="E71" s="232"/>
      <c r="F71" s="232"/>
      <c r="G71" s="232"/>
      <c r="H71" s="232"/>
      <c r="I71" s="232"/>
      <c r="J71" s="232"/>
      <c r="K71" s="233"/>
    </row>
    <row r="72" spans="2:11" s="1" customFormat="1" ht="18.75" customHeight="1">
      <c r="B72" s="234"/>
      <c r="C72" s="234"/>
      <c r="D72" s="234"/>
      <c r="E72" s="234"/>
      <c r="F72" s="234"/>
      <c r="G72" s="234"/>
      <c r="H72" s="234"/>
      <c r="I72" s="234"/>
      <c r="J72" s="234"/>
      <c r="K72" s="235"/>
    </row>
    <row r="73" spans="2:11" s="1" customFormat="1" ht="18.75" customHeight="1">
      <c r="B73" s="235"/>
      <c r="C73" s="235"/>
      <c r="D73" s="235"/>
      <c r="E73" s="235"/>
      <c r="F73" s="235"/>
      <c r="G73" s="235"/>
      <c r="H73" s="235"/>
      <c r="I73" s="235"/>
      <c r="J73" s="235"/>
      <c r="K73" s="235"/>
    </row>
    <row r="74" spans="2:11" s="1" customFormat="1" ht="7.5" customHeight="1">
      <c r="B74" s="236"/>
      <c r="C74" s="237"/>
      <c r="D74" s="237"/>
      <c r="E74" s="237"/>
      <c r="F74" s="237"/>
      <c r="G74" s="237"/>
      <c r="H74" s="237"/>
      <c r="I74" s="237"/>
      <c r="J74" s="237"/>
      <c r="K74" s="238"/>
    </row>
    <row r="75" spans="2:11" s="1" customFormat="1" ht="45" customHeight="1">
      <c r="B75" s="239"/>
      <c r="C75" s="343" t="s">
        <v>1666</v>
      </c>
      <c r="D75" s="343"/>
      <c r="E75" s="343"/>
      <c r="F75" s="343"/>
      <c r="G75" s="343"/>
      <c r="H75" s="343"/>
      <c r="I75" s="343"/>
      <c r="J75" s="343"/>
      <c r="K75" s="240"/>
    </row>
    <row r="76" spans="2:11" s="1" customFormat="1" ht="17.25" customHeight="1">
      <c r="B76" s="239"/>
      <c r="C76" s="241" t="s">
        <v>1667</v>
      </c>
      <c r="D76" s="241"/>
      <c r="E76" s="241"/>
      <c r="F76" s="241" t="s">
        <v>1668</v>
      </c>
      <c r="G76" s="242"/>
      <c r="H76" s="241" t="s">
        <v>55</v>
      </c>
      <c r="I76" s="241" t="s">
        <v>58</v>
      </c>
      <c r="J76" s="241" t="s">
        <v>1669</v>
      </c>
      <c r="K76" s="240"/>
    </row>
    <row r="77" spans="2:11" s="1" customFormat="1" ht="17.25" customHeight="1">
      <c r="B77" s="239"/>
      <c r="C77" s="243" t="s">
        <v>1670</v>
      </c>
      <c r="D77" s="243"/>
      <c r="E77" s="243"/>
      <c r="F77" s="244" t="s">
        <v>1671</v>
      </c>
      <c r="G77" s="245"/>
      <c r="H77" s="243"/>
      <c r="I77" s="243"/>
      <c r="J77" s="243" t="s">
        <v>1672</v>
      </c>
      <c r="K77" s="240"/>
    </row>
    <row r="78" spans="2:11" s="1" customFormat="1" ht="5.25" customHeight="1">
      <c r="B78" s="239"/>
      <c r="C78" s="246"/>
      <c r="D78" s="246"/>
      <c r="E78" s="246"/>
      <c r="F78" s="246"/>
      <c r="G78" s="247"/>
      <c r="H78" s="246"/>
      <c r="I78" s="246"/>
      <c r="J78" s="246"/>
      <c r="K78" s="240"/>
    </row>
    <row r="79" spans="2:11" s="1" customFormat="1" ht="15" customHeight="1">
      <c r="B79" s="239"/>
      <c r="C79" s="228" t="s">
        <v>54</v>
      </c>
      <c r="D79" s="248"/>
      <c r="E79" s="248"/>
      <c r="F79" s="249" t="s">
        <v>1673</v>
      </c>
      <c r="G79" s="250"/>
      <c r="H79" s="228" t="s">
        <v>1674</v>
      </c>
      <c r="I79" s="228" t="s">
        <v>1675</v>
      </c>
      <c r="J79" s="228">
        <v>20</v>
      </c>
      <c r="K79" s="240"/>
    </row>
    <row r="80" spans="2:11" s="1" customFormat="1" ht="15" customHeight="1">
      <c r="B80" s="239"/>
      <c r="C80" s="228" t="s">
        <v>1676</v>
      </c>
      <c r="D80" s="228"/>
      <c r="E80" s="228"/>
      <c r="F80" s="249" t="s">
        <v>1673</v>
      </c>
      <c r="G80" s="250"/>
      <c r="H80" s="228" t="s">
        <v>1677</v>
      </c>
      <c r="I80" s="228" t="s">
        <v>1675</v>
      </c>
      <c r="J80" s="228">
        <v>120</v>
      </c>
      <c r="K80" s="240"/>
    </row>
    <row r="81" spans="2:11" s="1" customFormat="1" ht="15" customHeight="1">
      <c r="B81" s="251"/>
      <c r="C81" s="228" t="s">
        <v>1678</v>
      </c>
      <c r="D81" s="228"/>
      <c r="E81" s="228"/>
      <c r="F81" s="249" t="s">
        <v>1679</v>
      </c>
      <c r="G81" s="250"/>
      <c r="H81" s="228" t="s">
        <v>1680</v>
      </c>
      <c r="I81" s="228" t="s">
        <v>1675</v>
      </c>
      <c r="J81" s="228">
        <v>50</v>
      </c>
      <c r="K81" s="240"/>
    </row>
    <row r="82" spans="2:11" s="1" customFormat="1" ht="15" customHeight="1">
      <c r="B82" s="251"/>
      <c r="C82" s="228" t="s">
        <v>1681</v>
      </c>
      <c r="D82" s="228"/>
      <c r="E82" s="228"/>
      <c r="F82" s="249" t="s">
        <v>1673</v>
      </c>
      <c r="G82" s="250"/>
      <c r="H82" s="228" t="s">
        <v>1682</v>
      </c>
      <c r="I82" s="228" t="s">
        <v>1683</v>
      </c>
      <c r="J82" s="228"/>
      <c r="K82" s="240"/>
    </row>
    <row r="83" spans="2:11" s="1" customFormat="1" ht="15" customHeight="1">
      <c r="B83" s="251"/>
      <c r="C83" s="252" t="s">
        <v>1684</v>
      </c>
      <c r="D83" s="252"/>
      <c r="E83" s="252"/>
      <c r="F83" s="253" t="s">
        <v>1679</v>
      </c>
      <c r="G83" s="252"/>
      <c r="H83" s="252" t="s">
        <v>1685</v>
      </c>
      <c r="I83" s="252" t="s">
        <v>1675</v>
      </c>
      <c r="J83" s="252">
        <v>15</v>
      </c>
      <c r="K83" s="240"/>
    </row>
    <row r="84" spans="2:11" s="1" customFormat="1" ht="15" customHeight="1">
      <c r="B84" s="251"/>
      <c r="C84" s="252" t="s">
        <v>1686</v>
      </c>
      <c r="D84" s="252"/>
      <c r="E84" s="252"/>
      <c r="F84" s="253" t="s">
        <v>1679</v>
      </c>
      <c r="G84" s="252"/>
      <c r="H84" s="252" t="s">
        <v>1687</v>
      </c>
      <c r="I84" s="252" t="s">
        <v>1675</v>
      </c>
      <c r="J84" s="252">
        <v>15</v>
      </c>
      <c r="K84" s="240"/>
    </row>
    <row r="85" spans="2:11" s="1" customFormat="1" ht="15" customHeight="1">
      <c r="B85" s="251"/>
      <c r="C85" s="252" t="s">
        <v>1688</v>
      </c>
      <c r="D85" s="252"/>
      <c r="E85" s="252"/>
      <c r="F85" s="253" t="s">
        <v>1679</v>
      </c>
      <c r="G85" s="252"/>
      <c r="H85" s="252" t="s">
        <v>1689</v>
      </c>
      <c r="I85" s="252" t="s">
        <v>1675</v>
      </c>
      <c r="J85" s="252">
        <v>20</v>
      </c>
      <c r="K85" s="240"/>
    </row>
    <row r="86" spans="2:11" s="1" customFormat="1" ht="15" customHeight="1">
      <c r="B86" s="251"/>
      <c r="C86" s="252" t="s">
        <v>1690</v>
      </c>
      <c r="D86" s="252"/>
      <c r="E86" s="252"/>
      <c r="F86" s="253" t="s">
        <v>1679</v>
      </c>
      <c r="G86" s="252"/>
      <c r="H86" s="252" t="s">
        <v>1691</v>
      </c>
      <c r="I86" s="252" t="s">
        <v>1675</v>
      </c>
      <c r="J86" s="252">
        <v>20</v>
      </c>
      <c r="K86" s="240"/>
    </row>
    <row r="87" spans="2:11" s="1" customFormat="1" ht="15" customHeight="1">
      <c r="B87" s="251"/>
      <c r="C87" s="228" t="s">
        <v>1692</v>
      </c>
      <c r="D87" s="228"/>
      <c r="E87" s="228"/>
      <c r="F87" s="249" t="s">
        <v>1679</v>
      </c>
      <c r="G87" s="250"/>
      <c r="H87" s="228" t="s">
        <v>1693</v>
      </c>
      <c r="I87" s="228" t="s">
        <v>1675</v>
      </c>
      <c r="J87" s="228">
        <v>50</v>
      </c>
      <c r="K87" s="240"/>
    </row>
    <row r="88" spans="2:11" s="1" customFormat="1" ht="15" customHeight="1">
      <c r="B88" s="251"/>
      <c r="C88" s="228" t="s">
        <v>1694</v>
      </c>
      <c r="D88" s="228"/>
      <c r="E88" s="228"/>
      <c r="F88" s="249" t="s">
        <v>1679</v>
      </c>
      <c r="G88" s="250"/>
      <c r="H88" s="228" t="s">
        <v>1695</v>
      </c>
      <c r="I88" s="228" t="s">
        <v>1675</v>
      </c>
      <c r="J88" s="228">
        <v>20</v>
      </c>
      <c r="K88" s="240"/>
    </row>
    <row r="89" spans="2:11" s="1" customFormat="1" ht="15" customHeight="1">
      <c r="B89" s="251"/>
      <c r="C89" s="228" t="s">
        <v>1696</v>
      </c>
      <c r="D89" s="228"/>
      <c r="E89" s="228"/>
      <c r="F89" s="249" t="s">
        <v>1679</v>
      </c>
      <c r="G89" s="250"/>
      <c r="H89" s="228" t="s">
        <v>1697</v>
      </c>
      <c r="I89" s="228" t="s">
        <v>1675</v>
      </c>
      <c r="J89" s="228">
        <v>20</v>
      </c>
      <c r="K89" s="240"/>
    </row>
    <row r="90" spans="2:11" s="1" customFormat="1" ht="15" customHeight="1">
      <c r="B90" s="251"/>
      <c r="C90" s="228" t="s">
        <v>1698</v>
      </c>
      <c r="D90" s="228"/>
      <c r="E90" s="228"/>
      <c r="F90" s="249" t="s">
        <v>1679</v>
      </c>
      <c r="G90" s="250"/>
      <c r="H90" s="228" t="s">
        <v>1699</v>
      </c>
      <c r="I90" s="228" t="s">
        <v>1675</v>
      </c>
      <c r="J90" s="228">
        <v>50</v>
      </c>
      <c r="K90" s="240"/>
    </row>
    <row r="91" spans="2:11" s="1" customFormat="1" ht="15" customHeight="1">
      <c r="B91" s="251"/>
      <c r="C91" s="228" t="s">
        <v>1700</v>
      </c>
      <c r="D91" s="228"/>
      <c r="E91" s="228"/>
      <c r="F91" s="249" t="s">
        <v>1679</v>
      </c>
      <c r="G91" s="250"/>
      <c r="H91" s="228" t="s">
        <v>1700</v>
      </c>
      <c r="I91" s="228" t="s">
        <v>1675</v>
      </c>
      <c r="J91" s="228">
        <v>50</v>
      </c>
      <c r="K91" s="240"/>
    </row>
    <row r="92" spans="2:11" s="1" customFormat="1" ht="15" customHeight="1">
      <c r="B92" s="251"/>
      <c r="C92" s="228" t="s">
        <v>1701</v>
      </c>
      <c r="D92" s="228"/>
      <c r="E92" s="228"/>
      <c r="F92" s="249" t="s">
        <v>1679</v>
      </c>
      <c r="G92" s="250"/>
      <c r="H92" s="228" t="s">
        <v>1702</v>
      </c>
      <c r="I92" s="228" t="s">
        <v>1675</v>
      </c>
      <c r="J92" s="228">
        <v>255</v>
      </c>
      <c r="K92" s="240"/>
    </row>
    <row r="93" spans="2:11" s="1" customFormat="1" ht="15" customHeight="1">
      <c r="B93" s="251"/>
      <c r="C93" s="228" t="s">
        <v>1703</v>
      </c>
      <c r="D93" s="228"/>
      <c r="E93" s="228"/>
      <c r="F93" s="249" t="s">
        <v>1673</v>
      </c>
      <c r="G93" s="250"/>
      <c r="H93" s="228" t="s">
        <v>1704</v>
      </c>
      <c r="I93" s="228" t="s">
        <v>1705</v>
      </c>
      <c r="J93" s="228"/>
      <c r="K93" s="240"/>
    </row>
    <row r="94" spans="2:11" s="1" customFormat="1" ht="15" customHeight="1">
      <c r="B94" s="251"/>
      <c r="C94" s="228" t="s">
        <v>1706</v>
      </c>
      <c r="D94" s="228"/>
      <c r="E94" s="228"/>
      <c r="F94" s="249" t="s">
        <v>1673</v>
      </c>
      <c r="G94" s="250"/>
      <c r="H94" s="228" t="s">
        <v>1707</v>
      </c>
      <c r="I94" s="228" t="s">
        <v>1708</v>
      </c>
      <c r="J94" s="228"/>
      <c r="K94" s="240"/>
    </row>
    <row r="95" spans="2:11" s="1" customFormat="1" ht="15" customHeight="1">
      <c r="B95" s="251"/>
      <c r="C95" s="228" t="s">
        <v>1709</v>
      </c>
      <c r="D95" s="228"/>
      <c r="E95" s="228"/>
      <c r="F95" s="249" t="s">
        <v>1673</v>
      </c>
      <c r="G95" s="250"/>
      <c r="H95" s="228" t="s">
        <v>1709</v>
      </c>
      <c r="I95" s="228" t="s">
        <v>1708</v>
      </c>
      <c r="J95" s="228"/>
      <c r="K95" s="240"/>
    </row>
    <row r="96" spans="2:11" s="1" customFormat="1" ht="15" customHeight="1">
      <c r="B96" s="251"/>
      <c r="C96" s="228" t="s">
        <v>39</v>
      </c>
      <c r="D96" s="228"/>
      <c r="E96" s="228"/>
      <c r="F96" s="249" t="s">
        <v>1673</v>
      </c>
      <c r="G96" s="250"/>
      <c r="H96" s="228" t="s">
        <v>1710</v>
      </c>
      <c r="I96" s="228" t="s">
        <v>1708</v>
      </c>
      <c r="J96" s="228"/>
      <c r="K96" s="240"/>
    </row>
    <row r="97" spans="2:11" s="1" customFormat="1" ht="15" customHeight="1">
      <c r="B97" s="251"/>
      <c r="C97" s="228" t="s">
        <v>49</v>
      </c>
      <c r="D97" s="228"/>
      <c r="E97" s="228"/>
      <c r="F97" s="249" t="s">
        <v>1673</v>
      </c>
      <c r="G97" s="250"/>
      <c r="H97" s="228" t="s">
        <v>1711</v>
      </c>
      <c r="I97" s="228" t="s">
        <v>1708</v>
      </c>
      <c r="J97" s="228"/>
      <c r="K97" s="240"/>
    </row>
    <row r="98" spans="2:11" s="1" customFormat="1" ht="15" customHeight="1">
      <c r="B98" s="254"/>
      <c r="C98" s="255"/>
      <c r="D98" s="255"/>
      <c r="E98" s="255"/>
      <c r="F98" s="255"/>
      <c r="G98" s="255"/>
      <c r="H98" s="255"/>
      <c r="I98" s="255"/>
      <c r="J98" s="255"/>
      <c r="K98" s="256"/>
    </row>
    <row r="99" spans="2:11" s="1" customFormat="1" ht="18.7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7"/>
    </row>
    <row r="100" spans="2:11" s="1" customFormat="1" ht="18.75" customHeight="1"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</row>
    <row r="101" spans="2:11" s="1" customFormat="1" ht="7.5" customHeight="1">
      <c r="B101" s="236"/>
      <c r="C101" s="237"/>
      <c r="D101" s="237"/>
      <c r="E101" s="237"/>
      <c r="F101" s="237"/>
      <c r="G101" s="237"/>
      <c r="H101" s="237"/>
      <c r="I101" s="237"/>
      <c r="J101" s="237"/>
      <c r="K101" s="238"/>
    </row>
    <row r="102" spans="2:11" s="1" customFormat="1" ht="45" customHeight="1">
      <c r="B102" s="239"/>
      <c r="C102" s="343" t="s">
        <v>1712</v>
      </c>
      <c r="D102" s="343"/>
      <c r="E102" s="343"/>
      <c r="F102" s="343"/>
      <c r="G102" s="343"/>
      <c r="H102" s="343"/>
      <c r="I102" s="343"/>
      <c r="J102" s="343"/>
      <c r="K102" s="240"/>
    </row>
    <row r="103" spans="2:11" s="1" customFormat="1" ht="17.25" customHeight="1">
      <c r="B103" s="239"/>
      <c r="C103" s="241" t="s">
        <v>1667</v>
      </c>
      <c r="D103" s="241"/>
      <c r="E103" s="241"/>
      <c r="F103" s="241" t="s">
        <v>1668</v>
      </c>
      <c r="G103" s="242"/>
      <c r="H103" s="241" t="s">
        <v>55</v>
      </c>
      <c r="I103" s="241" t="s">
        <v>58</v>
      </c>
      <c r="J103" s="241" t="s">
        <v>1669</v>
      </c>
      <c r="K103" s="240"/>
    </row>
    <row r="104" spans="2:11" s="1" customFormat="1" ht="17.25" customHeight="1">
      <c r="B104" s="239"/>
      <c r="C104" s="243" t="s">
        <v>1670</v>
      </c>
      <c r="D104" s="243"/>
      <c r="E104" s="243"/>
      <c r="F104" s="244" t="s">
        <v>1671</v>
      </c>
      <c r="G104" s="245"/>
      <c r="H104" s="243"/>
      <c r="I104" s="243"/>
      <c r="J104" s="243" t="s">
        <v>1672</v>
      </c>
      <c r="K104" s="240"/>
    </row>
    <row r="105" spans="2:11" s="1" customFormat="1" ht="5.25" customHeight="1">
      <c r="B105" s="239"/>
      <c r="C105" s="241"/>
      <c r="D105" s="241"/>
      <c r="E105" s="241"/>
      <c r="F105" s="241"/>
      <c r="G105" s="259"/>
      <c r="H105" s="241"/>
      <c r="I105" s="241"/>
      <c r="J105" s="241"/>
      <c r="K105" s="240"/>
    </row>
    <row r="106" spans="2:11" s="1" customFormat="1" ht="15" customHeight="1">
      <c r="B106" s="239"/>
      <c r="C106" s="228" t="s">
        <v>54</v>
      </c>
      <c r="D106" s="248"/>
      <c r="E106" s="248"/>
      <c r="F106" s="249" t="s">
        <v>1673</v>
      </c>
      <c r="G106" s="228"/>
      <c r="H106" s="228" t="s">
        <v>1713</v>
      </c>
      <c r="I106" s="228" t="s">
        <v>1675</v>
      </c>
      <c r="J106" s="228">
        <v>20</v>
      </c>
      <c r="K106" s="240"/>
    </row>
    <row r="107" spans="2:11" s="1" customFormat="1" ht="15" customHeight="1">
      <c r="B107" s="239"/>
      <c r="C107" s="228" t="s">
        <v>1676</v>
      </c>
      <c r="D107" s="228"/>
      <c r="E107" s="228"/>
      <c r="F107" s="249" t="s">
        <v>1673</v>
      </c>
      <c r="G107" s="228"/>
      <c r="H107" s="228" t="s">
        <v>1713</v>
      </c>
      <c r="I107" s="228" t="s">
        <v>1675</v>
      </c>
      <c r="J107" s="228">
        <v>120</v>
      </c>
      <c r="K107" s="240"/>
    </row>
    <row r="108" spans="2:11" s="1" customFormat="1" ht="15" customHeight="1">
      <c r="B108" s="251"/>
      <c r="C108" s="228" t="s">
        <v>1678</v>
      </c>
      <c r="D108" s="228"/>
      <c r="E108" s="228"/>
      <c r="F108" s="249" t="s">
        <v>1679</v>
      </c>
      <c r="G108" s="228"/>
      <c r="H108" s="228" t="s">
        <v>1713</v>
      </c>
      <c r="I108" s="228" t="s">
        <v>1675</v>
      </c>
      <c r="J108" s="228">
        <v>50</v>
      </c>
      <c r="K108" s="240"/>
    </row>
    <row r="109" spans="2:11" s="1" customFormat="1" ht="15" customHeight="1">
      <c r="B109" s="251"/>
      <c r="C109" s="228" t="s">
        <v>1681</v>
      </c>
      <c r="D109" s="228"/>
      <c r="E109" s="228"/>
      <c r="F109" s="249" t="s">
        <v>1673</v>
      </c>
      <c r="G109" s="228"/>
      <c r="H109" s="228" t="s">
        <v>1713</v>
      </c>
      <c r="I109" s="228" t="s">
        <v>1683</v>
      </c>
      <c r="J109" s="228"/>
      <c r="K109" s="240"/>
    </row>
    <row r="110" spans="2:11" s="1" customFormat="1" ht="15" customHeight="1">
      <c r="B110" s="251"/>
      <c r="C110" s="228" t="s">
        <v>1692</v>
      </c>
      <c r="D110" s="228"/>
      <c r="E110" s="228"/>
      <c r="F110" s="249" t="s">
        <v>1679</v>
      </c>
      <c r="G110" s="228"/>
      <c r="H110" s="228" t="s">
        <v>1713</v>
      </c>
      <c r="I110" s="228" t="s">
        <v>1675</v>
      </c>
      <c r="J110" s="228">
        <v>50</v>
      </c>
      <c r="K110" s="240"/>
    </row>
    <row r="111" spans="2:11" s="1" customFormat="1" ht="15" customHeight="1">
      <c r="B111" s="251"/>
      <c r="C111" s="228" t="s">
        <v>1700</v>
      </c>
      <c r="D111" s="228"/>
      <c r="E111" s="228"/>
      <c r="F111" s="249" t="s">
        <v>1679</v>
      </c>
      <c r="G111" s="228"/>
      <c r="H111" s="228" t="s">
        <v>1713</v>
      </c>
      <c r="I111" s="228" t="s">
        <v>1675</v>
      </c>
      <c r="J111" s="228">
        <v>50</v>
      </c>
      <c r="K111" s="240"/>
    </row>
    <row r="112" spans="2:11" s="1" customFormat="1" ht="15" customHeight="1">
      <c r="B112" s="251"/>
      <c r="C112" s="228" t="s">
        <v>1698</v>
      </c>
      <c r="D112" s="228"/>
      <c r="E112" s="228"/>
      <c r="F112" s="249" t="s">
        <v>1679</v>
      </c>
      <c r="G112" s="228"/>
      <c r="H112" s="228" t="s">
        <v>1713</v>
      </c>
      <c r="I112" s="228" t="s">
        <v>1675</v>
      </c>
      <c r="J112" s="228">
        <v>50</v>
      </c>
      <c r="K112" s="240"/>
    </row>
    <row r="113" spans="2:11" s="1" customFormat="1" ht="15" customHeight="1">
      <c r="B113" s="251"/>
      <c r="C113" s="228" t="s">
        <v>54</v>
      </c>
      <c r="D113" s="228"/>
      <c r="E113" s="228"/>
      <c r="F113" s="249" t="s">
        <v>1673</v>
      </c>
      <c r="G113" s="228"/>
      <c r="H113" s="228" t="s">
        <v>1714</v>
      </c>
      <c r="I113" s="228" t="s">
        <v>1675</v>
      </c>
      <c r="J113" s="228">
        <v>20</v>
      </c>
      <c r="K113" s="240"/>
    </row>
    <row r="114" spans="2:11" s="1" customFormat="1" ht="15" customHeight="1">
      <c r="B114" s="251"/>
      <c r="C114" s="228" t="s">
        <v>1715</v>
      </c>
      <c r="D114" s="228"/>
      <c r="E114" s="228"/>
      <c r="F114" s="249" t="s">
        <v>1673</v>
      </c>
      <c r="G114" s="228"/>
      <c r="H114" s="228" t="s">
        <v>1716</v>
      </c>
      <c r="I114" s="228" t="s">
        <v>1675</v>
      </c>
      <c r="J114" s="228">
        <v>120</v>
      </c>
      <c r="K114" s="240"/>
    </row>
    <row r="115" spans="2:11" s="1" customFormat="1" ht="15" customHeight="1">
      <c r="B115" s="251"/>
      <c r="C115" s="228" t="s">
        <v>39</v>
      </c>
      <c r="D115" s="228"/>
      <c r="E115" s="228"/>
      <c r="F115" s="249" t="s">
        <v>1673</v>
      </c>
      <c r="G115" s="228"/>
      <c r="H115" s="228" t="s">
        <v>1717</v>
      </c>
      <c r="I115" s="228" t="s">
        <v>1708</v>
      </c>
      <c r="J115" s="228"/>
      <c r="K115" s="240"/>
    </row>
    <row r="116" spans="2:11" s="1" customFormat="1" ht="15" customHeight="1">
      <c r="B116" s="251"/>
      <c r="C116" s="228" t="s">
        <v>49</v>
      </c>
      <c r="D116" s="228"/>
      <c r="E116" s="228"/>
      <c r="F116" s="249" t="s">
        <v>1673</v>
      </c>
      <c r="G116" s="228"/>
      <c r="H116" s="228" t="s">
        <v>1718</v>
      </c>
      <c r="I116" s="228" t="s">
        <v>1708</v>
      </c>
      <c r="J116" s="228"/>
      <c r="K116" s="240"/>
    </row>
    <row r="117" spans="2:11" s="1" customFormat="1" ht="15" customHeight="1">
      <c r="B117" s="251"/>
      <c r="C117" s="228" t="s">
        <v>58</v>
      </c>
      <c r="D117" s="228"/>
      <c r="E117" s="228"/>
      <c r="F117" s="249" t="s">
        <v>1673</v>
      </c>
      <c r="G117" s="228"/>
      <c r="H117" s="228" t="s">
        <v>1719</v>
      </c>
      <c r="I117" s="228" t="s">
        <v>1720</v>
      </c>
      <c r="J117" s="228"/>
      <c r="K117" s="240"/>
    </row>
    <row r="118" spans="2:11" s="1" customFormat="1" ht="15" customHeight="1">
      <c r="B118" s="254"/>
      <c r="C118" s="260"/>
      <c r="D118" s="260"/>
      <c r="E118" s="260"/>
      <c r="F118" s="260"/>
      <c r="G118" s="260"/>
      <c r="H118" s="260"/>
      <c r="I118" s="260"/>
      <c r="J118" s="260"/>
      <c r="K118" s="256"/>
    </row>
    <row r="119" spans="2:11" s="1" customFormat="1" ht="18.75" customHeight="1">
      <c r="B119" s="261"/>
      <c r="C119" s="262"/>
      <c r="D119" s="262"/>
      <c r="E119" s="262"/>
      <c r="F119" s="263"/>
      <c r="G119" s="262"/>
      <c r="H119" s="262"/>
      <c r="I119" s="262"/>
      <c r="J119" s="262"/>
      <c r="K119" s="261"/>
    </row>
    <row r="120" spans="2:11" s="1" customFormat="1" ht="18.75" customHeight="1"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2:11" s="1" customFormat="1" ht="7.5" customHeight="1">
      <c r="B121" s="264"/>
      <c r="C121" s="265"/>
      <c r="D121" s="265"/>
      <c r="E121" s="265"/>
      <c r="F121" s="265"/>
      <c r="G121" s="265"/>
      <c r="H121" s="265"/>
      <c r="I121" s="265"/>
      <c r="J121" s="265"/>
      <c r="K121" s="266"/>
    </row>
    <row r="122" spans="2:11" s="1" customFormat="1" ht="45" customHeight="1">
      <c r="B122" s="267"/>
      <c r="C122" s="344" t="s">
        <v>1721</v>
      </c>
      <c r="D122" s="344"/>
      <c r="E122" s="344"/>
      <c r="F122" s="344"/>
      <c r="G122" s="344"/>
      <c r="H122" s="344"/>
      <c r="I122" s="344"/>
      <c r="J122" s="344"/>
      <c r="K122" s="268"/>
    </row>
    <row r="123" spans="2:11" s="1" customFormat="1" ht="17.25" customHeight="1">
      <c r="B123" s="269"/>
      <c r="C123" s="241" t="s">
        <v>1667</v>
      </c>
      <c r="D123" s="241"/>
      <c r="E123" s="241"/>
      <c r="F123" s="241" t="s">
        <v>1668</v>
      </c>
      <c r="G123" s="242"/>
      <c r="H123" s="241" t="s">
        <v>55</v>
      </c>
      <c r="I123" s="241" t="s">
        <v>58</v>
      </c>
      <c r="J123" s="241" t="s">
        <v>1669</v>
      </c>
      <c r="K123" s="270"/>
    </row>
    <row r="124" spans="2:11" s="1" customFormat="1" ht="17.25" customHeight="1">
      <c r="B124" s="269"/>
      <c r="C124" s="243" t="s">
        <v>1670</v>
      </c>
      <c r="D124" s="243"/>
      <c r="E124" s="243"/>
      <c r="F124" s="244" t="s">
        <v>1671</v>
      </c>
      <c r="G124" s="245"/>
      <c r="H124" s="243"/>
      <c r="I124" s="243"/>
      <c r="J124" s="243" t="s">
        <v>1672</v>
      </c>
      <c r="K124" s="270"/>
    </row>
    <row r="125" spans="2:11" s="1" customFormat="1" ht="5.25" customHeight="1">
      <c r="B125" s="271"/>
      <c r="C125" s="246"/>
      <c r="D125" s="246"/>
      <c r="E125" s="246"/>
      <c r="F125" s="246"/>
      <c r="G125" s="272"/>
      <c r="H125" s="246"/>
      <c r="I125" s="246"/>
      <c r="J125" s="246"/>
      <c r="K125" s="273"/>
    </row>
    <row r="126" spans="2:11" s="1" customFormat="1" ht="15" customHeight="1">
      <c r="B126" s="271"/>
      <c r="C126" s="228" t="s">
        <v>1676</v>
      </c>
      <c r="D126" s="248"/>
      <c r="E126" s="248"/>
      <c r="F126" s="249" t="s">
        <v>1673</v>
      </c>
      <c r="G126" s="228"/>
      <c r="H126" s="228" t="s">
        <v>1713</v>
      </c>
      <c r="I126" s="228" t="s">
        <v>1675</v>
      </c>
      <c r="J126" s="228">
        <v>120</v>
      </c>
      <c r="K126" s="274"/>
    </row>
    <row r="127" spans="2:11" s="1" customFormat="1" ht="15" customHeight="1">
      <c r="B127" s="271"/>
      <c r="C127" s="228" t="s">
        <v>1722</v>
      </c>
      <c r="D127" s="228"/>
      <c r="E127" s="228"/>
      <c r="F127" s="249" t="s">
        <v>1673</v>
      </c>
      <c r="G127" s="228"/>
      <c r="H127" s="228" t="s">
        <v>1723</v>
      </c>
      <c r="I127" s="228" t="s">
        <v>1675</v>
      </c>
      <c r="J127" s="228" t="s">
        <v>1724</v>
      </c>
      <c r="K127" s="274"/>
    </row>
    <row r="128" spans="2:11" s="1" customFormat="1" ht="15" customHeight="1">
      <c r="B128" s="271"/>
      <c r="C128" s="228" t="s">
        <v>86</v>
      </c>
      <c r="D128" s="228"/>
      <c r="E128" s="228"/>
      <c r="F128" s="249" t="s">
        <v>1673</v>
      </c>
      <c r="G128" s="228"/>
      <c r="H128" s="228" t="s">
        <v>1725</v>
      </c>
      <c r="I128" s="228" t="s">
        <v>1675</v>
      </c>
      <c r="J128" s="228" t="s">
        <v>1724</v>
      </c>
      <c r="K128" s="274"/>
    </row>
    <row r="129" spans="2:11" s="1" customFormat="1" ht="15" customHeight="1">
      <c r="B129" s="271"/>
      <c r="C129" s="228" t="s">
        <v>1684</v>
      </c>
      <c r="D129" s="228"/>
      <c r="E129" s="228"/>
      <c r="F129" s="249" t="s">
        <v>1679</v>
      </c>
      <c r="G129" s="228"/>
      <c r="H129" s="228" t="s">
        <v>1685</v>
      </c>
      <c r="I129" s="228" t="s">
        <v>1675</v>
      </c>
      <c r="J129" s="228">
        <v>15</v>
      </c>
      <c r="K129" s="274"/>
    </row>
    <row r="130" spans="2:11" s="1" customFormat="1" ht="15" customHeight="1">
      <c r="B130" s="271"/>
      <c r="C130" s="252" t="s">
        <v>1686</v>
      </c>
      <c r="D130" s="252"/>
      <c r="E130" s="252"/>
      <c r="F130" s="253" t="s">
        <v>1679</v>
      </c>
      <c r="G130" s="252"/>
      <c r="H130" s="252" t="s">
        <v>1687</v>
      </c>
      <c r="I130" s="252" t="s">
        <v>1675</v>
      </c>
      <c r="J130" s="252">
        <v>15</v>
      </c>
      <c r="K130" s="274"/>
    </row>
    <row r="131" spans="2:11" s="1" customFormat="1" ht="15" customHeight="1">
      <c r="B131" s="271"/>
      <c r="C131" s="252" t="s">
        <v>1688</v>
      </c>
      <c r="D131" s="252"/>
      <c r="E131" s="252"/>
      <c r="F131" s="253" t="s">
        <v>1679</v>
      </c>
      <c r="G131" s="252"/>
      <c r="H131" s="252" t="s">
        <v>1689</v>
      </c>
      <c r="I131" s="252" t="s">
        <v>1675</v>
      </c>
      <c r="J131" s="252">
        <v>20</v>
      </c>
      <c r="K131" s="274"/>
    </row>
    <row r="132" spans="2:11" s="1" customFormat="1" ht="15" customHeight="1">
      <c r="B132" s="271"/>
      <c r="C132" s="252" t="s">
        <v>1690</v>
      </c>
      <c r="D132" s="252"/>
      <c r="E132" s="252"/>
      <c r="F132" s="253" t="s">
        <v>1679</v>
      </c>
      <c r="G132" s="252"/>
      <c r="H132" s="252" t="s">
        <v>1691</v>
      </c>
      <c r="I132" s="252" t="s">
        <v>1675</v>
      </c>
      <c r="J132" s="252">
        <v>20</v>
      </c>
      <c r="K132" s="274"/>
    </row>
    <row r="133" spans="2:11" s="1" customFormat="1" ht="15" customHeight="1">
      <c r="B133" s="271"/>
      <c r="C133" s="228" t="s">
        <v>1678</v>
      </c>
      <c r="D133" s="228"/>
      <c r="E133" s="228"/>
      <c r="F133" s="249" t="s">
        <v>1679</v>
      </c>
      <c r="G133" s="228"/>
      <c r="H133" s="228" t="s">
        <v>1713</v>
      </c>
      <c r="I133" s="228" t="s">
        <v>1675</v>
      </c>
      <c r="J133" s="228">
        <v>50</v>
      </c>
      <c r="K133" s="274"/>
    </row>
    <row r="134" spans="2:11" s="1" customFormat="1" ht="15" customHeight="1">
      <c r="B134" s="271"/>
      <c r="C134" s="228" t="s">
        <v>1692</v>
      </c>
      <c r="D134" s="228"/>
      <c r="E134" s="228"/>
      <c r="F134" s="249" t="s">
        <v>1679</v>
      </c>
      <c r="G134" s="228"/>
      <c r="H134" s="228" t="s">
        <v>1713</v>
      </c>
      <c r="I134" s="228" t="s">
        <v>1675</v>
      </c>
      <c r="J134" s="228">
        <v>50</v>
      </c>
      <c r="K134" s="274"/>
    </row>
    <row r="135" spans="2:11" s="1" customFormat="1" ht="15" customHeight="1">
      <c r="B135" s="271"/>
      <c r="C135" s="228" t="s">
        <v>1698</v>
      </c>
      <c r="D135" s="228"/>
      <c r="E135" s="228"/>
      <c r="F135" s="249" t="s">
        <v>1679</v>
      </c>
      <c r="G135" s="228"/>
      <c r="H135" s="228" t="s">
        <v>1713</v>
      </c>
      <c r="I135" s="228" t="s">
        <v>1675</v>
      </c>
      <c r="J135" s="228">
        <v>50</v>
      </c>
      <c r="K135" s="274"/>
    </row>
    <row r="136" spans="2:11" s="1" customFormat="1" ht="15" customHeight="1">
      <c r="B136" s="271"/>
      <c r="C136" s="228" t="s">
        <v>1700</v>
      </c>
      <c r="D136" s="228"/>
      <c r="E136" s="228"/>
      <c r="F136" s="249" t="s">
        <v>1679</v>
      </c>
      <c r="G136" s="228"/>
      <c r="H136" s="228" t="s">
        <v>1713</v>
      </c>
      <c r="I136" s="228" t="s">
        <v>1675</v>
      </c>
      <c r="J136" s="228">
        <v>50</v>
      </c>
      <c r="K136" s="274"/>
    </row>
    <row r="137" spans="2:11" s="1" customFormat="1" ht="15" customHeight="1">
      <c r="B137" s="271"/>
      <c r="C137" s="228" t="s">
        <v>1701</v>
      </c>
      <c r="D137" s="228"/>
      <c r="E137" s="228"/>
      <c r="F137" s="249" t="s">
        <v>1679</v>
      </c>
      <c r="G137" s="228"/>
      <c r="H137" s="228" t="s">
        <v>1726</v>
      </c>
      <c r="I137" s="228" t="s">
        <v>1675</v>
      </c>
      <c r="J137" s="228">
        <v>255</v>
      </c>
      <c r="K137" s="274"/>
    </row>
    <row r="138" spans="2:11" s="1" customFormat="1" ht="15" customHeight="1">
      <c r="B138" s="271"/>
      <c r="C138" s="228" t="s">
        <v>1703</v>
      </c>
      <c r="D138" s="228"/>
      <c r="E138" s="228"/>
      <c r="F138" s="249" t="s">
        <v>1673</v>
      </c>
      <c r="G138" s="228"/>
      <c r="H138" s="228" t="s">
        <v>1727</v>
      </c>
      <c r="I138" s="228" t="s">
        <v>1705</v>
      </c>
      <c r="J138" s="228"/>
      <c r="K138" s="274"/>
    </row>
    <row r="139" spans="2:11" s="1" customFormat="1" ht="15" customHeight="1">
      <c r="B139" s="271"/>
      <c r="C139" s="228" t="s">
        <v>1706</v>
      </c>
      <c r="D139" s="228"/>
      <c r="E139" s="228"/>
      <c r="F139" s="249" t="s">
        <v>1673</v>
      </c>
      <c r="G139" s="228"/>
      <c r="H139" s="228" t="s">
        <v>1728</v>
      </c>
      <c r="I139" s="228" t="s">
        <v>1708</v>
      </c>
      <c r="J139" s="228"/>
      <c r="K139" s="274"/>
    </row>
    <row r="140" spans="2:11" s="1" customFormat="1" ht="15" customHeight="1">
      <c r="B140" s="271"/>
      <c r="C140" s="228" t="s">
        <v>1709</v>
      </c>
      <c r="D140" s="228"/>
      <c r="E140" s="228"/>
      <c r="F140" s="249" t="s">
        <v>1673</v>
      </c>
      <c r="G140" s="228"/>
      <c r="H140" s="228" t="s">
        <v>1709</v>
      </c>
      <c r="I140" s="228" t="s">
        <v>1708</v>
      </c>
      <c r="J140" s="228"/>
      <c r="K140" s="274"/>
    </row>
    <row r="141" spans="2:11" s="1" customFormat="1" ht="15" customHeight="1">
      <c r="B141" s="271"/>
      <c r="C141" s="228" t="s">
        <v>39</v>
      </c>
      <c r="D141" s="228"/>
      <c r="E141" s="228"/>
      <c r="F141" s="249" t="s">
        <v>1673</v>
      </c>
      <c r="G141" s="228"/>
      <c r="H141" s="228" t="s">
        <v>1729</v>
      </c>
      <c r="I141" s="228" t="s">
        <v>1708</v>
      </c>
      <c r="J141" s="228"/>
      <c r="K141" s="274"/>
    </row>
    <row r="142" spans="2:11" s="1" customFormat="1" ht="15" customHeight="1">
      <c r="B142" s="271"/>
      <c r="C142" s="228" t="s">
        <v>1730</v>
      </c>
      <c r="D142" s="228"/>
      <c r="E142" s="228"/>
      <c r="F142" s="249" t="s">
        <v>1673</v>
      </c>
      <c r="G142" s="228"/>
      <c r="H142" s="228" t="s">
        <v>1731</v>
      </c>
      <c r="I142" s="228" t="s">
        <v>1708</v>
      </c>
      <c r="J142" s="228"/>
      <c r="K142" s="274"/>
    </row>
    <row r="143" spans="2:11" s="1" customFormat="1" ht="15" customHeight="1">
      <c r="B143" s="275"/>
      <c r="C143" s="276"/>
      <c r="D143" s="276"/>
      <c r="E143" s="276"/>
      <c r="F143" s="276"/>
      <c r="G143" s="276"/>
      <c r="H143" s="276"/>
      <c r="I143" s="276"/>
      <c r="J143" s="276"/>
      <c r="K143" s="277"/>
    </row>
    <row r="144" spans="2:11" s="1" customFormat="1" ht="18.75" customHeight="1">
      <c r="B144" s="262"/>
      <c r="C144" s="262"/>
      <c r="D144" s="262"/>
      <c r="E144" s="262"/>
      <c r="F144" s="263"/>
      <c r="G144" s="262"/>
      <c r="H144" s="262"/>
      <c r="I144" s="262"/>
      <c r="J144" s="262"/>
      <c r="K144" s="262"/>
    </row>
    <row r="145" spans="2:11" s="1" customFormat="1" ht="18.75" customHeight="1"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</row>
    <row r="146" spans="2:11" s="1" customFormat="1" ht="7.5" customHeight="1">
      <c r="B146" s="236"/>
      <c r="C146" s="237"/>
      <c r="D146" s="237"/>
      <c r="E146" s="237"/>
      <c r="F146" s="237"/>
      <c r="G146" s="237"/>
      <c r="H146" s="237"/>
      <c r="I146" s="237"/>
      <c r="J146" s="237"/>
      <c r="K146" s="238"/>
    </row>
    <row r="147" spans="2:11" s="1" customFormat="1" ht="45" customHeight="1">
      <c r="B147" s="239"/>
      <c r="C147" s="343" t="s">
        <v>1732</v>
      </c>
      <c r="D147" s="343"/>
      <c r="E147" s="343"/>
      <c r="F147" s="343"/>
      <c r="G147" s="343"/>
      <c r="H147" s="343"/>
      <c r="I147" s="343"/>
      <c r="J147" s="343"/>
      <c r="K147" s="240"/>
    </row>
    <row r="148" spans="2:11" s="1" customFormat="1" ht="17.25" customHeight="1">
      <c r="B148" s="239"/>
      <c r="C148" s="241" t="s">
        <v>1667</v>
      </c>
      <c r="D148" s="241"/>
      <c r="E148" s="241"/>
      <c r="F148" s="241" t="s">
        <v>1668</v>
      </c>
      <c r="G148" s="242"/>
      <c r="H148" s="241" t="s">
        <v>55</v>
      </c>
      <c r="I148" s="241" t="s">
        <v>58</v>
      </c>
      <c r="J148" s="241" t="s">
        <v>1669</v>
      </c>
      <c r="K148" s="240"/>
    </row>
    <row r="149" spans="2:11" s="1" customFormat="1" ht="17.25" customHeight="1">
      <c r="B149" s="239"/>
      <c r="C149" s="243" t="s">
        <v>1670</v>
      </c>
      <c r="D149" s="243"/>
      <c r="E149" s="243"/>
      <c r="F149" s="244" t="s">
        <v>1671</v>
      </c>
      <c r="G149" s="245"/>
      <c r="H149" s="243"/>
      <c r="I149" s="243"/>
      <c r="J149" s="243" t="s">
        <v>1672</v>
      </c>
      <c r="K149" s="240"/>
    </row>
    <row r="150" spans="2:11" s="1" customFormat="1" ht="5.25" customHeight="1">
      <c r="B150" s="251"/>
      <c r="C150" s="246"/>
      <c r="D150" s="246"/>
      <c r="E150" s="246"/>
      <c r="F150" s="246"/>
      <c r="G150" s="247"/>
      <c r="H150" s="246"/>
      <c r="I150" s="246"/>
      <c r="J150" s="246"/>
      <c r="K150" s="274"/>
    </row>
    <row r="151" spans="2:11" s="1" customFormat="1" ht="15" customHeight="1">
      <c r="B151" s="251"/>
      <c r="C151" s="278" t="s">
        <v>1676</v>
      </c>
      <c r="D151" s="228"/>
      <c r="E151" s="228"/>
      <c r="F151" s="279" t="s">
        <v>1673</v>
      </c>
      <c r="G151" s="228"/>
      <c r="H151" s="278" t="s">
        <v>1713</v>
      </c>
      <c r="I151" s="278" t="s">
        <v>1675</v>
      </c>
      <c r="J151" s="278">
        <v>120</v>
      </c>
      <c r="K151" s="274"/>
    </row>
    <row r="152" spans="2:11" s="1" customFormat="1" ht="15" customHeight="1">
      <c r="B152" s="251"/>
      <c r="C152" s="278" t="s">
        <v>1722</v>
      </c>
      <c r="D152" s="228"/>
      <c r="E152" s="228"/>
      <c r="F152" s="279" t="s">
        <v>1673</v>
      </c>
      <c r="G152" s="228"/>
      <c r="H152" s="278" t="s">
        <v>1733</v>
      </c>
      <c r="I152" s="278" t="s">
        <v>1675</v>
      </c>
      <c r="J152" s="278" t="s">
        <v>1724</v>
      </c>
      <c r="K152" s="274"/>
    </row>
    <row r="153" spans="2:11" s="1" customFormat="1" ht="15" customHeight="1">
      <c r="B153" s="251"/>
      <c r="C153" s="278" t="s">
        <v>86</v>
      </c>
      <c r="D153" s="228"/>
      <c r="E153" s="228"/>
      <c r="F153" s="279" t="s">
        <v>1673</v>
      </c>
      <c r="G153" s="228"/>
      <c r="H153" s="278" t="s">
        <v>1734</v>
      </c>
      <c r="I153" s="278" t="s">
        <v>1675</v>
      </c>
      <c r="J153" s="278" t="s">
        <v>1724</v>
      </c>
      <c r="K153" s="274"/>
    </row>
    <row r="154" spans="2:11" s="1" customFormat="1" ht="15" customHeight="1">
      <c r="B154" s="251"/>
      <c r="C154" s="278" t="s">
        <v>1678</v>
      </c>
      <c r="D154" s="228"/>
      <c r="E154" s="228"/>
      <c r="F154" s="279" t="s">
        <v>1679</v>
      </c>
      <c r="G154" s="228"/>
      <c r="H154" s="278" t="s">
        <v>1713</v>
      </c>
      <c r="I154" s="278" t="s">
        <v>1675</v>
      </c>
      <c r="J154" s="278">
        <v>50</v>
      </c>
      <c r="K154" s="274"/>
    </row>
    <row r="155" spans="2:11" s="1" customFormat="1" ht="15" customHeight="1">
      <c r="B155" s="251"/>
      <c r="C155" s="278" t="s">
        <v>1681</v>
      </c>
      <c r="D155" s="228"/>
      <c r="E155" s="228"/>
      <c r="F155" s="279" t="s">
        <v>1673</v>
      </c>
      <c r="G155" s="228"/>
      <c r="H155" s="278" t="s">
        <v>1713</v>
      </c>
      <c r="I155" s="278" t="s">
        <v>1683</v>
      </c>
      <c r="J155" s="278"/>
      <c r="K155" s="274"/>
    </row>
    <row r="156" spans="2:11" s="1" customFormat="1" ht="15" customHeight="1">
      <c r="B156" s="251"/>
      <c r="C156" s="278" t="s">
        <v>1692</v>
      </c>
      <c r="D156" s="228"/>
      <c r="E156" s="228"/>
      <c r="F156" s="279" t="s">
        <v>1679</v>
      </c>
      <c r="G156" s="228"/>
      <c r="H156" s="278" t="s">
        <v>1713</v>
      </c>
      <c r="I156" s="278" t="s">
        <v>1675</v>
      </c>
      <c r="J156" s="278">
        <v>50</v>
      </c>
      <c r="K156" s="274"/>
    </row>
    <row r="157" spans="2:11" s="1" customFormat="1" ht="15" customHeight="1">
      <c r="B157" s="251"/>
      <c r="C157" s="278" t="s">
        <v>1700</v>
      </c>
      <c r="D157" s="228"/>
      <c r="E157" s="228"/>
      <c r="F157" s="279" t="s">
        <v>1679</v>
      </c>
      <c r="G157" s="228"/>
      <c r="H157" s="278" t="s">
        <v>1713</v>
      </c>
      <c r="I157" s="278" t="s">
        <v>1675</v>
      </c>
      <c r="J157" s="278">
        <v>50</v>
      </c>
      <c r="K157" s="274"/>
    </row>
    <row r="158" spans="2:11" s="1" customFormat="1" ht="15" customHeight="1">
      <c r="B158" s="251"/>
      <c r="C158" s="278" t="s">
        <v>1698</v>
      </c>
      <c r="D158" s="228"/>
      <c r="E158" s="228"/>
      <c r="F158" s="279" t="s">
        <v>1679</v>
      </c>
      <c r="G158" s="228"/>
      <c r="H158" s="278" t="s">
        <v>1713</v>
      </c>
      <c r="I158" s="278" t="s">
        <v>1675</v>
      </c>
      <c r="J158" s="278">
        <v>50</v>
      </c>
      <c r="K158" s="274"/>
    </row>
    <row r="159" spans="2:11" s="1" customFormat="1" ht="15" customHeight="1">
      <c r="B159" s="251"/>
      <c r="C159" s="278" t="s">
        <v>105</v>
      </c>
      <c r="D159" s="228"/>
      <c r="E159" s="228"/>
      <c r="F159" s="279" t="s">
        <v>1673</v>
      </c>
      <c r="G159" s="228"/>
      <c r="H159" s="278" t="s">
        <v>1735</v>
      </c>
      <c r="I159" s="278" t="s">
        <v>1675</v>
      </c>
      <c r="J159" s="278" t="s">
        <v>1736</v>
      </c>
      <c r="K159" s="274"/>
    </row>
    <row r="160" spans="2:11" s="1" customFormat="1" ht="15" customHeight="1">
      <c r="B160" s="251"/>
      <c r="C160" s="278" t="s">
        <v>1737</v>
      </c>
      <c r="D160" s="228"/>
      <c r="E160" s="228"/>
      <c r="F160" s="279" t="s">
        <v>1673</v>
      </c>
      <c r="G160" s="228"/>
      <c r="H160" s="278" t="s">
        <v>1738</v>
      </c>
      <c r="I160" s="278" t="s">
        <v>1708</v>
      </c>
      <c r="J160" s="278"/>
      <c r="K160" s="274"/>
    </row>
    <row r="161" spans="2:11" s="1" customFormat="1" ht="15" customHeight="1">
      <c r="B161" s="280"/>
      <c r="C161" s="260"/>
      <c r="D161" s="260"/>
      <c r="E161" s="260"/>
      <c r="F161" s="260"/>
      <c r="G161" s="260"/>
      <c r="H161" s="260"/>
      <c r="I161" s="260"/>
      <c r="J161" s="260"/>
      <c r="K161" s="281"/>
    </row>
    <row r="162" spans="2:11" s="1" customFormat="1" ht="18.75" customHeight="1">
      <c r="B162" s="262"/>
      <c r="C162" s="272"/>
      <c r="D162" s="272"/>
      <c r="E162" s="272"/>
      <c r="F162" s="282"/>
      <c r="G162" s="272"/>
      <c r="H162" s="272"/>
      <c r="I162" s="272"/>
      <c r="J162" s="272"/>
      <c r="K162" s="262"/>
    </row>
    <row r="163" spans="2:11" s="1" customFormat="1" ht="18.75" customHeight="1"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</row>
    <row r="164" spans="2:11" s="1" customFormat="1" ht="7.5" customHeight="1">
      <c r="B164" s="217"/>
      <c r="C164" s="218"/>
      <c r="D164" s="218"/>
      <c r="E164" s="218"/>
      <c r="F164" s="218"/>
      <c r="G164" s="218"/>
      <c r="H164" s="218"/>
      <c r="I164" s="218"/>
      <c r="J164" s="218"/>
      <c r="K164" s="219"/>
    </row>
    <row r="165" spans="2:11" s="1" customFormat="1" ht="45" customHeight="1">
      <c r="B165" s="220"/>
      <c r="C165" s="344" t="s">
        <v>1739</v>
      </c>
      <c r="D165" s="344"/>
      <c r="E165" s="344"/>
      <c r="F165" s="344"/>
      <c r="G165" s="344"/>
      <c r="H165" s="344"/>
      <c r="I165" s="344"/>
      <c r="J165" s="344"/>
      <c r="K165" s="221"/>
    </row>
    <row r="166" spans="2:11" s="1" customFormat="1" ht="17.25" customHeight="1">
      <c r="B166" s="220"/>
      <c r="C166" s="241" t="s">
        <v>1667</v>
      </c>
      <c r="D166" s="241"/>
      <c r="E166" s="241"/>
      <c r="F166" s="241" t="s">
        <v>1668</v>
      </c>
      <c r="G166" s="283"/>
      <c r="H166" s="284" t="s">
        <v>55</v>
      </c>
      <c r="I166" s="284" t="s">
        <v>58</v>
      </c>
      <c r="J166" s="241" t="s">
        <v>1669</v>
      </c>
      <c r="K166" s="221"/>
    </row>
    <row r="167" spans="2:11" s="1" customFormat="1" ht="17.25" customHeight="1">
      <c r="B167" s="222"/>
      <c r="C167" s="243" t="s">
        <v>1670</v>
      </c>
      <c r="D167" s="243"/>
      <c r="E167" s="243"/>
      <c r="F167" s="244" t="s">
        <v>1671</v>
      </c>
      <c r="G167" s="285"/>
      <c r="H167" s="286"/>
      <c r="I167" s="286"/>
      <c r="J167" s="243" t="s">
        <v>1672</v>
      </c>
      <c r="K167" s="223"/>
    </row>
    <row r="168" spans="2:11" s="1" customFormat="1" ht="5.25" customHeight="1">
      <c r="B168" s="251"/>
      <c r="C168" s="246"/>
      <c r="D168" s="246"/>
      <c r="E168" s="246"/>
      <c r="F168" s="246"/>
      <c r="G168" s="247"/>
      <c r="H168" s="246"/>
      <c r="I168" s="246"/>
      <c r="J168" s="246"/>
      <c r="K168" s="274"/>
    </row>
    <row r="169" spans="2:11" s="1" customFormat="1" ht="15" customHeight="1">
      <c r="B169" s="251"/>
      <c r="C169" s="228" t="s">
        <v>1676</v>
      </c>
      <c r="D169" s="228"/>
      <c r="E169" s="228"/>
      <c r="F169" s="249" t="s">
        <v>1673</v>
      </c>
      <c r="G169" s="228"/>
      <c r="H169" s="228" t="s">
        <v>1713</v>
      </c>
      <c r="I169" s="228" t="s">
        <v>1675</v>
      </c>
      <c r="J169" s="228">
        <v>120</v>
      </c>
      <c r="K169" s="274"/>
    </row>
    <row r="170" spans="2:11" s="1" customFormat="1" ht="15" customHeight="1">
      <c r="B170" s="251"/>
      <c r="C170" s="228" t="s">
        <v>1722</v>
      </c>
      <c r="D170" s="228"/>
      <c r="E170" s="228"/>
      <c r="F170" s="249" t="s">
        <v>1673</v>
      </c>
      <c r="G170" s="228"/>
      <c r="H170" s="228" t="s">
        <v>1723</v>
      </c>
      <c r="I170" s="228" t="s">
        <v>1675</v>
      </c>
      <c r="J170" s="228" t="s">
        <v>1724</v>
      </c>
      <c r="K170" s="274"/>
    </row>
    <row r="171" spans="2:11" s="1" customFormat="1" ht="15" customHeight="1">
      <c r="B171" s="251"/>
      <c r="C171" s="228" t="s">
        <v>86</v>
      </c>
      <c r="D171" s="228"/>
      <c r="E171" s="228"/>
      <c r="F171" s="249" t="s">
        <v>1673</v>
      </c>
      <c r="G171" s="228"/>
      <c r="H171" s="228" t="s">
        <v>1740</v>
      </c>
      <c r="I171" s="228" t="s">
        <v>1675</v>
      </c>
      <c r="J171" s="228" t="s">
        <v>1724</v>
      </c>
      <c r="K171" s="274"/>
    </row>
    <row r="172" spans="2:11" s="1" customFormat="1" ht="15" customHeight="1">
      <c r="B172" s="251"/>
      <c r="C172" s="228" t="s">
        <v>1678</v>
      </c>
      <c r="D172" s="228"/>
      <c r="E172" s="228"/>
      <c r="F172" s="249" t="s">
        <v>1679</v>
      </c>
      <c r="G172" s="228"/>
      <c r="H172" s="228" t="s">
        <v>1740</v>
      </c>
      <c r="I172" s="228" t="s">
        <v>1675</v>
      </c>
      <c r="J172" s="228">
        <v>50</v>
      </c>
      <c r="K172" s="274"/>
    </row>
    <row r="173" spans="2:11" s="1" customFormat="1" ht="15" customHeight="1">
      <c r="B173" s="251"/>
      <c r="C173" s="228" t="s">
        <v>1681</v>
      </c>
      <c r="D173" s="228"/>
      <c r="E173" s="228"/>
      <c r="F173" s="249" t="s">
        <v>1673</v>
      </c>
      <c r="G173" s="228"/>
      <c r="H173" s="228" t="s">
        <v>1740</v>
      </c>
      <c r="I173" s="228" t="s">
        <v>1683</v>
      </c>
      <c r="J173" s="228"/>
      <c r="K173" s="274"/>
    </row>
    <row r="174" spans="2:11" s="1" customFormat="1" ht="15" customHeight="1">
      <c r="B174" s="251"/>
      <c r="C174" s="228" t="s">
        <v>1692</v>
      </c>
      <c r="D174" s="228"/>
      <c r="E174" s="228"/>
      <c r="F174" s="249" t="s">
        <v>1679</v>
      </c>
      <c r="G174" s="228"/>
      <c r="H174" s="228" t="s">
        <v>1740</v>
      </c>
      <c r="I174" s="228" t="s">
        <v>1675</v>
      </c>
      <c r="J174" s="228">
        <v>50</v>
      </c>
      <c r="K174" s="274"/>
    </row>
    <row r="175" spans="2:11" s="1" customFormat="1" ht="15" customHeight="1">
      <c r="B175" s="251"/>
      <c r="C175" s="228" t="s">
        <v>1700</v>
      </c>
      <c r="D175" s="228"/>
      <c r="E175" s="228"/>
      <c r="F175" s="249" t="s">
        <v>1679</v>
      </c>
      <c r="G175" s="228"/>
      <c r="H175" s="228" t="s">
        <v>1740</v>
      </c>
      <c r="I175" s="228" t="s">
        <v>1675</v>
      </c>
      <c r="J175" s="228">
        <v>50</v>
      </c>
      <c r="K175" s="274"/>
    </row>
    <row r="176" spans="2:11" s="1" customFormat="1" ht="15" customHeight="1">
      <c r="B176" s="251"/>
      <c r="C176" s="228" t="s">
        <v>1698</v>
      </c>
      <c r="D176" s="228"/>
      <c r="E176" s="228"/>
      <c r="F176" s="249" t="s">
        <v>1679</v>
      </c>
      <c r="G176" s="228"/>
      <c r="H176" s="228" t="s">
        <v>1740</v>
      </c>
      <c r="I176" s="228" t="s">
        <v>1675</v>
      </c>
      <c r="J176" s="228">
        <v>50</v>
      </c>
      <c r="K176" s="274"/>
    </row>
    <row r="177" spans="2:11" s="1" customFormat="1" ht="15" customHeight="1">
      <c r="B177" s="251"/>
      <c r="C177" s="228" t="s">
        <v>137</v>
      </c>
      <c r="D177" s="228"/>
      <c r="E177" s="228"/>
      <c r="F177" s="249" t="s">
        <v>1673</v>
      </c>
      <c r="G177" s="228"/>
      <c r="H177" s="228" t="s">
        <v>1741</v>
      </c>
      <c r="I177" s="228" t="s">
        <v>1742</v>
      </c>
      <c r="J177" s="228"/>
      <c r="K177" s="274"/>
    </row>
    <row r="178" spans="2:11" s="1" customFormat="1" ht="15" customHeight="1">
      <c r="B178" s="251"/>
      <c r="C178" s="228" t="s">
        <v>58</v>
      </c>
      <c r="D178" s="228"/>
      <c r="E178" s="228"/>
      <c r="F178" s="249" t="s">
        <v>1673</v>
      </c>
      <c r="G178" s="228"/>
      <c r="H178" s="228" t="s">
        <v>1743</v>
      </c>
      <c r="I178" s="228" t="s">
        <v>1744</v>
      </c>
      <c r="J178" s="228">
        <v>1</v>
      </c>
      <c r="K178" s="274"/>
    </row>
    <row r="179" spans="2:11" s="1" customFormat="1" ht="15" customHeight="1">
      <c r="B179" s="251"/>
      <c r="C179" s="228" t="s">
        <v>54</v>
      </c>
      <c r="D179" s="228"/>
      <c r="E179" s="228"/>
      <c r="F179" s="249" t="s">
        <v>1673</v>
      </c>
      <c r="G179" s="228"/>
      <c r="H179" s="228" t="s">
        <v>1745</v>
      </c>
      <c r="I179" s="228" t="s">
        <v>1675</v>
      </c>
      <c r="J179" s="228">
        <v>20</v>
      </c>
      <c r="K179" s="274"/>
    </row>
    <row r="180" spans="2:11" s="1" customFormat="1" ht="15" customHeight="1">
      <c r="B180" s="251"/>
      <c r="C180" s="228" t="s">
        <v>55</v>
      </c>
      <c r="D180" s="228"/>
      <c r="E180" s="228"/>
      <c r="F180" s="249" t="s">
        <v>1673</v>
      </c>
      <c r="G180" s="228"/>
      <c r="H180" s="228" t="s">
        <v>1746</v>
      </c>
      <c r="I180" s="228" t="s">
        <v>1675</v>
      </c>
      <c r="J180" s="228">
        <v>255</v>
      </c>
      <c r="K180" s="274"/>
    </row>
    <row r="181" spans="2:11" s="1" customFormat="1" ht="15" customHeight="1">
      <c r="B181" s="251"/>
      <c r="C181" s="228" t="s">
        <v>138</v>
      </c>
      <c r="D181" s="228"/>
      <c r="E181" s="228"/>
      <c r="F181" s="249" t="s">
        <v>1673</v>
      </c>
      <c r="G181" s="228"/>
      <c r="H181" s="228" t="s">
        <v>1637</v>
      </c>
      <c r="I181" s="228" t="s">
        <v>1675</v>
      </c>
      <c r="J181" s="228">
        <v>10</v>
      </c>
      <c r="K181" s="274"/>
    </row>
    <row r="182" spans="2:11" s="1" customFormat="1" ht="15" customHeight="1">
      <c r="B182" s="251"/>
      <c r="C182" s="228" t="s">
        <v>139</v>
      </c>
      <c r="D182" s="228"/>
      <c r="E182" s="228"/>
      <c r="F182" s="249" t="s">
        <v>1673</v>
      </c>
      <c r="G182" s="228"/>
      <c r="H182" s="228" t="s">
        <v>1747</v>
      </c>
      <c r="I182" s="228" t="s">
        <v>1708</v>
      </c>
      <c r="J182" s="228"/>
      <c r="K182" s="274"/>
    </row>
    <row r="183" spans="2:11" s="1" customFormat="1" ht="15" customHeight="1">
      <c r="B183" s="251"/>
      <c r="C183" s="228" t="s">
        <v>1748</v>
      </c>
      <c r="D183" s="228"/>
      <c r="E183" s="228"/>
      <c r="F183" s="249" t="s">
        <v>1673</v>
      </c>
      <c r="G183" s="228"/>
      <c r="H183" s="228" t="s">
        <v>1749</v>
      </c>
      <c r="I183" s="228" t="s">
        <v>1708</v>
      </c>
      <c r="J183" s="228"/>
      <c r="K183" s="274"/>
    </row>
    <row r="184" spans="2:11" s="1" customFormat="1" ht="15" customHeight="1">
      <c r="B184" s="251"/>
      <c r="C184" s="228" t="s">
        <v>1737</v>
      </c>
      <c r="D184" s="228"/>
      <c r="E184" s="228"/>
      <c r="F184" s="249" t="s">
        <v>1673</v>
      </c>
      <c r="G184" s="228"/>
      <c r="H184" s="228" t="s">
        <v>1750</v>
      </c>
      <c r="I184" s="228" t="s">
        <v>1708</v>
      </c>
      <c r="J184" s="228"/>
      <c r="K184" s="274"/>
    </row>
    <row r="185" spans="2:11" s="1" customFormat="1" ht="15" customHeight="1">
      <c r="B185" s="251"/>
      <c r="C185" s="228" t="s">
        <v>141</v>
      </c>
      <c r="D185" s="228"/>
      <c r="E185" s="228"/>
      <c r="F185" s="249" t="s">
        <v>1679</v>
      </c>
      <c r="G185" s="228"/>
      <c r="H185" s="228" t="s">
        <v>1751</v>
      </c>
      <c r="I185" s="228" t="s">
        <v>1675</v>
      </c>
      <c r="J185" s="228">
        <v>50</v>
      </c>
      <c r="K185" s="274"/>
    </row>
    <row r="186" spans="2:11" s="1" customFormat="1" ht="15" customHeight="1">
      <c r="B186" s="251"/>
      <c r="C186" s="228" t="s">
        <v>1752</v>
      </c>
      <c r="D186" s="228"/>
      <c r="E186" s="228"/>
      <c r="F186" s="249" t="s">
        <v>1679</v>
      </c>
      <c r="G186" s="228"/>
      <c r="H186" s="228" t="s">
        <v>1753</v>
      </c>
      <c r="I186" s="228" t="s">
        <v>1754</v>
      </c>
      <c r="J186" s="228"/>
      <c r="K186" s="274"/>
    </row>
    <row r="187" spans="2:11" s="1" customFormat="1" ht="15" customHeight="1">
      <c r="B187" s="251"/>
      <c r="C187" s="228" t="s">
        <v>1755</v>
      </c>
      <c r="D187" s="228"/>
      <c r="E187" s="228"/>
      <c r="F187" s="249" t="s">
        <v>1679</v>
      </c>
      <c r="G187" s="228"/>
      <c r="H187" s="228" t="s">
        <v>1756</v>
      </c>
      <c r="I187" s="228" t="s">
        <v>1754</v>
      </c>
      <c r="J187" s="228"/>
      <c r="K187" s="274"/>
    </row>
    <row r="188" spans="2:11" s="1" customFormat="1" ht="15" customHeight="1">
      <c r="B188" s="251"/>
      <c r="C188" s="228" t="s">
        <v>1757</v>
      </c>
      <c r="D188" s="228"/>
      <c r="E188" s="228"/>
      <c r="F188" s="249" t="s">
        <v>1679</v>
      </c>
      <c r="G188" s="228"/>
      <c r="H188" s="228" t="s">
        <v>1758</v>
      </c>
      <c r="I188" s="228" t="s">
        <v>1754</v>
      </c>
      <c r="J188" s="228"/>
      <c r="K188" s="274"/>
    </row>
    <row r="189" spans="2:11" s="1" customFormat="1" ht="15" customHeight="1">
      <c r="B189" s="251"/>
      <c r="C189" s="287" t="s">
        <v>1759</v>
      </c>
      <c r="D189" s="228"/>
      <c r="E189" s="228"/>
      <c r="F189" s="249" t="s">
        <v>1679</v>
      </c>
      <c r="G189" s="228"/>
      <c r="H189" s="228" t="s">
        <v>1760</v>
      </c>
      <c r="I189" s="228" t="s">
        <v>1761</v>
      </c>
      <c r="J189" s="288" t="s">
        <v>1762</v>
      </c>
      <c r="K189" s="274"/>
    </row>
    <row r="190" spans="2:11" s="1" customFormat="1" ht="15" customHeight="1">
      <c r="B190" s="251"/>
      <c r="C190" s="287" t="s">
        <v>43</v>
      </c>
      <c r="D190" s="228"/>
      <c r="E190" s="228"/>
      <c r="F190" s="249" t="s">
        <v>1673</v>
      </c>
      <c r="G190" s="228"/>
      <c r="H190" s="225" t="s">
        <v>1763</v>
      </c>
      <c r="I190" s="228" t="s">
        <v>1764</v>
      </c>
      <c r="J190" s="228"/>
      <c r="K190" s="274"/>
    </row>
    <row r="191" spans="2:11" s="1" customFormat="1" ht="15" customHeight="1">
      <c r="B191" s="251"/>
      <c r="C191" s="287" t="s">
        <v>1765</v>
      </c>
      <c r="D191" s="228"/>
      <c r="E191" s="228"/>
      <c r="F191" s="249" t="s">
        <v>1673</v>
      </c>
      <c r="G191" s="228"/>
      <c r="H191" s="228" t="s">
        <v>1766</v>
      </c>
      <c r="I191" s="228" t="s">
        <v>1708</v>
      </c>
      <c r="J191" s="228"/>
      <c r="K191" s="274"/>
    </row>
    <row r="192" spans="2:11" s="1" customFormat="1" ht="15" customHeight="1">
      <c r="B192" s="251"/>
      <c r="C192" s="287" t="s">
        <v>1767</v>
      </c>
      <c r="D192" s="228"/>
      <c r="E192" s="228"/>
      <c r="F192" s="249" t="s">
        <v>1673</v>
      </c>
      <c r="G192" s="228"/>
      <c r="H192" s="228" t="s">
        <v>1768</v>
      </c>
      <c r="I192" s="228" t="s">
        <v>1708</v>
      </c>
      <c r="J192" s="228"/>
      <c r="K192" s="274"/>
    </row>
    <row r="193" spans="2:11" s="1" customFormat="1" ht="15" customHeight="1">
      <c r="B193" s="251"/>
      <c r="C193" s="287" t="s">
        <v>1769</v>
      </c>
      <c r="D193" s="228"/>
      <c r="E193" s="228"/>
      <c r="F193" s="249" t="s">
        <v>1679</v>
      </c>
      <c r="G193" s="228"/>
      <c r="H193" s="228" t="s">
        <v>1770</v>
      </c>
      <c r="I193" s="228" t="s">
        <v>1708</v>
      </c>
      <c r="J193" s="228"/>
      <c r="K193" s="274"/>
    </row>
    <row r="194" spans="2:11" s="1" customFormat="1" ht="15" customHeight="1">
      <c r="B194" s="280"/>
      <c r="C194" s="289"/>
      <c r="D194" s="260"/>
      <c r="E194" s="260"/>
      <c r="F194" s="260"/>
      <c r="G194" s="260"/>
      <c r="H194" s="260"/>
      <c r="I194" s="260"/>
      <c r="J194" s="260"/>
      <c r="K194" s="281"/>
    </row>
    <row r="195" spans="2:11" s="1" customFormat="1" ht="18.75" customHeight="1">
      <c r="B195" s="262"/>
      <c r="C195" s="272"/>
      <c r="D195" s="272"/>
      <c r="E195" s="272"/>
      <c r="F195" s="282"/>
      <c r="G195" s="272"/>
      <c r="H195" s="272"/>
      <c r="I195" s="272"/>
      <c r="J195" s="272"/>
      <c r="K195" s="262"/>
    </row>
    <row r="196" spans="2:11" s="1" customFormat="1" ht="18.75" customHeight="1">
      <c r="B196" s="262"/>
      <c r="C196" s="272"/>
      <c r="D196" s="272"/>
      <c r="E196" s="272"/>
      <c r="F196" s="282"/>
      <c r="G196" s="272"/>
      <c r="H196" s="272"/>
      <c r="I196" s="272"/>
      <c r="J196" s="272"/>
      <c r="K196" s="262"/>
    </row>
    <row r="197" spans="2:11" s="1" customFormat="1" ht="18.75" customHeight="1">
      <c r="B197" s="235"/>
      <c r="C197" s="235"/>
      <c r="D197" s="235"/>
      <c r="E197" s="235"/>
      <c r="F197" s="235"/>
      <c r="G197" s="235"/>
      <c r="H197" s="235"/>
      <c r="I197" s="235"/>
      <c r="J197" s="235"/>
      <c r="K197" s="235"/>
    </row>
    <row r="198" spans="2:11" s="1" customFormat="1" ht="13.5">
      <c r="B198" s="217"/>
      <c r="C198" s="218"/>
      <c r="D198" s="218"/>
      <c r="E198" s="218"/>
      <c r="F198" s="218"/>
      <c r="G198" s="218"/>
      <c r="H198" s="218"/>
      <c r="I198" s="218"/>
      <c r="J198" s="218"/>
      <c r="K198" s="219"/>
    </row>
    <row r="199" spans="2:11" s="1" customFormat="1" ht="21">
      <c r="B199" s="220"/>
      <c r="C199" s="344" t="s">
        <v>1771</v>
      </c>
      <c r="D199" s="344"/>
      <c r="E199" s="344"/>
      <c r="F199" s="344"/>
      <c r="G199" s="344"/>
      <c r="H199" s="344"/>
      <c r="I199" s="344"/>
      <c r="J199" s="344"/>
      <c r="K199" s="221"/>
    </row>
    <row r="200" spans="2:11" s="1" customFormat="1" ht="25.5" customHeight="1">
      <c r="B200" s="220"/>
      <c r="C200" s="290" t="s">
        <v>1772</v>
      </c>
      <c r="D200" s="290"/>
      <c r="E200" s="290"/>
      <c r="F200" s="290" t="s">
        <v>1773</v>
      </c>
      <c r="G200" s="291"/>
      <c r="H200" s="345" t="s">
        <v>1774</v>
      </c>
      <c r="I200" s="345"/>
      <c r="J200" s="345"/>
      <c r="K200" s="221"/>
    </row>
    <row r="201" spans="2:11" s="1" customFormat="1" ht="5.25" customHeight="1">
      <c r="B201" s="251"/>
      <c r="C201" s="246"/>
      <c r="D201" s="246"/>
      <c r="E201" s="246"/>
      <c r="F201" s="246"/>
      <c r="G201" s="272"/>
      <c r="H201" s="246"/>
      <c r="I201" s="246"/>
      <c r="J201" s="246"/>
      <c r="K201" s="274"/>
    </row>
    <row r="202" spans="2:11" s="1" customFormat="1" ht="15" customHeight="1">
      <c r="B202" s="251"/>
      <c r="C202" s="228" t="s">
        <v>1764</v>
      </c>
      <c r="D202" s="228"/>
      <c r="E202" s="228"/>
      <c r="F202" s="249" t="s">
        <v>44</v>
      </c>
      <c r="G202" s="228"/>
      <c r="H202" s="346" t="s">
        <v>1775</v>
      </c>
      <c r="I202" s="346"/>
      <c r="J202" s="346"/>
      <c r="K202" s="274"/>
    </row>
    <row r="203" spans="2:11" s="1" customFormat="1" ht="15" customHeight="1">
      <c r="B203" s="251"/>
      <c r="C203" s="228"/>
      <c r="D203" s="228"/>
      <c r="E203" s="228"/>
      <c r="F203" s="249" t="s">
        <v>45</v>
      </c>
      <c r="G203" s="228"/>
      <c r="H203" s="346" t="s">
        <v>1776</v>
      </c>
      <c r="I203" s="346"/>
      <c r="J203" s="346"/>
      <c r="K203" s="274"/>
    </row>
    <row r="204" spans="2:11" s="1" customFormat="1" ht="15" customHeight="1">
      <c r="B204" s="251"/>
      <c r="C204" s="228"/>
      <c r="D204" s="228"/>
      <c r="E204" s="228"/>
      <c r="F204" s="249" t="s">
        <v>48</v>
      </c>
      <c r="G204" s="228"/>
      <c r="H204" s="346" t="s">
        <v>1777</v>
      </c>
      <c r="I204" s="346"/>
      <c r="J204" s="346"/>
      <c r="K204" s="274"/>
    </row>
    <row r="205" spans="2:11" s="1" customFormat="1" ht="15" customHeight="1">
      <c r="B205" s="251"/>
      <c r="C205" s="228"/>
      <c r="D205" s="228"/>
      <c r="E205" s="228"/>
      <c r="F205" s="249" t="s">
        <v>46</v>
      </c>
      <c r="G205" s="228"/>
      <c r="H205" s="346" t="s">
        <v>1778</v>
      </c>
      <c r="I205" s="346"/>
      <c r="J205" s="346"/>
      <c r="K205" s="274"/>
    </row>
    <row r="206" spans="2:11" s="1" customFormat="1" ht="15" customHeight="1">
      <c r="B206" s="251"/>
      <c r="C206" s="228"/>
      <c r="D206" s="228"/>
      <c r="E206" s="228"/>
      <c r="F206" s="249" t="s">
        <v>47</v>
      </c>
      <c r="G206" s="228"/>
      <c r="H206" s="346" t="s">
        <v>1779</v>
      </c>
      <c r="I206" s="346"/>
      <c r="J206" s="346"/>
      <c r="K206" s="274"/>
    </row>
    <row r="207" spans="2:11" s="1" customFormat="1" ht="15" customHeight="1">
      <c r="B207" s="251"/>
      <c r="C207" s="228"/>
      <c r="D207" s="228"/>
      <c r="E207" s="228"/>
      <c r="F207" s="249"/>
      <c r="G207" s="228"/>
      <c r="H207" s="228"/>
      <c r="I207" s="228"/>
      <c r="J207" s="228"/>
      <c r="K207" s="274"/>
    </row>
    <row r="208" spans="2:11" s="1" customFormat="1" ht="15" customHeight="1">
      <c r="B208" s="251"/>
      <c r="C208" s="228" t="s">
        <v>1720</v>
      </c>
      <c r="D208" s="228"/>
      <c r="E208" s="228"/>
      <c r="F208" s="249" t="s">
        <v>79</v>
      </c>
      <c r="G208" s="228"/>
      <c r="H208" s="346" t="s">
        <v>1780</v>
      </c>
      <c r="I208" s="346"/>
      <c r="J208" s="346"/>
      <c r="K208" s="274"/>
    </row>
    <row r="209" spans="2:11" s="1" customFormat="1" ht="15" customHeight="1">
      <c r="B209" s="251"/>
      <c r="C209" s="228"/>
      <c r="D209" s="228"/>
      <c r="E209" s="228"/>
      <c r="F209" s="249" t="s">
        <v>1616</v>
      </c>
      <c r="G209" s="228"/>
      <c r="H209" s="346" t="s">
        <v>1617</v>
      </c>
      <c r="I209" s="346"/>
      <c r="J209" s="346"/>
      <c r="K209" s="274"/>
    </row>
    <row r="210" spans="2:11" s="1" customFormat="1" ht="15" customHeight="1">
      <c r="B210" s="251"/>
      <c r="C210" s="228"/>
      <c r="D210" s="228"/>
      <c r="E210" s="228"/>
      <c r="F210" s="249" t="s">
        <v>1614</v>
      </c>
      <c r="G210" s="228"/>
      <c r="H210" s="346" t="s">
        <v>1781</v>
      </c>
      <c r="I210" s="346"/>
      <c r="J210" s="346"/>
      <c r="K210" s="274"/>
    </row>
    <row r="211" spans="2:11" s="1" customFormat="1" ht="15" customHeight="1">
      <c r="B211" s="292"/>
      <c r="C211" s="228"/>
      <c r="D211" s="228"/>
      <c r="E211" s="228"/>
      <c r="F211" s="249" t="s">
        <v>1618</v>
      </c>
      <c r="G211" s="287"/>
      <c r="H211" s="347" t="s">
        <v>1619</v>
      </c>
      <c r="I211" s="347"/>
      <c r="J211" s="347"/>
      <c r="K211" s="293"/>
    </row>
    <row r="212" spans="2:11" s="1" customFormat="1" ht="15" customHeight="1">
      <c r="B212" s="292"/>
      <c r="C212" s="228"/>
      <c r="D212" s="228"/>
      <c r="E212" s="228"/>
      <c r="F212" s="249" t="s">
        <v>1620</v>
      </c>
      <c r="G212" s="287"/>
      <c r="H212" s="347" t="s">
        <v>1782</v>
      </c>
      <c r="I212" s="347"/>
      <c r="J212" s="347"/>
      <c r="K212" s="293"/>
    </row>
    <row r="213" spans="2:11" s="1" customFormat="1" ht="15" customHeight="1">
      <c r="B213" s="292"/>
      <c r="C213" s="228"/>
      <c r="D213" s="228"/>
      <c r="E213" s="228"/>
      <c r="F213" s="249"/>
      <c r="G213" s="287"/>
      <c r="H213" s="278"/>
      <c r="I213" s="278"/>
      <c r="J213" s="278"/>
      <c r="K213" s="293"/>
    </row>
    <row r="214" spans="2:11" s="1" customFormat="1" ht="15" customHeight="1">
      <c r="B214" s="292"/>
      <c r="C214" s="228" t="s">
        <v>1744</v>
      </c>
      <c r="D214" s="228"/>
      <c r="E214" s="228"/>
      <c r="F214" s="249">
        <v>1</v>
      </c>
      <c r="G214" s="287"/>
      <c r="H214" s="347" t="s">
        <v>1783</v>
      </c>
      <c r="I214" s="347"/>
      <c r="J214" s="347"/>
      <c r="K214" s="293"/>
    </row>
    <row r="215" spans="2:11" s="1" customFormat="1" ht="15" customHeight="1">
      <c r="B215" s="292"/>
      <c r="C215" s="228"/>
      <c r="D215" s="228"/>
      <c r="E215" s="228"/>
      <c r="F215" s="249">
        <v>2</v>
      </c>
      <c r="G215" s="287"/>
      <c r="H215" s="347" t="s">
        <v>1784</v>
      </c>
      <c r="I215" s="347"/>
      <c r="J215" s="347"/>
      <c r="K215" s="293"/>
    </row>
    <row r="216" spans="2:11" s="1" customFormat="1" ht="15" customHeight="1">
      <c r="B216" s="292"/>
      <c r="C216" s="228"/>
      <c r="D216" s="228"/>
      <c r="E216" s="228"/>
      <c r="F216" s="249">
        <v>3</v>
      </c>
      <c r="G216" s="287"/>
      <c r="H216" s="347" t="s">
        <v>1785</v>
      </c>
      <c r="I216" s="347"/>
      <c r="J216" s="347"/>
      <c r="K216" s="293"/>
    </row>
    <row r="217" spans="2:11" s="1" customFormat="1" ht="15" customHeight="1">
      <c r="B217" s="292"/>
      <c r="C217" s="228"/>
      <c r="D217" s="228"/>
      <c r="E217" s="228"/>
      <c r="F217" s="249">
        <v>4</v>
      </c>
      <c r="G217" s="287"/>
      <c r="H217" s="347" t="s">
        <v>1786</v>
      </c>
      <c r="I217" s="347"/>
      <c r="J217" s="347"/>
      <c r="K217" s="293"/>
    </row>
    <row r="218" spans="2:11" s="1" customFormat="1" ht="12.75" customHeight="1">
      <c r="B218" s="294"/>
      <c r="C218" s="295"/>
      <c r="D218" s="295"/>
      <c r="E218" s="295"/>
      <c r="F218" s="295"/>
      <c r="G218" s="295"/>
      <c r="H218" s="295"/>
      <c r="I218" s="295"/>
      <c r="J218" s="295"/>
      <c r="K218" s="29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HP17\vera</dc:creator>
  <cp:keywords/>
  <dc:description/>
  <cp:lastModifiedBy>vera</cp:lastModifiedBy>
  <dcterms:created xsi:type="dcterms:W3CDTF">2022-07-01T07:44:09Z</dcterms:created>
  <dcterms:modified xsi:type="dcterms:W3CDTF">2022-07-01T07:44:56Z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