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tanislav.Dolezal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001" sheetId="3" r:id="rId3"/>
    <sheet name="SO 002" sheetId="4" r:id="rId4"/>
    <sheet name="SO 101" sheetId="5" r:id="rId5"/>
    <sheet name="SO 102" sheetId="6" r:id="rId6"/>
    <sheet name="SO 191" sheetId="7" r:id="rId7"/>
    <sheet name="SO 201" sheetId="8" r:id="rId8"/>
    <sheet name="SO 202" sheetId="9" r:id="rId9"/>
  </sheets>
  <definedNames/>
  <calcPr/>
  <webPublishing/>
</workbook>
</file>

<file path=xl/sharedStrings.xml><?xml version="1.0" encoding="utf-8"?>
<sst xmlns="http://schemas.openxmlformats.org/spreadsheetml/2006/main" count="1348" uniqueCount="447">
  <si>
    <t>Soupis objektů s DPH</t>
  </si>
  <si>
    <t>Stavba:121 018 - III/11220 BOROVNICE, MOSTY EV.Č. 11220-1 A 11220-2</t>
  </si>
  <si>
    <t>Varianta:ZŘ - Základní řešení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</si>
  <si>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</si>
  <si>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</si>
  <si>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</si>
  <si>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</si>
  <si>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</si>
  <si>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</si>
  <si>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</si>
  <si>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</si>
  <si>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</si>
  <si>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</si>
  <si>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Aspe</t>
  </si>
  <si>
    <t>Příloha k formuláři pro ocenění nabídky</t>
  </si>
  <si>
    <t>Stavba</t>
  </si>
  <si>
    <t>číslo a název SO</t>
  </si>
  <si>
    <t>číslo a název rozpočtu:</t>
  </si>
  <si>
    <t>121 018</t>
  </si>
  <si>
    <t>III/11220 BOROVNICE, MOSTY EV.Č. 11220-1 A 11220-2</t>
  </si>
  <si>
    <t>SO 000</t>
  </si>
  <si>
    <t>Všeobecné konstrukce a práce</t>
  </si>
  <si>
    <t>Poř.
č.pol.</t>
  </si>
  <si>
    <t>1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</si>
  <si>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</si>
  <si>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</si>
  <si>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</si>
  <si>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</si>
  <si>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</si>
  <si>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</si>
  <si>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</si>
  <si>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</si>
  <si>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</si>
  <si>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2</t>
  </si>
  <si>
    <t>3</t>
  </si>
  <si>
    <t>4</t>
  </si>
  <si>
    <t>5</t>
  </si>
  <si>
    <t>6</t>
  </si>
  <si>
    <t>7</t>
  </si>
  <si>
    <t>8</t>
  </si>
  <si>
    <t>0</t>
  </si>
  <si>
    <t>02510</t>
  </si>
  <si>
    <t/>
  </si>
  <si>
    <t>ZKOUŠENÍ MATERIÁLŮ ZKUŠEBNOU ZHOTOVITELE</t>
  </si>
  <si>
    <t xml:space="preserve">KPL       </t>
  </si>
  <si>
    <t>02730</t>
  </si>
  <si>
    <t>POMOC PRÁCE ZŘÍZ NEBO ZAJIŠŤ OCHRANU INŽENÝRSKÝCH SÍTÍ
vč. vytýčení</t>
  </si>
  <si>
    <t>02910.1</t>
  </si>
  <si>
    <t>OSTATNÍ POŽADAVKY - ZEMĚMĚŘIČSKÁ MĚŘENÍ
geometrický plán v počtu 15 ks</t>
  </si>
  <si>
    <t xml:space="preserve">KČ        </t>
  </si>
  <si>
    <t>02910.2</t>
  </si>
  <si>
    <t>OSTATNÍ POŽADAVKY - ZEMĚMĚŘIČSKÁ MĚŘENÍ
zaměření skutečného provedení stavby, geodetické práce během výstavby</t>
  </si>
  <si>
    <t>029412</t>
  </si>
  <si>
    <t>OSTATNÍ POŽADAVKY - VYPRACOVÁNÍ MOSTNÍHO LISTU</t>
  </si>
  <si>
    <t xml:space="preserve">KUS       </t>
  </si>
  <si>
    <t>02943</t>
  </si>
  <si>
    <t>OSTATNÍ POŽADAVKY - VYPRACOVÁNÍ RDS</t>
  </si>
  <si>
    <t>02944</t>
  </si>
  <si>
    <t>OSTAT POŽADAVKY - DOKUMENTACE SKUTEČ PROVEDENÍ V DIGIT FORMĚ
vypracování DSPS - 4 paré pro potřeby objednatele</t>
  </si>
  <si>
    <t>02946</t>
  </si>
  <si>
    <t>OSTAT POŽADAVKY - FOTODOKUMENTACE
z průběhu stavby, 2 ks předány investorovi</t>
  </si>
  <si>
    <t>02950</t>
  </si>
  <si>
    <t>OSTATNÍ POŽADAVKY - POSUDKY, KONTROLY, REVIZNÍ ZPRÁVY
Plán sledování a údržby mostu</t>
  </si>
  <si>
    <t>02953</t>
  </si>
  <si>
    <t>OSTATNÍ POŽADAVKY - HLAVNÍ MOSTNÍ PROHLÍDKA</t>
  </si>
  <si>
    <t>02960</t>
  </si>
  <si>
    <t>OSTATNÍ POŽADAVKY - ODBORNÝ DOZOR</t>
  </si>
  <si>
    <t>02991</t>
  </si>
  <si>
    <t>OSTATNÍ POŽADAVKY - INFORMAČNÍ TABULE</t>
  </si>
  <si>
    <t>R00410</t>
  </si>
  <si>
    <t>Vedlejší náklady
 obsahují zejména náklady na:
Ztížené výrobní podmínky související s umístěním stavby, provozními nebo
dopravními omezeními
Uvedení stavbou dotčených ploch a staveništní dopravou dotčených komunikací
do původního nebo projektovaného stavu
Zajištění bezpečnosti při provádění stavby ve smyslu bezpečnosti práce a
ochrany životního prostředí
Likvidace přebytečného stavebního materiálu odpovídajícím způsobem
Péče o nepředané objekty a konstrukce stavby, jejich ošetřování
Nutný rozsah stavebního pojištění budovaného díla na předmětné stavbě a
pojištění odpovědnosti za škodu způsobenou dodavatelem třetí osobě
Zajištění bankovních garancí
Všechny další nutné náklady k řádnému a úplnému zhotovení předmětu díla
zřejmé ze zadávací dokumentace nebo místních podmínek</t>
  </si>
  <si>
    <t>C e l k e m</t>
  </si>
  <si>
    <t>SO 001</t>
  </si>
  <si>
    <t>BOURACÍ PRÁCE STÁVAJÍCÍHO MOSTU EV. Č. 11220-1</t>
  </si>
  <si>
    <t>014101</t>
  </si>
  <si>
    <t>01</t>
  </si>
  <si>
    <t>POPLATKY ZA SKLÁDKU
zemina</t>
  </si>
  <si>
    <t xml:space="preserve">M3        </t>
  </si>
  <si>
    <t>02</t>
  </si>
  <si>
    <t>POPLATKY ZA SKLÁDKU
beton</t>
  </si>
  <si>
    <t>03</t>
  </si>
  <si>
    <t>POPLATKY ZA SKLÁDKU
železobeton</t>
  </si>
  <si>
    <t>04</t>
  </si>
  <si>
    <t>POPLATKY ZA SKLÁDKU
kámen</t>
  </si>
  <si>
    <t>Zemní práce</t>
  </si>
  <si>
    <t>11512</t>
  </si>
  <si>
    <t>ČERPÁNÍ VODY DO 1000 L/MIN</t>
  </si>
  <si>
    <t xml:space="preserve">HOD       </t>
  </si>
  <si>
    <t>18*6,0=108,000 [A]</t>
  </si>
  <si>
    <t>11526</t>
  </si>
  <si>
    <t>PŘEVEDENÍ VODY POTRUBÍM DN 800 NEBO ŽLABY R.O. DO 2,8M</t>
  </si>
  <si>
    <t xml:space="preserve">M         </t>
  </si>
  <si>
    <t>2*23,0=46,000 [A]</t>
  </si>
  <si>
    <t>131736</t>
  </si>
  <si>
    <t>HLOUBENÍ JAM ZAPAŽ I NEPAŽ TŘ. I, ODVOZ DO 12KM</t>
  </si>
  <si>
    <t>185,0m2*2,25m-8,0m2*7,0m=360,250 [A]</t>
  </si>
  <si>
    <t>17120</t>
  </si>
  <si>
    <t>ULOŽENÍ SYPANINY DO NÁSYPŮ A NA SKLÁDKY BEZ ZHUTNĚNÍ</t>
  </si>
  <si>
    <t>Základy</t>
  </si>
  <si>
    <t>21461</t>
  </si>
  <si>
    <t>SEPARAČNÍ GEOTEXTILIE
v pažícím boxu</t>
  </si>
  <si>
    <t xml:space="preserve">M2        </t>
  </si>
  <si>
    <t>2*6,0*2,0=24,000 [A]</t>
  </si>
  <si>
    <t>23217A</t>
  </si>
  <si>
    <t xml:space="preserve">ŠTĚTOVÉ STĚNY BERANĚNÉ Z KOVOVÝCH DÍLCŮ DOČASNÉ (PLOCHA)
vč. ocelového nosníku
ve štětové stěně bude proveden průchod pro provizorní převedení vodoteče
realizace pažíci stěny postupným odkopem ze segmentů dl. 1,0 m - zákaz baranění štetovnice pod nadzemním vedením </t>
  </si>
  <si>
    <t>41,4*4,25+13,2*4,5+6,0*5,25+4,2*5,75=291,000 [A]</t>
  </si>
  <si>
    <t>23717A</t>
  </si>
  <si>
    <t xml:space="preserve">ODSTRANĚNÍ ŠTĚTOVÝCH STĚN Z KOVOVÝCH DÍLCŮ V PLOŠE
realizace pažíci stěny postupným odkopem ze segmentů dl. 1,0 m - zákaz baranění štetovnice pod nadzemním vedením </t>
  </si>
  <si>
    <t xml:space="preserve">Potrubí    </t>
  </si>
  <si>
    <t>87446</t>
  </si>
  <si>
    <t>POTRUBÍ Z TRUB PLASTOVÝCH ODPADNÍCH DN DO 400MM
 provizorní napojení HDPE rourou po demolici zatrubnění horské vpusti u OP1 a OP2</t>
  </si>
  <si>
    <t>3,0+6,0=9,000 [A]</t>
  </si>
  <si>
    <t>Potrubí</t>
  </si>
  <si>
    <t>Ostatní konstrukce a práce</t>
  </si>
  <si>
    <t>9</t>
  </si>
  <si>
    <t>9112A3</t>
  </si>
  <si>
    <t>ZÁBRADLÍ MOSTNÍ S VODOR MADLY - DEMONTÁŽ S PŘESUNEM
vč. likvidace</t>
  </si>
  <si>
    <t>914123</t>
  </si>
  <si>
    <t>DOPRAVNÍ ZNAČKY ZÁKLADNÍ VELIKOSTI OCELOVÉ FÓLIE TŘ 1 - DEMONTÁŽ</t>
  </si>
  <si>
    <t>1=1,000 [A] ks - bude zpětně použita v SO 201</t>
  </si>
  <si>
    <t>914323</t>
  </si>
  <si>
    <t>DOPRAV ZNAČKY ZMENŠ VEL OCEL FÓLIE TŘ 1 - DEMONTÁŽ
vč. likvidace</t>
  </si>
  <si>
    <t>966156</t>
  </si>
  <si>
    <t>BOURÁNÍ KONSTRUKCÍ Z PROST BETONU S ODVOZEM DO 12KM</t>
  </si>
  <si>
    <t>966166</t>
  </si>
  <si>
    <t>BOURÁNÍ KONSTRUKCÍ ZE ŽELEZOBETONU S ODVOZEM DO 12KM</t>
  </si>
  <si>
    <t>most: 13,53m3=13,530 [A]
roura: 1,1m3=1,100 [B]
zídka: 2,5m3=2,500 [C]
Celkem: A+B+C=17,130 [D]</t>
  </si>
  <si>
    <t>967136</t>
  </si>
  <si>
    <t>VYBOURÁNÍ ČÁSTÍ KONSTRUKCÍ KAMENNÝCH NA MC S ODVOZEM DO 12KM
DEMOLICE STÁVAJÍCÍ KAMENNÉ ZÍDKY A ZATRUBNĚNÍ HORSKÉ VPUSTI U OP2</t>
  </si>
  <si>
    <t>1,5m2*4,0=6,000 [A]</t>
  </si>
  <si>
    <t>R94490</t>
  </si>
  <si>
    <t>OCHRANNÁ KONSTRUKCE
PAŽÍCÍ BOX - kompletní provedení (montáž, demontáž, nájemné)</t>
  </si>
  <si>
    <t>2*6,0*3,0=36,000 [A]</t>
  </si>
  <si>
    <t>SO 002</t>
  </si>
  <si>
    <t>BOURACÍ PRÁCE STÁVAJÍCÍHO MOSTU EV. Č. 11220-2</t>
  </si>
  <si>
    <t>11527</t>
  </si>
  <si>
    <t>PŘEV VOD NA POVRCHU POTR DN DO 1000MM NEBO ŽLAB R.O. DO 3,6M</t>
  </si>
  <si>
    <t>2*44,4=88,800 [A]</t>
  </si>
  <si>
    <t>367,0m2*2,091m-8,0m2*12,7m=665,797 [A]</t>
  </si>
  <si>
    <t>ŠTĚTOVÉ STĚNY BERANĚNÉ Z KOVOVÝCH DÍLCŮ DOČASNÉ (PLOCHA)
ve štětové stěně bude proveden průchod pro provizorní převedení vodoteče</t>
  </si>
  <si>
    <t>88,95*4,25=378,038 [A]</t>
  </si>
  <si>
    <t>ODSTRANĚNÍ ŠTĚTOVÝCH STĚN Z KOVOVÝCH DÍLCŮ V PLOŠE</t>
  </si>
  <si>
    <t>DOPRAVNÍ ZNAČKY ZÁKLADNÍ VELIKOSTI OCELOVÉ FÓLIE TŘ 1 - DEMONTÁŽ
vč. likvidace</t>
  </si>
  <si>
    <t>SO 101</t>
  </si>
  <si>
    <t>Úprava komunikace</t>
  </si>
  <si>
    <t>dle pol.č. 123736: 397,7=397,700 [A]
ornice: (2506-2448,1)*0,15=8,685 [B]
Celkem: A+B=406,385 [C]</t>
  </si>
  <si>
    <t>11120</t>
  </si>
  <si>
    <t>ODSTRANĚNÍ KŘOVIN</t>
  </si>
  <si>
    <t>křoví a nálety: 874=874,000 [A]</t>
  </si>
  <si>
    <t>11201</t>
  </si>
  <si>
    <t>KÁCENÍ STROMŮ D KMENE DO 0,5M S ODSTRANĚNÍM PAŘEZŮ</t>
  </si>
  <si>
    <t>stromy dle tabulky kácení: 15=15,000 [A]</t>
  </si>
  <si>
    <t>113726</t>
  </si>
  <si>
    <t>FRÉZOVÁNÍ ZPEVNĚNÝCH PLOCH ASFALTOVÝCH, ODVOZ DO 12KM</t>
  </si>
  <si>
    <t>frézování 80 mm:9783,3*0,08=782,664 [A]
frézování 50 mm oprava lokálních poruch: 9783,3*0,05*0,3=146,750 [B]
frézování 50 mm napojení na stav:105,0=105,000 [C]
Celkem: A+B+C=1 034,414 [D]</t>
  </si>
  <si>
    <t>113764</t>
  </si>
  <si>
    <t>FRÉZOVÁNÍ DRÁŽKY PRŮŘEZU DO 400MM2 V ASFALTOVÉ VOZOVCE</t>
  </si>
  <si>
    <t>napojení na stav + podél obrub a rigolů: 552,0=552,000 [A]</t>
  </si>
  <si>
    <t>121106</t>
  </si>
  <si>
    <t>SEJMUTÍ ORNICE NEBO LESNÍ PŮDY S ODVOZEM DO 12KM</t>
  </si>
  <si>
    <t>2506,0*0,15=375,900 [A]</t>
  </si>
  <si>
    <t>123736</t>
  </si>
  <si>
    <t>ODKOP PRO SPOD STAVBU SILNIC A ŽELEZNIC TŘ. I, ODVOZ DO 12KM</t>
  </si>
  <si>
    <t>12932</t>
  </si>
  <si>
    <t>ČIŠTĚNÍ PŘÍKOPŮ OD NÁNOSU DO 0,5M3/M</t>
  </si>
  <si>
    <t>129945</t>
  </si>
  <si>
    <t>ČIŠTĚNÍ POTRUBÍ DN DO 300MM</t>
  </si>
  <si>
    <t>číštění propustků sjezdů DN 300: 58,8=58,800 [A]</t>
  </si>
  <si>
    <t>17180</t>
  </si>
  <si>
    <t>ULOŽENÍ SYPANINY DO NÁSYPŮ Z NAKUPOVANÝCH MATERIÁLŮ</t>
  </si>
  <si>
    <t>17380</t>
  </si>
  <si>
    <t>ZEMNÍ KRAJNICE A DOSYPÁVKY Z NAKUPOVANÝCH MATERIÁLŮ</t>
  </si>
  <si>
    <t>18220</t>
  </si>
  <si>
    <t>ROZPROSTŘENÍ ORNICE VE SVAHU</t>
  </si>
  <si>
    <t>2448,1*0,15=367,215 [A]</t>
  </si>
  <si>
    <t>18242</t>
  </si>
  <si>
    <t>ZALOŽENÍ TRÁVNÍKU HYDROOSEVEM NA ORNICI</t>
  </si>
  <si>
    <t>2448,1m2=2 448,100 [A]</t>
  </si>
  <si>
    <t>18247</t>
  </si>
  <si>
    <t>OŠETŘOVÁNÍ TRÁVNÍKU</t>
  </si>
  <si>
    <t>ošetření 4x z pol.č.18242: 4*2448,1m2=9 792,400 [A]</t>
  </si>
  <si>
    <t>Komunikace</t>
  </si>
  <si>
    <t>56363</t>
  </si>
  <si>
    <t>VOZOVKOVÉ VRSTVY Z RECYKLOVANÉHO MATERIÁLU TL DO 150MM</t>
  </si>
  <si>
    <t>hospodářské sjezdy R-mat tl. 0,15 m: 6,7=6,700 [A]</t>
  </si>
  <si>
    <t>56963</t>
  </si>
  <si>
    <t>ZPEVNĚNÍ KRAJNIC Z RECYKLOVANÉHO MATERIÁLU TL DO 150MM</t>
  </si>
  <si>
    <t>572213</t>
  </si>
  <si>
    <t>SPOJOVACÍ POSTŘIK Z EMULZE DO 0,5KG/M2</t>
  </si>
  <si>
    <t>úprava komunikace: 2*9783,3=19 566,600 [A]
obnova obrusu u mostu 11220-3 pouze se souhlasem investora : 247,0=247,000 [B]
Celkem: A+B=19 813,600 [C]</t>
  </si>
  <si>
    <t>574A44</t>
  </si>
  <si>
    <t>ASFALTOVÝ BETON PRO OBRUSNÉ VRSTVY ACO 11+, 11S TL. 50MM</t>
  </si>
  <si>
    <t>úprava komunikace: 9783,3=9 783,300 [A]
obnova obrusu u mostu 11220-3 pouze se souhlasem investora : 247,0=247,000 [B]
Celkem: A+B=10 030,300 [C]</t>
  </si>
  <si>
    <t>574C56</t>
  </si>
  <si>
    <t>ASFALTOVÝ BETON PRO LOŽNÍ VRSTVY ACL 16+, 16S TL. 60MM</t>
  </si>
  <si>
    <t>úprava komunikace: 9783,3=9 783,300 [A]</t>
  </si>
  <si>
    <t>577221</t>
  </si>
  <si>
    <t>VRSTVY PRO OBNOVU, OPRAVY - INFILTRAČ POSTŘIK DO 1,0KG/M2
oprava lokálních poruch</t>
  </si>
  <si>
    <t>2830 m2 - 30% celkové plochy: 2830,0*0,3=849,000 [A]</t>
  </si>
  <si>
    <t>5774EG</t>
  </si>
  <si>
    <t>VRSTVY PRO OBNOVU A OPRAVY Z ASF BETONU ACP 16+, 16S
oprava lokálních poruch</t>
  </si>
  <si>
    <t>2830 m2 tl. 50mm - 30% celkové plochy: 2830,0*0,05*0,3=42,450 [A]</t>
  </si>
  <si>
    <t>577A1</t>
  </si>
  <si>
    <t>VÝSPRAVA TRHLIN ASFALTOVOU ZÁLIVKOU</t>
  </si>
  <si>
    <t>odhad: 250=250,000 [A]</t>
  </si>
  <si>
    <t>58910</t>
  </si>
  <si>
    <t>VÝPLŇ SPAR ASFALTEM</t>
  </si>
  <si>
    <t>89721</t>
  </si>
  <si>
    <t>VPUSŤ KANALIZAČNÍ HORSKÁ KOMPLETNÍ MONOLITICKÁ BETONOVÁ</t>
  </si>
  <si>
    <t>899121</t>
  </si>
  <si>
    <t>MŘÍŽE OCELOVÉ SAMOSTATNÉ</t>
  </si>
  <si>
    <t>výměna mříží UV: 18=18,000 [A]
výměna mříží HV: 2=2,000 [B]
Celkem: A+B=20,000 [C]</t>
  </si>
  <si>
    <t>89922</t>
  </si>
  <si>
    <t>VÝŠKOVÁ ÚPRAVA MŘÍŽÍ
výměna horní skruže se souhlasem investora</t>
  </si>
  <si>
    <t>9113B1</t>
  </si>
  <si>
    <t>SVODIDLO OCEL SILNIČ JEDNOSTR, ÚROVEŇ ZADRŽ H1 -DODÁVKA A MONTÁŽ</t>
  </si>
  <si>
    <t>9113B3</t>
  </si>
  <si>
    <t>SVODIDLO OCEL SILNIČ JEDNOSTR, ÚROVEŇ ZADRŽ H1 - DEMONTÁŽ S PŘESUNEM</t>
  </si>
  <si>
    <t>91228</t>
  </si>
  <si>
    <t>SMĚROVÉ SLOUPKY Z PLAST HMOT VČETNĚ ODRAZNÉHO PÁSKU</t>
  </si>
  <si>
    <t>směrové sloupky: 80=80,000 [A]
sloupky sjezdy Z11g: 12=12,000 [B]
Celkem: A+B=92,000 [C]</t>
  </si>
  <si>
    <t>914113</t>
  </si>
  <si>
    <t>DOPRAVNÍ ZNAČKY ZÁKLADNÍ VELIKOSTI OCELOVÉ NEREFLEXNÍ - DEMONTÁŽ</t>
  </si>
  <si>
    <t>914161</t>
  </si>
  <si>
    <t>DOPRAVNÍ ZNAČKY ZÁKLADNÍ VELIKOSTI HLINÍKOVÉ FÓLIE TŘ 1 - DODÁVKA A MONTÁŽ</t>
  </si>
  <si>
    <t>914913</t>
  </si>
  <si>
    <t>SLOUPKY A STOJKY DZ Z OCEL TRUBEK ZABETON DEMONTÁŽ</t>
  </si>
  <si>
    <t>914931</t>
  </si>
  <si>
    <t>SLOUPKY A STOJKY DZ Z HLINÍK TRUBEK ZABETON DOD A MONTÁŽ</t>
  </si>
  <si>
    <t>915221</t>
  </si>
  <si>
    <t>VODOR DOPRAV ZNAČ PLASTEM STRUKTURÁLNÍ NEHLUČNÉ - DOD A POKLÁDKA</t>
  </si>
  <si>
    <t>VDZ vodící proužek tl. 0,125 m: 3867*0,125=483,375 [A]
VDZ vodící proužek tl. 0,125 m přerušovaná čára: 73,7*0,125=9,213 [B]
VDZ stop čára tl. 0,50 m: 10,1*0,5=5,050 [C]
VDZ dělící čára tl. 0,125 m: 6*0,125=0,750 [D]
VDZ značení zastávky žlutá tl. 0,25 m: 50*0,25=12,500 [E]
Celkem: A+B+C+D+E=510,888 [F]</t>
  </si>
  <si>
    <t>917224</t>
  </si>
  <si>
    <t>SILNIČNÍ A CHODNÍKOVÉ OBRUBY Z BETONOVÝCH OBRUBNÍKŮ ŠÍŘ 150MM</t>
  </si>
  <si>
    <t>935812</t>
  </si>
  <si>
    <t>ŽLABY A RIGOLY DLÁŽDĚNÉ Z KOSTEK DROBNÝCH DO BETONU TL 100MM</t>
  </si>
  <si>
    <t>274,0*0,5=137,000 [A]</t>
  </si>
  <si>
    <t>SO 102</t>
  </si>
  <si>
    <t>Úprava chodníku v obci</t>
  </si>
  <si>
    <t>ornice: (48,8-35,8)*0,15=1,950 [A]</t>
  </si>
  <si>
    <t>11318</t>
  </si>
  <si>
    <t>ODSTRANĚNÍ KRYTU ZPEVNĚNÝCH PLOCH Z DLAŽDIC</t>
  </si>
  <si>
    <t>222,0*0,06=13,320 [A]</t>
  </si>
  <si>
    <t>11351</t>
  </si>
  <si>
    <t>ODSTRANĚNÍ ZÁHONOVÝCH OBRUBNÍKŮ</t>
  </si>
  <si>
    <t>11352</t>
  </si>
  <si>
    <t>ODSTRANĚNÍ CHODNÍKOVÝCH A SILNIČNÍCH OBRUBNÍKŮ BETONOVÝCH</t>
  </si>
  <si>
    <t>48,8*0,15=7,320 [A]</t>
  </si>
  <si>
    <t>35,8*0,15=5,370 [A]</t>
  </si>
  <si>
    <t>35,8m2=35,800 [A]</t>
  </si>
  <si>
    <t>ošetření 4x z pol.č.18242: 4*35,8m2=143,200 [A]</t>
  </si>
  <si>
    <t>56333</t>
  </si>
  <si>
    <t>VOZOVKOVÉ VRSTVY ZE ŠTĚRKODRTI TL. DO 150MM</t>
  </si>
  <si>
    <t>582611</t>
  </si>
  <si>
    <t>KRYTY Z BETON DLAŽDIC SE ZÁMKEM ŠEDÝCH TL 60MM DO LOŽE Z KAM</t>
  </si>
  <si>
    <t>582617</t>
  </si>
  <si>
    <t>KRYTY Z BETON DLAŽDIC SE ZÁMKEM ŠEDÝCH RELIÉF TL 60MM DO LOŽE Z KAM</t>
  </si>
  <si>
    <t>SO 191</t>
  </si>
  <si>
    <t>DIO</t>
  </si>
  <si>
    <t>99999</t>
  </si>
  <si>
    <t>R</t>
  </si>
  <si>
    <t>DIO
- pronájem
- kompletní dopravní opatření při stavbě
- včetně návrhu a projednání dočasného dopravního značení s policií ČR a dopravním úřadem, včetně návrhu značení na objízdných trasách v dostatečném předstihu před zahájením stavby
- kompletní provedení (dopravní značky, směrovací desky, výstražná světla, vodící desky, vodorovné značky vč. Odstranění, atd.)
- včetně nákladů na případné doplnění značení dle aktuálního požadavku Policie ČR
- včetně případného doplnění značek IP22 (viz. vyjádření Policie ČR v dokladové části)
- včetně případného zakrytí (ne pouze přeškrtnutí!) nebo demontáže dočasně zneplatněného značení, včetně zpětného odkrytí a montáže
- včetně nákladů na přesuny dopravního značení dle jednotlivých fází výstavby, resp. dle potřeby
- dopravní značení musí splňovat vnitropodnikové předpisy ŘSD PPK-PRE, PPK-FOL a TP 143
- položka je pouze se souhlasem objednatele!
- bude fakturováno dle skutečnosti</t>
  </si>
  <si>
    <t>SO 201</t>
  </si>
  <si>
    <t>REKONSTRUKCE MOSTU EV. Č. 11220-1</t>
  </si>
  <si>
    <t>03730</t>
  </si>
  <si>
    <t>POMOC PRÁCE ZAJIŠŤ NEBO ZŘÍZ OCHRANU INŽENÝRSKÝCH SÍTÍ
Pasportizace stávajících potrubí</t>
  </si>
  <si>
    <t>FRÉZOVÁNÍ DRÁŽKY PRŮŘEZU DO 400MM2 V ASFALTOVÉ VOZOVCE
podél říms</t>
  </si>
  <si>
    <t>113765</t>
  </si>
  <si>
    <t>FRÉZOVÁNÍ DRÁŽKY PRŮŘEZU DO 600MM2 V ASFALTOVÉ VOZOVCE
podél říms</t>
  </si>
  <si>
    <t>2*11,6+13,7=36,900 [A]</t>
  </si>
  <si>
    <t>113766</t>
  </si>
  <si>
    <t>FRÉZOVÁNÍ DRÁŽKY PRŮŘEZU DO 800MM2 V ASFALTOVÉ VOZOVCE</t>
  </si>
  <si>
    <t>113767</t>
  </si>
  <si>
    <t>FRÉZOVÁNÍ DRÁŽKY PRŮŘEZU DO 1000MM2 V ASFALTOVÉ VOZOVCE
podél říms</t>
  </si>
  <si>
    <t>12hod*12*7dní=1 008,000 [A]</t>
  </si>
  <si>
    <t>17581</t>
  </si>
  <si>
    <t>OBSYP POTRUBÍ A OBJEKTŮ Z NAKUPOVANÝCH MATERIÁLŮ
zásyp základů</t>
  </si>
  <si>
    <t>2,4m2*13,8m+3,2m2*12,1m=71,840 [A]</t>
  </si>
  <si>
    <t>21331</t>
  </si>
  <si>
    <t>DRENÁŽNÍ VRSTVY Z BETONU MEZEROVITÉHO (DRENÁŽNÍHO)
okolo rubové drenáže</t>
  </si>
  <si>
    <t>0,1m2*(15,4+15,2)=3,060 [A]</t>
  </si>
  <si>
    <t>21341</t>
  </si>
  <si>
    <t>DRENÁŽNÍ VRSTVY Z PLASTBETONU (PLASTMALTY)</t>
  </si>
  <si>
    <t>v odvod. proužku: 11,6*0,035*0,15+okolo trubiček2*0,6*0,4*0,065=0,092 [A]</t>
  </si>
  <si>
    <t>272325</t>
  </si>
  <si>
    <t>ZÁKLADY ZE ŽELEZOBETONU DO C30/37</t>
  </si>
  <si>
    <t>10,35+9,06+15,3=34,710 [A]</t>
  </si>
  <si>
    <t>272365</t>
  </si>
  <si>
    <t>VÝZTUŽ ZÁKLADŮ Z OCELI 10505, B500B</t>
  </si>
  <si>
    <t xml:space="preserve">T         </t>
  </si>
  <si>
    <t>8546,1/1000=8,546 [A]</t>
  </si>
  <si>
    <t>28999</t>
  </si>
  <si>
    <t>OPLÁŠTĚNÍ (ZPEVNĚNÍ) Z FÓLIE</t>
  </si>
  <si>
    <t>2,3*15,4+3,0*15,2=81,020 [A]</t>
  </si>
  <si>
    <t>Svislé konstrukce</t>
  </si>
  <si>
    <t>31717</t>
  </si>
  <si>
    <t>KOVOVÉ KONSTRUKCE PRO KOTVENÍ ŘÍMSY</t>
  </si>
  <si>
    <t xml:space="preserve">KG        </t>
  </si>
  <si>
    <t>23ks*6kg/ks=138,000 [A]</t>
  </si>
  <si>
    <t>317325</t>
  </si>
  <si>
    <t>ŘÍMSY ZE ŽELEZOBETONU DO C30/37
vč. vyznačení letopočtu výstavby vlysem do betonu</t>
  </si>
  <si>
    <t>LŘ: 0,15m2*12,6m+22,6m2*0,3m=8,670 [A]
PŘ: 0,3m2*11,555m=3,467 [B]
Celkem: A+B=12,137 [C]</t>
  </si>
  <si>
    <t>317365</t>
  </si>
  <si>
    <t>VÝZTUŽ ŘÍMS Z OCELI 10505, B500B</t>
  </si>
  <si>
    <t>1396,0/1000=1,396 [A]</t>
  </si>
  <si>
    <t>327325</t>
  </si>
  <si>
    <t>ZDI OPĚRNÉ, ZÁRUBNÍ, NÁBŘEŽNÍ ZE ŽELEZOVÉHO BETONU DO C30/37</t>
  </si>
  <si>
    <t>úhlové zdi: 8,09+5,39=13,480 [A]
gravitační zídka: 3,63m2=3,630 [B]
Celkem: A+B=17,110 [C]</t>
  </si>
  <si>
    <t>327365</t>
  </si>
  <si>
    <t>VÝZTUŽ ZDÍ OPĚRNÝCH, ZÁRUBNÍCH, NÁBŘEŽNÍCH Z OCELI 10505, B500B</t>
  </si>
  <si>
    <t>3319,0/1000=3,319 [A]</t>
  </si>
  <si>
    <t>327366</t>
  </si>
  <si>
    <t>VÝZTUŽ ZDÍ OPĚRNÝCH, ZÁRUBNÍCH, NÁBŘEŽNÍCH Z KARI SÍTÍ</t>
  </si>
  <si>
    <t>gravitační zídka: 15,0m2*8,43kg/m2/1000*1,1=0,139 [A]</t>
  </si>
  <si>
    <t>389325</t>
  </si>
  <si>
    <t>MOSTNÍ RÁMOVÉ KONSTRUKCE ZE ŽELEZOBETONU C30/37
jedná se o stěny a horní desku</t>
  </si>
  <si>
    <t>389365</t>
  </si>
  <si>
    <t>VÝZTUŽ MOSTNÍ RÁMOVÉ KONSTRUKCE Z OCELI 10505, B500B</t>
  </si>
  <si>
    <t>6372,0/1000=6,372 [A]</t>
  </si>
  <si>
    <t>Vodorovné konstrukce</t>
  </si>
  <si>
    <t>43112</t>
  </si>
  <si>
    <t>SCHODIŠŤ KONSTR Z DÍLCŮ ŽELEZOBETON
V blízkosti pažení jsou existující schody, jedná se o položku, která bude použita jen v případě jejich poškození.</t>
  </si>
  <si>
    <t>8ks*0,75*0,18*0,5=0,540 [A]</t>
  </si>
  <si>
    <t>451312</t>
  </si>
  <si>
    <t>PODKLADNÍ A VÝPLŇOVÉ VRSTVY Z PROSTÉHO BETONU C12/15</t>
  </si>
  <si>
    <t>12,7m3+0,25m2*(15,4+15,2)m( pod drenáž)=20,350 [A]</t>
  </si>
  <si>
    <t>45131A</t>
  </si>
  <si>
    <t>PODKLADNÍ A VÝPLŇOVÉ VRSTVY Z PROSTÉHO BETONU C20/25
pod dlažbu</t>
  </si>
  <si>
    <t>(46m2*1,2+22m2*1,2)*0,15m+15,14m2*0,1m+35m2*0,1m=17,254 [A]</t>
  </si>
  <si>
    <t>45145</t>
  </si>
  <si>
    <t>PODKL A VÝPLŇ VRSTVY Z MALTY CEMENTOVÉ
fabion u rubové drenáže</t>
  </si>
  <si>
    <t>0,02m2*(15,4+15,2)=0,612 [A]</t>
  </si>
  <si>
    <t>45157</t>
  </si>
  <si>
    <t>PODKLADNÍ A VÝPLŇOVÉ VRSTVY Z KAMENIVA TĚŽENÉHO
obsyp těsnící fólie</t>
  </si>
  <si>
    <t>2*0,15*(2,3*15,4+3,0*15,2)=24,306 [A]</t>
  </si>
  <si>
    <t>45860</t>
  </si>
  <si>
    <t>VÝPLŇ ZA OPĚRAMI A ZDMI Z MEZEROVITÉHO BETONU</t>
  </si>
  <si>
    <t>4,8m2*13,8m+5,2m2*12,1m=129,160 [A]</t>
  </si>
  <si>
    <t>465512</t>
  </si>
  <si>
    <t>DLAŽBY Z LOMOVÉHO KAMENE NA MC</t>
  </si>
  <si>
    <t>(46m2*1,2+22m2*1,2)*0,2m+15,14m2*0,2m+35m2*0,2m=26,348 [A]</t>
  </si>
  <si>
    <t>467315</t>
  </si>
  <si>
    <t>STUPNĚ A PRAHY VODNÍCH KORYT Z PROSTÉHO BETONU C30/37</t>
  </si>
  <si>
    <t>ukončovací práh dlažby: (8,0+21,0)*0,5*1,0=14,500 [A]</t>
  </si>
  <si>
    <t>572214</t>
  </si>
  <si>
    <t>SPOJOVACÍ POSTŘIK Z MODIFIK EMULZE DO 0,5KG/M2</t>
  </si>
  <si>
    <t>2*27,0=54,000 [A]</t>
  </si>
  <si>
    <t>27,0=27,000 [A]</t>
  </si>
  <si>
    <t>575A05</t>
  </si>
  <si>
    <t>LITÝ ASFALT MA I (SILNICE, DÁLNICE) 16
odvodňovací proužek v ložné vrstvě</t>
  </si>
  <si>
    <t>0,45*11,6*0,06=0,313 [A]</t>
  </si>
  <si>
    <t>575A55</t>
  </si>
  <si>
    <t>LITÝ ASFALT MA I (SILNICE, DÁLNICE) 16 TL. 40MM
odvodňovací proužek v obrusné vrstvě</t>
  </si>
  <si>
    <t>0,5*11,6=5,800 [A]</t>
  </si>
  <si>
    <t>575C43</t>
  </si>
  <si>
    <t>LITÝ ASFALT MA IV (OCHRANA MOSTNÍ IZOLACE) 11 TL. 35MM</t>
  </si>
  <si>
    <t>Úpravy povrchů, podlahy, výplně otvorů</t>
  </si>
  <si>
    <t>62592</t>
  </si>
  <si>
    <t>ÚPRAVA POVRCHU BETONOVÝCH PLOCH A KONSTRUKCÍ - STRIÁŽ</t>
  </si>
  <si>
    <t>Přidružená stavební výroba</t>
  </si>
  <si>
    <t>711442</t>
  </si>
  <si>
    <t>IZOLACE MOSTOVEK CELOPLOŠNÁ ASFALTOVÝMI PÁSY S PEČETÍCÍ VRSTVOU</t>
  </si>
  <si>
    <t>92,5m2+2/3*56,2m2+2/3*41,8m2=157,833 [A]</t>
  </si>
  <si>
    <t>711519</t>
  </si>
  <si>
    <t>OCHRANA IZOLACE PODZEMNÍCH OBJEKTŮ TEXTILIÍ
min. 600g/m2 , min. tl. 6 mm, tažnost min 70%</t>
  </si>
  <si>
    <t>190,5m2-27m2=163,500 [A]</t>
  </si>
  <si>
    <t>78383</t>
  </si>
  <si>
    <t>NÁTĚRY BETON KONSTR TYP S4 (OS-C)
římsa</t>
  </si>
  <si>
    <t>LŘ: 0,3m*(7,24+6,33)m=4,071 [A]
PŘ: 0,3m*11,555m=3,467 [B]
Celkem: A+B=7,538 [C]</t>
  </si>
  <si>
    <t>81446</t>
  </si>
  <si>
    <t>POTRUBÍ Z TRUB BETONOVÝCH DN DO 400MM
Zatrubnění stávající horské vpusti</t>
  </si>
  <si>
    <t>86915</t>
  </si>
  <si>
    <t>POTRUBÍ ODPADNÍ MOSTNÍCH OBJEKTŮ Z OCEL TRUB DN DO 300MM
Zatrubnění stávající dešťové kanalizace</t>
  </si>
  <si>
    <t>87533</t>
  </si>
  <si>
    <t>POTRUBÍ DREN Z TRUB PLAST DN DO 150MM</t>
  </si>
  <si>
    <t>15,4+15,2+4*0,5=32,600 [A]</t>
  </si>
  <si>
    <t>87634</t>
  </si>
  <si>
    <t>CHRÁNIČKY Z TRUB PLASTOVÝCH DN DO 200MM
prostup křídlem</t>
  </si>
  <si>
    <t>4*0,30=1,200 [A]</t>
  </si>
  <si>
    <t>891633</t>
  </si>
  <si>
    <t>KLAPKY DN DO 150MM
na odvodnění rubu opěry</t>
  </si>
  <si>
    <t>9112B1</t>
  </si>
  <si>
    <t>ZÁBRADLÍ MOSTNÍ SE SVISLOU VÝPLNÍ - DODÁVKA A MONTÁŽ</t>
  </si>
  <si>
    <t>13,0+11,4=24,400 [A]</t>
  </si>
  <si>
    <t>91345</t>
  </si>
  <si>
    <t>NIVELAČNÍ ZNAČKY KOVOVÉ</t>
  </si>
  <si>
    <t>91355</t>
  </si>
  <si>
    <t>EVIDENČNÍ ČÍSLO MOSTU</t>
  </si>
  <si>
    <t>91359R</t>
  </si>
  <si>
    <t>OZNAČANÍ VODOTEČE</t>
  </si>
  <si>
    <t>914122</t>
  </si>
  <si>
    <t>DOPRAVNÍ ZNAČKY ZÁKLADNÍ VELIKOSTI OCELOVÉ FÓLIE TŘ 1 - MONTÁŽ S PŘEMÍSTĚNÍM</t>
  </si>
  <si>
    <t>917223</t>
  </si>
  <si>
    <t>SILNIČNÍ A CHODNÍKOVÉ OBRUBY Z BETONOVÝCH OBRUBNÍKŮ ŠÍŘ 100MM</t>
  </si>
  <si>
    <t>6,3m+8,1m+2,6m+5,1m=22,100 [A]</t>
  </si>
  <si>
    <t>3,2+2*5,0=13,200 [A]</t>
  </si>
  <si>
    <t>919111</t>
  </si>
  <si>
    <t>ŘEZÁNÍ ASFALTOVÉHO KRYTU VOZOVEK TL DO 50MM</t>
  </si>
  <si>
    <t>řezaná spára ve vozovce: 2*6,0=12,000 [A]</t>
  </si>
  <si>
    <t>931314</t>
  </si>
  <si>
    <t>TĚSNĚNÍ DILATAČ SPAR ASF ZÁLIVKOU PRŮŘ DO 400MM2</t>
  </si>
  <si>
    <t>931315</t>
  </si>
  <si>
    <t>TĚSNĚNÍ DILATAČ SPAR ASF ZÁLIVKOU PRŮŘ DO 600MM2</t>
  </si>
  <si>
    <t>931316</t>
  </si>
  <si>
    <t>TĚSNĚNÍ DILATAČ SPAR ASF ZÁLIVKOU PRŮŘ DO 800MM2</t>
  </si>
  <si>
    <t>93639</t>
  </si>
  <si>
    <t>ZAÚSTĚNÍ SKLUZŮ (VČET DLAŽBY Z LOM KAMENE)</t>
  </si>
  <si>
    <t>93664</t>
  </si>
  <si>
    <t>MOSTNÍ ODVODŇOVACÍ TRUBKA (POVRCHŮ IZOLACE) Z PLASTU</t>
  </si>
  <si>
    <t>SO 202</t>
  </si>
  <si>
    <t>REKONSTRUKCE MOSTU EV. Č. 11220-2</t>
  </si>
  <si>
    <t>25,3+19,2=44,500 [A]</t>
  </si>
  <si>
    <t>2*(25,3+19,2)=89,000 [A]</t>
  </si>
  <si>
    <t>OBSYP POTRUBÍ A OBJEKTŮ Z NAKUPOVANÝCH MATERIÁLŮ</t>
  </si>
  <si>
    <t>2,5m2*(24,4+27,0)m=128,500 [A]</t>
  </si>
  <si>
    <t>0,1m2*(29,4+21,2)=5,060 [A]</t>
  </si>
  <si>
    <t>v odvod. proužku: (11,1+10,1)*0,035*0,15+okolo trubiček4*0,6*0,4*0,065=0,174 [A]</t>
  </si>
  <si>
    <t>20,34+15,56+21,82=57,720 [A]</t>
  </si>
  <si>
    <t>14052,5/1000=14,053 [A]</t>
  </si>
  <si>
    <t>2,6*(29,4+21,2)=131,560 [A]</t>
  </si>
  <si>
    <t>(10+10)ks*6kg/ks=120,000 [A]</t>
  </si>
  <si>
    <t>R1: (8,035+7,97)/2*0,27=2,161 [A]
R2: (17,185+17,065)/2*0,27=4,624 [B]
R3: (19,195+19,17)/2*0,28=5,371 [C]
Celkem: A+B+C=12,156 [D]</t>
  </si>
  <si>
    <t>(746,09+641,45+265,36)/1000=1,653 [A]</t>
  </si>
  <si>
    <t>13,96m3+9,81m3=23,770 [A]</t>
  </si>
  <si>
    <t>5787,0/1000=5,787 [A]</t>
  </si>
  <si>
    <t>17828,5/1000=17,829 [A]</t>
  </si>
  <si>
    <t>21,48m3+0,3m2*(25,1+19,3)m+0,25m2*(29,4+21,2)m( pod drenáž)=47,450 [A]</t>
  </si>
  <si>
    <t>(17,5m2*1,5+13,6m2+8,8m2*1,5+35,7m2*1,2)*0,15m+(5,4m2+3m2+3m2)*0,1m+68,3m2*0,1m=22,354 [A]</t>
  </si>
  <si>
    <t>0,02m2*(29,4+21,2)=1,012 [A]</t>
  </si>
  <si>
    <t>2*0,15*2,6*(29,4+21,2)=39,468 [A]</t>
  </si>
  <si>
    <t>10,2m2*7m+11,2m2*7m+5,8m2*8m=196,200 [A]</t>
  </si>
  <si>
    <t>(17,5m2*1,5+13,6m2+8,8m2*1,5+35,7m2*1,2)*0,2m+(5,4m2+3m2+3m2)*0,2m+68,3m2*0,2m=35,118 [A]</t>
  </si>
  <si>
    <t>ukončovací práh dlažby: (27,7m*1,2+20,4m*1,2)*0,5m*1m=28,860 [A]</t>
  </si>
  <si>
    <t>2*69,0=138,000 [A]</t>
  </si>
  <si>
    <t>69,0=69,000 [A]</t>
  </si>
  <si>
    <t>0,45*(19,2+25,3)*0,06=1,202 [A]</t>
  </si>
  <si>
    <t>0,5*(19,2+25,3)=22,250 [A]</t>
  </si>
  <si>
    <t>132,14m2+2/3*85,32m2+2/3*115,63m2=266,107 [A]</t>
  </si>
  <si>
    <t>334m2-69m2=265,000 [A]</t>
  </si>
  <si>
    <t>R1: 8,035*0,3=2,411 [A]
R2: 17,185*0,3=5,156 [B]
R3: 19,17*0,3=5,751 [C]
Celkem: A+B+C=13,318 [D]</t>
  </si>
  <si>
    <t>29,4+21,2+4*0,5=52,600 [A]</t>
  </si>
  <si>
    <t>9117C1</t>
  </si>
  <si>
    <t>SVOD OCEL ZÁBRADEL ÚROVEŇ ZADRŽ H2 - DODÁVKA A MONTÁŽ</t>
  </si>
  <si>
    <t>20,0+26,0m=46,000 [A]</t>
  </si>
  <si>
    <t>6,3m+6,3m+8,7m+3,7m+2,4m+6,6m=34,000 [A]</t>
  </si>
  <si>
    <t>3*5,0=15,000 [A]</t>
  </si>
  <si>
    <t>řezaná spára ve vozovce: 13,3+12,2=25,500 [A]</t>
  </si>
</sst>
</file>

<file path=xl/styles.xml><?xml version="1.0" encoding="utf-8"?>
<styleSheet xmlns="http://schemas.openxmlformats.org/spreadsheetml/2006/main">
  <numFmts count="2">
    <numFmt numFmtId="177" formatCode="### ### ### ##0.00"/>
    <numFmt numFmtId="178" formatCode="### ### ### ##0.000"/>
  </numFmts>
  <fonts count="5">
    <font>
      <sz val="10"/>
      <name val="Arial"/>
      <family val="0"/>
    </font>
    <font>
      <b/>
      <sz val="11"/>
      <name val="Arial"/>
      <family val="0"/>
    </font>
    <font>
      <sz val="11"/>
      <name val="Arial"/>
      <family val="0"/>
    </font>
    <font>
      <u val="single"/>
      <sz val="10"/>
      <color rgb="FF0000FF"/>
      <name val="Arial"/>
      <family val="0"/>
    </font>
    <font>
      <b/>
      <sz val="10"/>
      <name val="Arial"/>
      <family val="0"/>
    </font>
  </fonts>
  <fills count="3">
    <fill>
      <patternFill/>
    </fill>
    <fill>
      <patternFill patternType="gray125"/>
    </fill>
    <fill>
      <patternFill patternType="solid">
        <fgColor rgb="FFD3D3D3"/>
        <bgColor indexed="64"/>
      </patternFill>
    </fill>
  </fills>
  <borders count="4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  <protection/>
    </xf>
    <xf numFmtId="177" fontId="1" fillId="2" borderId="0" xfId="0" applyNumberFormat="1" applyFont="1" applyFill="1" applyBorder="1" applyAlignment="1" applyProtection="1">
      <alignment/>
      <protection/>
    </xf>
    <xf numFmtId="0" fontId="1" fillId="2" borderId="0" xfId="0" applyNumberFormat="1" applyFont="1" applyFill="1" applyBorder="1" applyAlignment="1" applyProtection="1">
      <alignment horizontal="right"/>
      <protection/>
    </xf>
    <xf numFmtId="0" fontId="2" fillId="0" borderId="1" xfId="0" applyNumberFormat="1" applyFont="1" applyFill="1" applyBorder="1" applyAlignment="1" applyProtection="1">
      <alignment horizontal="center" wrapText="1"/>
      <protection/>
    </xf>
    <xf numFmtId="0" fontId="1" fillId="0" borderId="0" xfId="0" applyNumberFormat="1" applyFont="1" applyFill="1" applyBorder="1" applyAlignment="1" applyProtection="1">
      <alignment/>
      <protection/>
    </xf>
    <xf numFmtId="0" fontId="3" fillId="0" borderId="0" xfId="0" applyFont="1"/>
    <xf numFmtId="0" fontId="0" fillId="0" borderId="1" xfId="0" applyNumberFormat="1" applyFont="1" applyFill="1" applyBorder="1" applyAlignment="1" applyProtection="1">
      <alignment wrapText="1"/>
      <protection/>
    </xf>
    <xf numFmtId="0" fontId="4" fillId="0" borderId="0" xfId="0" applyNumberFormat="1" applyFont="1" applyFill="1" applyBorder="1" applyAlignment="1" applyProtection="1">
      <alignment/>
      <protection/>
    </xf>
    <xf numFmtId="178" fontId="0" fillId="0" borderId="1" xfId="0" applyNumberFormat="1" applyFont="1" applyFill="1" applyBorder="1" applyAlignment="1" applyProtection="1">
      <alignment/>
      <protection/>
    </xf>
    <xf numFmtId="0" fontId="4" fillId="0" borderId="2" xfId="0" applyNumberFormat="1" applyFont="1" applyFill="1" applyBorder="1" applyAlignment="1" applyProtection="1">
      <alignment/>
      <protection/>
    </xf>
    <xf numFmtId="177" fontId="0" fillId="0" borderId="3" xfId="0" applyNumberFormat="1" applyBorder="1" applyProtection="1">
      <protection locked="0"/>
    </xf>
    <xf numFmtId="177" fontId="0" fillId="0" borderId="1" xfId="0" applyNumberFormat="1" applyFont="1" applyFill="1" applyBorder="1" applyAlignment="1" applyProtection="1">
      <alignment/>
      <protection/>
    </xf>
    <xf numFmtId="177" fontId="0" fillId="0" borderId="1" xfId="0" applyNumberFormat="1" applyBorder="1" applyProtection="1">
      <protection locked="0"/>
    </xf>
    <xf numFmtId="177" fontId="4" fillId="2" borderId="0" xfId="0" applyNumberFormat="1" applyFont="1" applyFill="1" applyBorder="1" applyAlignment="1" applyProtection="1">
      <alignment/>
      <protection/>
    </xf>
    <xf numFmtId="0" fontId="0" fillId="0" borderId="0" xfId="0" applyNumberFormat="1" applyFont="1" applyFill="1" applyBorder="1" applyAlignment="1" applyProtection="1">
      <alignment wrapText="1" shrinkToFit="1"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Relationship Id="rId12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tabSelected="1"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20.7142857142857" customWidth="1"/>
    <col min="2" max="2" width="60.7142857142857" customWidth="1"/>
    <col min="3" max="5" width="24.7142857142857" customWidth="1"/>
  </cols>
  <sheetData>
    <row r="1" spans="1:1" ht="12.75" customHeight="1">
      <c r="A1" s="5" t="s">
        <v>13</v>
      </c>
    </row>
    <row r="3" spans="2:2" ht="12.75" customHeight="1">
      <c r="B3" s="1" t="s">
        <v>0</v>
      </c>
    </row>
    <row r="5" spans="2:2" ht="12.75" customHeight="1">
      <c r="B5" s="2" t="s">
        <v>1</v>
      </c>
    </row>
    <row r="6" spans="2:8" ht="12.75" customHeight="1">
      <c r="B6" t="s">
        <v>2</v>
      </c>
      <c r="G6" t="s">
        <v>5</v>
      </c>
      <c>
        <v>0</v>
      </c>
    </row>
    <row r="7" spans="2:8" ht="12.75" customHeight="1">
      <c r="B7" s="3" t="s">
        <v>3</v>
      </c>
      <c s="2">
        <f>SUM(C11:C18)</f>
      </c>
      <c r="G7" t="s">
        <v>6</v>
      </c>
      <c>
        <v>15</v>
      </c>
    </row>
    <row r="8" spans="2:8" ht="12.75" customHeight="1">
      <c r="B8" s="3" t="s">
        <v>4</v>
      </c>
      <c s="2">
        <f>SUM(E11:E18)</f>
      </c>
      <c r="G8" t="s">
        <v>7</v>
      </c>
      <c>
        <v>21</v>
      </c>
    </row>
    <row r="10" spans="1:5" ht="12.75" customHeight="1">
      <c r="A10" s="4" t="s">
        <v>8</v>
      </c>
      <c s="4" t="s">
        <v>9</v>
      </c>
      <c s="4" t="s">
        <v>10</v>
      </c>
      <c s="4" t="s">
        <v>11</v>
      </c>
      <c s="4" t="s">
        <v>12</v>
      </c>
    </row>
    <row r="11" spans="1:5" ht="12.75" customHeight="1">
      <c r="A11" s="7" t="s">
        <v>20</v>
      </c>
      <c s="7" t="s">
        <v>21</v>
      </c>
      <c s="12">
        <f>'SO 000'!H27</f>
      </c>
      <c s="12">
        <f>'SO 000'!P27</f>
      </c>
      <c s="12">
        <f>C11+D11</f>
      </c>
    </row>
    <row r="12" spans="1:5" ht="12.75" customHeight="1">
      <c r="A12" s="7" t="s">
        <v>72</v>
      </c>
      <c s="7" t="s">
        <v>73</v>
      </c>
      <c s="12">
        <f>'SO 001'!H56</f>
      </c>
      <c s="12">
        <f>'SO 001'!P56</f>
      </c>
      <c s="12">
        <f>C12+D12</f>
      </c>
    </row>
    <row r="13" spans="1:5" ht="12.75" customHeight="1">
      <c r="A13" s="7" t="s">
        <v>133</v>
      </c>
      <c s="7" t="s">
        <v>134</v>
      </c>
      <c s="12">
        <f>'SO 002'!H40</f>
      </c>
      <c s="12">
        <f>'SO 002'!P40</f>
      </c>
      <c s="12">
        <f>C13+D13</f>
      </c>
    </row>
    <row r="14" spans="1:5" ht="12.75" customHeight="1">
      <c r="A14" s="7" t="s">
        <v>143</v>
      </c>
      <c s="7" t="s">
        <v>144</v>
      </c>
      <c s="12">
        <f>'SO 101'!H86</f>
      </c>
      <c s="12">
        <f>'SO 101'!P86</f>
      </c>
      <c s="12">
        <f>C14+D14</f>
      </c>
    </row>
    <row r="15" spans="1:5" ht="12.75" customHeight="1">
      <c r="A15" s="7" t="s">
        <v>237</v>
      </c>
      <c s="7" t="s">
        <v>238</v>
      </c>
      <c s="12">
        <f>'SO 102'!H41</f>
      </c>
      <c s="12">
        <f>'SO 102'!P41</f>
      </c>
      <c s="12">
        <f>C15+D15</f>
      </c>
    </row>
    <row r="16" spans="1:5" ht="12.75" customHeight="1">
      <c r="A16" s="7" t="s">
        <v>257</v>
      </c>
      <c s="7" t="s">
        <v>258</v>
      </c>
      <c s="12">
        <f>'SO 191'!H15</f>
      </c>
      <c s="12">
        <f>'SO 191'!P15</f>
      </c>
      <c s="12">
        <f>C16+D16</f>
      </c>
    </row>
    <row r="17" spans="1:5" ht="12.75" customHeight="1">
      <c r="A17" s="7" t="s">
        <v>262</v>
      </c>
      <c s="7" t="s">
        <v>263</v>
      </c>
      <c s="12">
        <f>'SO 201'!H135</f>
      </c>
      <c s="12">
        <f>'SO 201'!P135</f>
      </c>
      <c s="12">
        <f>C17+D17</f>
      </c>
    </row>
    <row r="18" spans="1:5" ht="12.75" customHeight="1">
      <c r="A18" s="7" t="s">
        <v>409</v>
      </c>
      <c s="7" t="s">
        <v>410</v>
      </c>
      <c s="12">
        <f>'SO 202'!H119</f>
      </c>
      <c s="12">
        <f>'SO 202'!P119</f>
      </c>
      <c s="12">
        <f>C18+D18</f>
      </c>
    </row>
  </sheetData>
  <sheetProtection formatColumns="0"/>
  <hyperlinks>
    <hyperlink ref="A11" location="#'SO 000'!A1" tooltip="Odkaz na stranku objektu [SO 000]" display="SO 000"/>
    <hyperlink ref="A12" location="#'SO 001'!A1" tooltip="Odkaz na stranku objektu [SO 001]" display="SO 001"/>
    <hyperlink ref="A13" location="#'SO 002'!A1" tooltip="Odkaz na stranku objektu [SO 002]" display="SO 002"/>
    <hyperlink ref="A14" location="#'SO 101'!A1" tooltip="Odkaz na stranku objektu [SO 101]" display="SO 101"/>
    <hyperlink ref="A15" location="#'SO 102'!A1" tooltip="Odkaz na stranku objektu [SO 102]" display="SO 102"/>
    <hyperlink ref="A16" location="#'SO 191'!A1" tooltip="Odkaz na stranku objektu [SO 191]" display="SO 191"/>
    <hyperlink ref="A17" location="#'SO 201'!A1" tooltip="Odkaz na stranku objektu [SO 201]" display="SO 201"/>
    <hyperlink ref="A18" location="#'SO 202'!A1" tooltip="Odkaz na stranku objektu [SO 202]" display="SO 202"/>
  </hyperlinks>
  <printOptions/>
  <pageMargins left="0.75" right="0.75" top="1" bottom="1" header="0.5" footer="0.5"/>
  <pageSetup fitToHeight="0" horizontalDpi="300" verticalDpi="3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7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20</v>
      </c>
      <c s="5" t="s">
        <v>21</v>
      </c>
      <c s="5"/>
    </row>
    <row r="6" spans="1:5" ht="12.75" customHeight="1">
      <c r="A6" t="s">
        <v>17</v>
      </c>
      <c r="C6" s="5" t="s">
        <v>20</v>
      </c>
      <c s="5" t="s">
        <v>21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40</v>
      </c>
      <c s="8" t="s">
        <v>21</v>
      </c>
      <c s="8"/>
      <c s="10"/>
      <c s="8"/>
      <c s="10"/>
    </row>
    <row r="12" spans="1:16" ht="12.75">
      <c r="A12" s="7">
        <v>1</v>
      </c>
      <c s="7" t="s">
        <v>41</v>
      </c>
      <c s="7" t="s">
        <v>42</v>
      </c>
      <c s="7" t="s">
        <v>43</v>
      </c>
      <c s="7" t="s">
        <v>44</v>
      </c>
      <c s="9">
        <v>1</v>
      </c>
      <c s="13"/>
      <c s="12">
        <f>ROUND((G12*F12),2)</f>
      </c>
      <c r="O12">
        <f>rekapitulace!H8</f>
      </c>
      <c>
        <f>O12/100*H12</f>
      </c>
    </row>
    <row r="13" spans="1:16" ht="12.75">
      <c r="A13" s="7">
        <v>2</v>
      </c>
      <c s="7" t="s">
        <v>45</v>
      </c>
      <c s="7" t="s">
        <v>42</v>
      </c>
      <c s="7" t="s">
        <v>46</v>
      </c>
      <c s="7" t="s">
        <v>44</v>
      </c>
      <c s="9">
        <v>1</v>
      </c>
      <c s="13"/>
      <c s="12">
        <f>ROUND((G13*F13),2)</f>
      </c>
      <c r="O13">
        <f>rekapitulace!H8</f>
      </c>
      <c>
        <f>O13/100*H13</f>
      </c>
    </row>
    <row r="14" spans="1:16" ht="12.75">
      <c r="A14" s="7">
        <v>3</v>
      </c>
      <c s="7" t="s">
        <v>47</v>
      </c>
      <c s="7" t="s">
        <v>42</v>
      </c>
      <c s="7" t="s">
        <v>48</v>
      </c>
      <c s="7" t="s">
        <v>49</v>
      </c>
      <c s="9">
        <v>1</v>
      </c>
      <c s="13"/>
      <c s="12">
        <f>ROUND((G14*F14),2)</f>
      </c>
      <c r="O14">
        <f>rekapitulace!H8</f>
      </c>
      <c>
        <f>O14/100*H14</f>
      </c>
    </row>
    <row r="15" spans="1:16" ht="12.75">
      <c r="A15" s="7">
        <v>4</v>
      </c>
      <c s="7" t="s">
        <v>50</v>
      </c>
      <c s="7" t="s">
        <v>42</v>
      </c>
      <c s="7" t="s">
        <v>51</v>
      </c>
      <c s="7" t="s">
        <v>49</v>
      </c>
      <c s="9">
        <v>1</v>
      </c>
      <c s="13"/>
      <c s="12">
        <f>ROUND((G15*F15),2)</f>
      </c>
      <c r="O15">
        <f>rekapitulace!H8</f>
      </c>
      <c>
        <f>O15/100*H15</f>
      </c>
    </row>
    <row r="16" spans="1:16" ht="12.75">
      <c r="A16" s="7">
        <v>5</v>
      </c>
      <c s="7" t="s">
        <v>52</v>
      </c>
      <c s="7" t="s">
        <v>42</v>
      </c>
      <c s="7" t="s">
        <v>53</v>
      </c>
      <c s="7" t="s">
        <v>54</v>
      </c>
      <c s="9">
        <v>1</v>
      </c>
      <c s="13"/>
      <c s="12">
        <f>ROUND((G16*F16),2)</f>
      </c>
      <c r="O16">
        <f>rekapitulace!H8</f>
      </c>
      <c>
        <f>O16/100*H16</f>
      </c>
    </row>
    <row r="17" spans="1:16" ht="12.75">
      <c r="A17" s="7">
        <v>6</v>
      </c>
      <c s="7" t="s">
        <v>55</v>
      </c>
      <c s="7" t="s">
        <v>42</v>
      </c>
      <c s="7" t="s">
        <v>56</v>
      </c>
      <c s="7" t="s">
        <v>49</v>
      </c>
      <c s="9">
        <v>1</v>
      </c>
      <c s="13"/>
      <c s="12">
        <f>ROUND((G17*F17),2)</f>
      </c>
      <c r="O17">
        <f>rekapitulace!H8</f>
      </c>
      <c>
        <f>O17/100*H17</f>
      </c>
    </row>
    <row r="18" spans="1:16" ht="12.75">
      <c r="A18" s="7">
        <v>7</v>
      </c>
      <c s="7" t="s">
        <v>57</v>
      </c>
      <c s="7" t="s">
        <v>42</v>
      </c>
      <c s="7" t="s">
        <v>58</v>
      </c>
      <c s="7" t="s">
        <v>49</v>
      </c>
      <c s="9">
        <v>1</v>
      </c>
      <c s="13"/>
      <c s="12">
        <f>ROUND((G18*F18),2)</f>
      </c>
      <c r="O18">
        <f>rekapitulace!H8</f>
      </c>
      <c>
        <f>O18/100*H18</f>
      </c>
    </row>
    <row r="19" spans="1:16" ht="12.75">
      <c r="A19" s="7">
        <v>8</v>
      </c>
      <c s="7" t="s">
        <v>59</v>
      </c>
      <c s="7" t="s">
        <v>42</v>
      </c>
      <c s="7" t="s">
        <v>60</v>
      </c>
      <c s="7" t="s">
        <v>44</v>
      </c>
      <c s="9">
        <v>1</v>
      </c>
      <c s="13"/>
      <c s="12">
        <f>ROUND((G19*F19),2)</f>
      </c>
      <c r="O19">
        <f>rekapitulace!H8</f>
      </c>
      <c>
        <f>O19/100*H19</f>
      </c>
    </row>
    <row r="20" spans="1:16" ht="12.75">
      <c r="A20" s="7">
        <v>9</v>
      </c>
      <c s="7" t="s">
        <v>61</v>
      </c>
      <c s="7" t="s">
        <v>42</v>
      </c>
      <c s="7" t="s">
        <v>62</v>
      </c>
      <c s="7" t="s">
        <v>44</v>
      </c>
      <c s="9">
        <v>1</v>
      </c>
      <c s="13"/>
      <c s="12">
        <f>ROUND((G20*F20),2)</f>
      </c>
      <c r="O20">
        <f>rekapitulace!H8</f>
      </c>
      <c>
        <f>O20/100*H20</f>
      </c>
    </row>
    <row r="21" spans="1:16" ht="12.75">
      <c r="A21" s="7">
        <v>10</v>
      </c>
      <c s="7" t="s">
        <v>63</v>
      </c>
      <c s="7" t="s">
        <v>42</v>
      </c>
      <c s="7" t="s">
        <v>64</v>
      </c>
      <c s="7" t="s">
        <v>54</v>
      </c>
      <c s="9">
        <v>1</v>
      </c>
      <c s="13"/>
      <c s="12">
        <f>ROUND((G21*F21),2)</f>
      </c>
      <c r="O21">
        <f>rekapitulace!H8</f>
      </c>
      <c>
        <f>O21/100*H21</f>
      </c>
    </row>
    <row r="22" spans="1:16" ht="12.75">
      <c r="A22" s="7">
        <v>11</v>
      </c>
      <c s="7" t="s">
        <v>65</v>
      </c>
      <c s="7" t="s">
        <v>42</v>
      </c>
      <c s="7" t="s">
        <v>66</v>
      </c>
      <c s="7" t="s">
        <v>49</v>
      </c>
      <c s="9">
        <v>1</v>
      </c>
      <c s="13"/>
      <c s="12">
        <f>ROUND((G22*F22),2)</f>
      </c>
      <c r="O22">
        <f>rekapitulace!H8</f>
      </c>
      <c>
        <f>O22/100*H22</f>
      </c>
    </row>
    <row r="23" spans="1:16" ht="12.75">
      <c r="A23" s="7">
        <v>12</v>
      </c>
      <c s="7" t="s">
        <v>67</v>
      </c>
      <c s="7" t="s">
        <v>42</v>
      </c>
      <c s="7" t="s">
        <v>68</v>
      </c>
      <c s="7" t="s">
        <v>54</v>
      </c>
      <c s="9">
        <v>1</v>
      </c>
      <c s="13"/>
      <c s="12">
        <f>ROUND((G23*F23),2)</f>
      </c>
      <c r="O23">
        <f>rekapitulace!H8</f>
      </c>
      <c>
        <f>O23/100*H23</f>
      </c>
    </row>
    <row r="24" spans="1:16" ht="12.75">
      <c r="A24" s="7">
        <v>13</v>
      </c>
      <c s="7" t="s">
        <v>69</v>
      </c>
      <c s="7" t="s">
        <v>42</v>
      </c>
      <c s="7" t="s">
        <v>70</v>
      </c>
      <c s="7" t="s">
        <v>44</v>
      </c>
      <c s="9">
        <v>1</v>
      </c>
      <c s="13"/>
      <c s="12">
        <f>ROUND((G24*F24),2)</f>
      </c>
      <c r="O24">
        <f>rekapitulace!H8</f>
      </c>
      <c>
        <f>O24/100*H24</f>
      </c>
    </row>
    <row r="25" spans="1:16" ht="12.75" customHeight="1">
      <c r="A25" s="14"/>
      <c s="14"/>
      <c s="14" t="s">
        <v>40</v>
      </c>
      <c s="14" t="s">
        <v>21</v>
      </c>
      <c s="14"/>
      <c s="14"/>
      <c s="14"/>
      <c s="14">
        <f>SUM(H12:H24)</f>
      </c>
      <c r="P25">
        <f>ROUND(SUM(P12:P24),2)</f>
      </c>
    </row>
    <row r="27" spans="1:16" ht="12.75" customHeight="1">
      <c r="A27" s="14"/>
      <c s="14"/>
      <c s="14"/>
      <c s="14" t="s">
        <v>71</v>
      </c>
      <c s="14"/>
      <c s="14"/>
      <c s="14"/>
      <c s="14">
        <f>+H25</f>
      </c>
      <c r="P27">
        <f>+P25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6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72</v>
      </c>
      <c s="5" t="s">
        <v>73</v>
      </c>
      <c s="5"/>
    </row>
    <row r="6" spans="1:5" ht="12.75" customHeight="1">
      <c r="A6" t="s">
        <v>17</v>
      </c>
      <c r="C6" s="5" t="s">
        <v>72</v>
      </c>
      <c s="5" t="s">
        <v>73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40</v>
      </c>
      <c s="8" t="s">
        <v>21</v>
      </c>
      <c s="8"/>
      <c s="10"/>
      <c s="8"/>
      <c s="10"/>
    </row>
    <row r="12" spans="1:16" ht="12.75">
      <c r="A12" s="7">
        <v>1</v>
      </c>
      <c s="7" t="s">
        <v>74</v>
      </c>
      <c s="7" t="s">
        <v>75</v>
      </c>
      <c s="7" t="s">
        <v>76</v>
      </c>
      <c s="7" t="s">
        <v>77</v>
      </c>
      <c s="9">
        <v>360.25</v>
      </c>
      <c s="13"/>
      <c s="12">
        <f>ROUND((G12*F12),2)</f>
      </c>
      <c r="O12">
        <f>rekapitulace!H8</f>
      </c>
      <c>
        <f>O12/100*H12</f>
      </c>
    </row>
    <row r="13" spans="1:16" ht="12.75">
      <c r="A13" s="7">
        <v>2</v>
      </c>
      <c s="7" t="s">
        <v>74</v>
      </c>
      <c s="7" t="s">
        <v>78</v>
      </c>
      <c s="7" t="s">
        <v>79</v>
      </c>
      <c s="7" t="s">
        <v>77</v>
      </c>
      <c s="9">
        <v>28.92</v>
      </c>
      <c s="13"/>
      <c s="12">
        <f>ROUND((G13*F13),2)</f>
      </c>
      <c r="O13">
        <f>rekapitulace!H8</f>
      </c>
      <c>
        <f>O13/100*H13</f>
      </c>
    </row>
    <row r="14" spans="1:16" ht="12.75">
      <c r="A14" s="7">
        <v>3</v>
      </c>
      <c s="7" t="s">
        <v>74</v>
      </c>
      <c s="7" t="s">
        <v>80</v>
      </c>
      <c s="7" t="s">
        <v>81</v>
      </c>
      <c s="7" t="s">
        <v>77</v>
      </c>
      <c s="9">
        <v>17.13</v>
      </c>
      <c s="13"/>
      <c s="12">
        <f>ROUND((G14*F14),2)</f>
      </c>
      <c r="O14">
        <f>rekapitulace!H8</f>
      </c>
      <c>
        <f>O14/100*H14</f>
      </c>
    </row>
    <row r="15" spans="1:16" ht="12.75">
      <c r="A15" s="7">
        <v>4</v>
      </c>
      <c s="7" t="s">
        <v>74</v>
      </c>
      <c s="7" t="s">
        <v>82</v>
      </c>
      <c s="7" t="s">
        <v>83</v>
      </c>
      <c s="7" t="s">
        <v>77</v>
      </c>
      <c s="9">
        <v>6</v>
      </c>
      <c s="13"/>
      <c s="12">
        <f>ROUND((G15*F15),2)</f>
      </c>
      <c r="O15">
        <f>rekapitulace!H8</f>
      </c>
      <c>
        <f>O15/100*H15</f>
      </c>
    </row>
    <row r="16" spans="1:16" ht="12.75" customHeight="1">
      <c r="A16" s="14"/>
      <c s="14"/>
      <c s="14" t="s">
        <v>40</v>
      </c>
      <c s="14" t="s">
        <v>21</v>
      </c>
      <c s="14"/>
      <c s="14"/>
      <c s="14"/>
      <c s="14">
        <f>SUM(H12:H15)</f>
      </c>
      <c r="P16">
        <f>ROUND(SUM(P12:P15),2)</f>
      </c>
    </row>
    <row r="18" spans="1:8" ht="12.75" customHeight="1">
      <c r="A18" s="8"/>
      <c s="8"/>
      <c s="8" t="s">
        <v>23</v>
      </c>
      <c s="8" t="s">
        <v>84</v>
      </c>
      <c s="8"/>
      <c s="10"/>
      <c s="8"/>
      <c s="10"/>
    </row>
    <row r="19" spans="1:16" ht="12.75">
      <c r="A19" s="7">
        <v>5</v>
      </c>
      <c s="7" t="s">
        <v>85</v>
      </c>
      <c s="7" t="s">
        <v>42</v>
      </c>
      <c s="7" t="s">
        <v>86</v>
      </c>
      <c s="7" t="s">
        <v>87</v>
      </c>
      <c s="9">
        <v>108</v>
      </c>
      <c s="13"/>
      <c s="12">
        <f>ROUND((G19*F19),2)</f>
      </c>
      <c r="O19">
        <f>rekapitulace!H8</f>
      </c>
      <c>
        <f>O19/100*H19</f>
      </c>
    </row>
    <row r="20" spans="4:4" ht="25.5">
      <c r="D20" s="15" t="s">
        <v>88</v>
      </c>
    </row>
    <row r="21" spans="1:16" ht="12.75">
      <c r="A21" s="7">
        <v>6</v>
      </c>
      <c s="7" t="s">
        <v>89</v>
      </c>
      <c s="7" t="s">
        <v>42</v>
      </c>
      <c s="7" t="s">
        <v>90</v>
      </c>
      <c s="7" t="s">
        <v>91</v>
      </c>
      <c s="9">
        <v>46</v>
      </c>
      <c s="13"/>
      <c s="12">
        <f>ROUND((G21*F21),2)</f>
      </c>
      <c r="O21">
        <f>rekapitulace!H8</f>
      </c>
      <c>
        <f>O21/100*H21</f>
      </c>
    </row>
    <row r="22" spans="4:4" ht="25.5">
      <c r="D22" s="15" t="s">
        <v>92</v>
      </c>
    </row>
    <row r="23" spans="1:16" ht="12.75">
      <c r="A23" s="7">
        <v>7</v>
      </c>
      <c s="7" t="s">
        <v>93</v>
      </c>
      <c s="7" t="s">
        <v>42</v>
      </c>
      <c s="7" t="s">
        <v>94</v>
      </c>
      <c s="7" t="s">
        <v>77</v>
      </c>
      <c s="9">
        <v>360.25</v>
      </c>
      <c s="13"/>
      <c s="12">
        <f>ROUND((G23*F23),2)</f>
      </c>
      <c r="O23">
        <f>rekapitulace!H8</f>
      </c>
      <c>
        <f>O23/100*H23</f>
      </c>
    </row>
    <row r="24" spans="4:4" ht="63.75">
      <c r="D24" s="15" t="s">
        <v>95</v>
      </c>
    </row>
    <row r="25" spans="1:16" ht="12.75">
      <c r="A25" s="7">
        <v>8</v>
      </c>
      <c s="7" t="s">
        <v>96</v>
      </c>
      <c s="7" t="s">
        <v>42</v>
      </c>
      <c s="7" t="s">
        <v>97</v>
      </c>
      <c s="7" t="s">
        <v>77</v>
      </c>
      <c s="9">
        <v>360.25</v>
      </c>
      <c s="13"/>
      <c s="12">
        <f>ROUND((G25*F25),2)</f>
      </c>
      <c r="O25">
        <f>rekapitulace!H8</f>
      </c>
      <c>
        <f>O25/100*H25</f>
      </c>
    </row>
    <row r="26" spans="1:16" ht="12.75" customHeight="1">
      <c r="A26" s="14"/>
      <c s="14"/>
      <c s="14" t="s">
        <v>23</v>
      </c>
      <c s="14" t="s">
        <v>84</v>
      </c>
      <c s="14"/>
      <c s="14"/>
      <c s="14"/>
      <c s="14">
        <f>SUM(H19:H25)</f>
      </c>
      <c r="P26">
        <f>ROUND(SUM(P19:P25),2)</f>
      </c>
    </row>
    <row r="28" spans="1:8" ht="12.75" customHeight="1">
      <c r="A28" s="8"/>
      <c s="8"/>
      <c s="8" t="s">
        <v>33</v>
      </c>
      <c s="8" t="s">
        <v>98</v>
      </c>
      <c s="8"/>
      <c s="10"/>
      <c s="8"/>
      <c s="10"/>
    </row>
    <row r="29" spans="1:16" ht="12.75">
      <c r="A29" s="7">
        <v>9</v>
      </c>
      <c s="7" t="s">
        <v>99</v>
      </c>
      <c s="7" t="s">
        <v>42</v>
      </c>
      <c s="7" t="s">
        <v>100</v>
      </c>
      <c s="7" t="s">
        <v>101</v>
      </c>
      <c s="9">
        <v>24</v>
      </c>
      <c s="13"/>
      <c s="12">
        <f>ROUND((G29*F29),2)</f>
      </c>
      <c r="O29">
        <f>rekapitulace!H8</f>
      </c>
      <c>
        <f>O29/100*H29</f>
      </c>
    </row>
    <row r="30" spans="4:4" ht="38.25">
      <c r="D30" s="15" t="s">
        <v>102</v>
      </c>
    </row>
    <row r="31" spans="1:16" ht="12.75">
      <c r="A31" s="7">
        <v>10</v>
      </c>
      <c s="7" t="s">
        <v>103</v>
      </c>
      <c s="7" t="s">
        <v>42</v>
      </c>
      <c s="7" t="s">
        <v>104</v>
      </c>
      <c s="7" t="s">
        <v>101</v>
      </c>
      <c s="9">
        <v>291</v>
      </c>
      <c s="13"/>
      <c s="12">
        <f>ROUND((G31*F31),2)</f>
      </c>
      <c r="O31">
        <f>rekapitulace!H8</f>
      </c>
      <c>
        <f>O31/100*H31</f>
      </c>
    </row>
    <row r="32" spans="4:4" ht="76.5">
      <c r="D32" s="15" t="s">
        <v>105</v>
      </c>
    </row>
    <row r="33" spans="1:16" ht="12.75">
      <c r="A33" s="7">
        <v>11</v>
      </c>
      <c s="7" t="s">
        <v>106</v>
      </c>
      <c s="7" t="s">
        <v>42</v>
      </c>
      <c s="7" t="s">
        <v>107</v>
      </c>
      <c s="7" t="s">
        <v>101</v>
      </c>
      <c s="9">
        <v>291</v>
      </c>
      <c s="13"/>
      <c s="12">
        <f>ROUND((G33*F33),2)</f>
      </c>
      <c r="O33">
        <f>rekapitulace!H8</f>
      </c>
      <c>
        <f>O33/100*H33</f>
      </c>
    </row>
    <row r="34" spans="4:4" ht="76.5">
      <c r="D34" s="15" t="s">
        <v>105</v>
      </c>
    </row>
    <row r="35" spans="1:16" ht="12.75" customHeight="1">
      <c r="A35" s="14"/>
      <c s="14"/>
      <c s="14" t="s">
        <v>33</v>
      </c>
      <c s="14" t="s">
        <v>98</v>
      </c>
      <c s="14"/>
      <c s="14"/>
      <c s="14"/>
      <c s="14">
        <f>SUM(H29:H34)</f>
      </c>
      <c r="P35">
        <f>ROUND(SUM(P29:P34),2)</f>
      </c>
    </row>
    <row r="37" spans="1:8" ht="12.75" customHeight="1">
      <c r="A37" s="8"/>
      <c s="8"/>
      <c s="8" t="s">
        <v>39</v>
      </c>
      <c s="8" t="s">
        <v>108</v>
      </c>
      <c s="8"/>
      <c s="10"/>
      <c s="8"/>
      <c s="10"/>
    </row>
    <row r="38" spans="1:16" ht="12.75">
      <c r="A38" s="7">
        <v>12</v>
      </c>
      <c s="7" t="s">
        <v>109</v>
      </c>
      <c s="7" t="s">
        <v>42</v>
      </c>
      <c s="7" t="s">
        <v>110</v>
      </c>
      <c s="7" t="s">
        <v>91</v>
      </c>
      <c s="9">
        <v>9</v>
      </c>
      <c s="13"/>
      <c s="12">
        <f>ROUND((G38*F38),2)</f>
      </c>
      <c r="O38">
        <f>rekapitulace!H8</f>
      </c>
      <c>
        <f>O38/100*H38</f>
      </c>
    </row>
    <row r="39" spans="4:4" ht="25.5">
      <c r="D39" s="15" t="s">
        <v>111</v>
      </c>
    </row>
    <row r="40" spans="1:16" ht="12.75" customHeight="1">
      <c r="A40" s="14"/>
      <c s="14"/>
      <c s="14" t="s">
        <v>39</v>
      </c>
      <c s="14" t="s">
        <v>112</v>
      </c>
      <c s="14"/>
      <c s="14"/>
      <c s="14"/>
      <c s="14">
        <f>SUM(H38:H39)</f>
      </c>
      <c r="P40">
        <f>ROUND(SUM(P38:P39),2)</f>
      </c>
    </row>
    <row r="42" spans="1:8" ht="12.75" customHeight="1">
      <c r="A42" s="8"/>
      <c s="8"/>
      <c s="8" t="s">
        <v>114</v>
      </c>
      <c s="8" t="s">
        <v>113</v>
      </c>
      <c s="8"/>
      <c s="10"/>
      <c s="8"/>
      <c s="10"/>
    </row>
    <row r="43" spans="1:16" ht="12.75">
      <c r="A43" s="7">
        <v>13</v>
      </c>
      <c s="7" t="s">
        <v>115</v>
      </c>
      <c s="7" t="s">
        <v>42</v>
      </c>
      <c s="7" t="s">
        <v>116</v>
      </c>
      <c s="7" t="s">
        <v>91</v>
      </c>
      <c s="9">
        <v>12.7</v>
      </c>
      <c s="13"/>
      <c s="12">
        <f>ROUND((G43*F43),2)</f>
      </c>
      <c r="O43">
        <f>rekapitulace!H8</f>
      </c>
      <c>
        <f>O43/100*H43</f>
      </c>
    </row>
    <row r="44" spans="1:16" ht="12.75">
      <c r="A44" s="7">
        <v>14</v>
      </c>
      <c s="7" t="s">
        <v>117</v>
      </c>
      <c s="7" t="s">
        <v>42</v>
      </c>
      <c s="7" t="s">
        <v>118</v>
      </c>
      <c s="7" t="s">
        <v>54</v>
      </c>
      <c s="9">
        <v>1</v>
      </c>
      <c s="13"/>
      <c s="12">
        <f>ROUND((G44*F44),2)</f>
      </c>
      <c r="O44">
        <f>rekapitulace!H8</f>
      </c>
      <c>
        <f>O44/100*H44</f>
      </c>
    </row>
    <row r="45" spans="4:4" ht="76.5">
      <c r="D45" s="15" t="s">
        <v>119</v>
      </c>
    </row>
    <row r="46" spans="1:16" ht="12.75">
      <c r="A46" s="7">
        <v>15</v>
      </c>
      <c s="7" t="s">
        <v>120</v>
      </c>
      <c s="7" t="s">
        <v>42</v>
      </c>
      <c s="7" t="s">
        <v>121</v>
      </c>
      <c s="7" t="s">
        <v>54</v>
      </c>
      <c s="9">
        <v>1</v>
      </c>
      <c s="13"/>
      <c s="12">
        <f>ROUND((G46*F46),2)</f>
      </c>
      <c r="O46">
        <f>rekapitulace!H8</f>
      </c>
      <c>
        <f>O46/100*H46</f>
      </c>
    </row>
    <row r="47" spans="1:16" ht="12.75">
      <c r="A47" s="7">
        <v>16</v>
      </c>
      <c s="7" t="s">
        <v>122</v>
      </c>
      <c s="7" t="s">
        <v>42</v>
      </c>
      <c s="7" t="s">
        <v>123</v>
      </c>
      <c s="7" t="s">
        <v>77</v>
      </c>
      <c s="9">
        <v>28.92</v>
      </c>
      <c s="13"/>
      <c s="12">
        <f>ROUND((G47*F47),2)</f>
      </c>
      <c r="O47">
        <f>rekapitulace!H8</f>
      </c>
      <c>
        <f>O47/100*H47</f>
      </c>
    </row>
    <row r="48" spans="1:16" ht="12.75">
      <c r="A48" s="7">
        <v>17</v>
      </c>
      <c s="7" t="s">
        <v>124</v>
      </c>
      <c s="7" t="s">
        <v>42</v>
      </c>
      <c s="7" t="s">
        <v>125</v>
      </c>
      <c s="7" t="s">
        <v>77</v>
      </c>
      <c s="9">
        <v>17.13</v>
      </c>
      <c s="13"/>
      <c s="12">
        <f>ROUND((G48*F48),2)</f>
      </c>
      <c r="O48">
        <f>rekapitulace!H8</f>
      </c>
      <c>
        <f>O48/100*H48</f>
      </c>
    </row>
    <row r="49" spans="4:4" ht="165.75">
      <c r="D49" s="15" t="s">
        <v>126</v>
      </c>
    </row>
    <row r="50" spans="1:16" ht="12.75">
      <c r="A50" s="7">
        <v>18</v>
      </c>
      <c s="7" t="s">
        <v>127</v>
      </c>
      <c s="7" t="s">
        <v>42</v>
      </c>
      <c s="7" t="s">
        <v>128</v>
      </c>
      <c s="7" t="s">
        <v>77</v>
      </c>
      <c s="9">
        <v>6</v>
      </c>
      <c s="13"/>
      <c s="12">
        <f>ROUND((G50*F50),2)</f>
      </c>
      <c r="O50">
        <f>rekapitulace!H8</f>
      </c>
      <c>
        <f>O50/100*H50</f>
      </c>
    </row>
    <row r="51" spans="4:4" ht="38.25">
      <c r="D51" s="15" t="s">
        <v>129</v>
      </c>
    </row>
    <row r="52" spans="1:16" ht="12.75">
      <c r="A52" s="7">
        <v>19</v>
      </c>
      <c s="7" t="s">
        <v>130</v>
      </c>
      <c s="7" t="s">
        <v>42</v>
      </c>
      <c s="7" t="s">
        <v>131</v>
      </c>
      <c s="7" t="s">
        <v>101</v>
      </c>
      <c s="9">
        <v>36</v>
      </c>
      <c s="13"/>
      <c s="12">
        <f>ROUND((G52*F52),2)</f>
      </c>
      <c r="O52">
        <f>rekapitulace!H8</f>
      </c>
      <c>
        <f>O52/100*H52</f>
      </c>
    </row>
    <row r="53" spans="4:4" ht="38.25">
      <c r="D53" s="15" t="s">
        <v>132</v>
      </c>
    </row>
    <row r="54" spans="1:16" ht="12.75" customHeight="1">
      <c r="A54" s="14"/>
      <c s="14"/>
      <c s="14" t="s">
        <v>114</v>
      </c>
      <c s="14" t="s">
        <v>113</v>
      </c>
      <c s="14"/>
      <c s="14"/>
      <c s="14"/>
      <c s="14">
        <f>SUM(H43:H53)</f>
      </c>
      <c r="P54">
        <f>ROUND(SUM(P43:P53),2)</f>
      </c>
    </row>
    <row r="56" spans="1:16" ht="12.75" customHeight="1">
      <c r="A56" s="14"/>
      <c s="14"/>
      <c s="14"/>
      <c s="14" t="s">
        <v>71</v>
      </c>
      <c s="14"/>
      <c s="14"/>
      <c s="14"/>
      <c s="14">
        <f>+H16+H26+H35+H40+H54</f>
      </c>
      <c r="P56">
        <f>+P16+P26+P35+P40+P54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0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133</v>
      </c>
      <c s="5" t="s">
        <v>134</v>
      </c>
      <c s="5"/>
    </row>
    <row r="6" spans="1:5" ht="12.75" customHeight="1">
      <c r="A6" t="s">
        <v>17</v>
      </c>
      <c r="C6" s="5" t="s">
        <v>133</v>
      </c>
      <c s="5" t="s">
        <v>134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40</v>
      </c>
      <c s="8" t="s">
        <v>21</v>
      </c>
      <c s="8"/>
      <c s="10"/>
      <c s="8"/>
      <c s="10"/>
    </row>
    <row r="12" spans="1:16" ht="12.75">
      <c r="A12" s="7">
        <v>2</v>
      </c>
      <c s="7" t="s">
        <v>74</v>
      </c>
      <c s="7" t="s">
        <v>78</v>
      </c>
      <c s="7" t="s">
        <v>79</v>
      </c>
      <c s="7" t="s">
        <v>77</v>
      </c>
      <c s="9">
        <v>54.96</v>
      </c>
      <c s="13"/>
      <c s="12">
        <f>ROUND((G12*F12),2)</f>
      </c>
      <c r="O12">
        <f>rekapitulace!H8</f>
      </c>
      <c>
        <f>O12/100*H12</f>
      </c>
    </row>
    <row r="13" spans="1:16" ht="12.75">
      <c r="A13" s="7">
        <v>1</v>
      </c>
      <c s="7" t="s">
        <v>74</v>
      </c>
      <c s="7" t="s">
        <v>75</v>
      </c>
      <c s="7" t="s">
        <v>76</v>
      </c>
      <c s="7" t="s">
        <v>77</v>
      </c>
      <c s="9">
        <v>665.797</v>
      </c>
      <c s="13"/>
      <c s="12">
        <f>ROUND((G13*F13),2)</f>
      </c>
      <c r="O13">
        <f>rekapitulace!H8</f>
      </c>
      <c>
        <f>O13/100*H13</f>
      </c>
    </row>
    <row r="14" spans="1:16" ht="12.75">
      <c r="A14" s="7">
        <v>3</v>
      </c>
      <c s="7" t="s">
        <v>74</v>
      </c>
      <c s="7" t="s">
        <v>80</v>
      </c>
      <c s="7" t="s">
        <v>81</v>
      </c>
      <c s="7" t="s">
        <v>77</v>
      </c>
      <c s="9">
        <v>16.92</v>
      </c>
      <c s="13"/>
      <c s="12">
        <f>ROUND((G14*F14),2)</f>
      </c>
      <c r="O14">
        <f>rekapitulace!H8</f>
      </c>
      <c>
        <f>O14/100*H14</f>
      </c>
    </row>
    <row r="15" spans="1:16" ht="12.75" customHeight="1">
      <c r="A15" s="14"/>
      <c s="14"/>
      <c s="14" t="s">
        <v>40</v>
      </c>
      <c s="14" t="s">
        <v>21</v>
      </c>
      <c s="14"/>
      <c s="14"/>
      <c s="14"/>
      <c s="14">
        <f>SUM(H12:H14)</f>
      </c>
      <c r="P15">
        <f>ROUND(SUM(P12:P14),2)</f>
      </c>
    </row>
    <row r="17" spans="1:8" ht="12.75" customHeight="1">
      <c r="A17" s="8"/>
      <c s="8"/>
      <c s="8" t="s">
        <v>23</v>
      </c>
      <c s="8" t="s">
        <v>84</v>
      </c>
      <c s="8"/>
      <c s="10"/>
      <c s="8"/>
      <c s="10"/>
    </row>
    <row r="18" spans="1:16" ht="12.75">
      <c r="A18" s="7">
        <v>4</v>
      </c>
      <c s="7" t="s">
        <v>135</v>
      </c>
      <c s="7" t="s">
        <v>42</v>
      </c>
      <c s="7" t="s">
        <v>136</v>
      </c>
      <c s="7" t="s">
        <v>91</v>
      </c>
      <c s="9">
        <v>88.8</v>
      </c>
      <c s="13"/>
      <c s="12">
        <f>ROUND((G18*F18),2)</f>
      </c>
      <c r="O18">
        <f>rekapitulace!H8</f>
      </c>
      <c>
        <f>O18/100*H18</f>
      </c>
    </row>
    <row r="19" spans="4:4" ht="25.5">
      <c r="D19" s="15" t="s">
        <v>137</v>
      </c>
    </row>
    <row r="20" spans="1:16" ht="12.75">
      <c r="A20" s="7">
        <v>5</v>
      </c>
      <c s="7" t="s">
        <v>93</v>
      </c>
      <c s="7" t="s">
        <v>42</v>
      </c>
      <c s="7" t="s">
        <v>94</v>
      </c>
      <c s="7" t="s">
        <v>77</v>
      </c>
      <c s="9">
        <v>665.797</v>
      </c>
      <c s="13"/>
      <c s="12">
        <f>ROUND((G20*F20),2)</f>
      </c>
      <c r="O20">
        <f>rekapitulace!H8</f>
      </c>
      <c>
        <f>O20/100*H20</f>
      </c>
    </row>
    <row r="21" spans="4:4" ht="63.75">
      <c r="D21" s="15" t="s">
        <v>138</v>
      </c>
    </row>
    <row r="22" spans="1:16" ht="12.75">
      <c r="A22" s="7">
        <v>6</v>
      </c>
      <c s="7" t="s">
        <v>96</v>
      </c>
      <c s="7" t="s">
        <v>42</v>
      </c>
      <c s="7" t="s">
        <v>97</v>
      </c>
      <c s="7" t="s">
        <v>77</v>
      </c>
      <c s="9">
        <v>665.797</v>
      </c>
      <c s="13"/>
      <c s="12">
        <f>ROUND((G22*F22),2)</f>
      </c>
      <c r="O22">
        <f>rekapitulace!H8</f>
      </c>
      <c>
        <f>O22/100*H22</f>
      </c>
    </row>
    <row r="23" spans="1:16" ht="12.75" customHeight="1">
      <c r="A23" s="14"/>
      <c s="14"/>
      <c s="14" t="s">
        <v>23</v>
      </c>
      <c s="14" t="s">
        <v>84</v>
      </c>
      <c s="14"/>
      <c s="14"/>
      <c s="14"/>
      <c s="14">
        <f>SUM(H18:H22)</f>
      </c>
      <c r="P23">
        <f>ROUND(SUM(P18:P22),2)</f>
      </c>
    </row>
    <row r="25" spans="1:8" ht="12.75" customHeight="1">
      <c r="A25" s="8"/>
      <c s="8"/>
      <c s="8" t="s">
        <v>33</v>
      </c>
      <c s="8" t="s">
        <v>98</v>
      </c>
      <c s="8"/>
      <c s="10"/>
      <c s="8"/>
      <c s="10"/>
    </row>
    <row r="26" spans="1:16" ht="12.75">
      <c r="A26" s="7">
        <v>7</v>
      </c>
      <c s="7" t="s">
        <v>103</v>
      </c>
      <c s="7" t="s">
        <v>42</v>
      </c>
      <c s="7" t="s">
        <v>139</v>
      </c>
      <c s="7" t="s">
        <v>101</v>
      </c>
      <c s="9">
        <v>378.038</v>
      </c>
      <c s="13"/>
      <c s="12">
        <f>ROUND((G26*F26),2)</f>
      </c>
      <c r="O26">
        <f>rekapitulace!H8</f>
      </c>
      <c>
        <f>O26/100*H26</f>
      </c>
    </row>
    <row r="27" spans="4:4" ht="38.25">
      <c r="D27" s="15" t="s">
        <v>140</v>
      </c>
    </row>
    <row r="28" spans="1:16" ht="12.75">
      <c r="A28" s="7">
        <v>8</v>
      </c>
      <c s="7" t="s">
        <v>106</v>
      </c>
      <c s="7" t="s">
        <v>42</v>
      </c>
      <c s="7" t="s">
        <v>141</v>
      </c>
      <c s="7" t="s">
        <v>101</v>
      </c>
      <c s="9">
        <v>378.038</v>
      </c>
      <c s="13"/>
      <c s="12">
        <f>ROUND((G28*F28),2)</f>
      </c>
      <c r="O28">
        <f>rekapitulace!H8</f>
      </c>
      <c>
        <f>O28/100*H28</f>
      </c>
    </row>
    <row r="29" spans="4:4" ht="38.25">
      <c r="D29" s="15" t="s">
        <v>140</v>
      </c>
    </row>
    <row r="30" spans="1:16" ht="12.75" customHeight="1">
      <c r="A30" s="14"/>
      <c s="14"/>
      <c s="14" t="s">
        <v>33</v>
      </c>
      <c s="14" t="s">
        <v>98</v>
      </c>
      <c s="14"/>
      <c s="14"/>
      <c s="14"/>
      <c s="14">
        <f>SUM(H26:H29)</f>
      </c>
      <c r="P30">
        <f>ROUND(SUM(P26:P29),2)</f>
      </c>
    </row>
    <row r="32" spans="1:8" ht="12.75" customHeight="1">
      <c r="A32" s="8"/>
      <c s="8"/>
      <c s="8" t="s">
        <v>114</v>
      </c>
      <c s="8" t="s">
        <v>113</v>
      </c>
      <c s="8"/>
      <c s="10"/>
      <c s="8"/>
      <c s="10"/>
    </row>
    <row r="33" spans="1:16" ht="12.75">
      <c r="A33" s="7">
        <v>9</v>
      </c>
      <c s="7" t="s">
        <v>115</v>
      </c>
      <c s="7" t="s">
        <v>42</v>
      </c>
      <c s="7" t="s">
        <v>116</v>
      </c>
      <c s="7" t="s">
        <v>91</v>
      </c>
      <c s="9">
        <v>15.4</v>
      </c>
      <c s="13"/>
      <c s="12">
        <f>ROUND((G33*F33),2)</f>
      </c>
      <c r="O33">
        <f>rekapitulace!H8</f>
      </c>
      <c>
        <f>O33/100*H33</f>
      </c>
    </row>
    <row r="34" spans="1:16" ht="12.75">
      <c r="A34" s="7">
        <v>10</v>
      </c>
      <c s="7" t="s">
        <v>117</v>
      </c>
      <c s="7" t="s">
        <v>42</v>
      </c>
      <c s="7" t="s">
        <v>142</v>
      </c>
      <c s="7" t="s">
        <v>54</v>
      </c>
      <c s="9">
        <v>2</v>
      </c>
      <c s="13"/>
      <c s="12">
        <f>ROUND((G34*F34),2)</f>
      </c>
      <c r="O34">
        <f>rekapitulace!H8</f>
      </c>
      <c>
        <f>O34/100*H34</f>
      </c>
    </row>
    <row r="35" spans="1:16" ht="12.75">
      <c r="A35" s="7">
        <v>11</v>
      </c>
      <c s="7" t="s">
        <v>120</v>
      </c>
      <c s="7" t="s">
        <v>42</v>
      </c>
      <c s="7" t="s">
        <v>121</v>
      </c>
      <c s="7" t="s">
        <v>54</v>
      </c>
      <c s="9">
        <v>2</v>
      </c>
      <c s="13"/>
      <c s="12">
        <f>ROUND((G35*F35),2)</f>
      </c>
      <c r="O35">
        <f>rekapitulace!H8</f>
      </c>
      <c>
        <f>O35/100*H35</f>
      </c>
    </row>
    <row r="36" spans="1:16" ht="12.75">
      <c r="A36" s="7">
        <v>12</v>
      </c>
      <c s="7" t="s">
        <v>122</v>
      </c>
      <c s="7" t="s">
        <v>42</v>
      </c>
      <c s="7" t="s">
        <v>123</v>
      </c>
      <c s="7" t="s">
        <v>77</v>
      </c>
      <c s="9">
        <v>54.69</v>
      </c>
      <c s="13"/>
      <c s="12">
        <f>ROUND((G36*F36),2)</f>
      </c>
      <c r="O36">
        <f>rekapitulace!H8</f>
      </c>
      <c>
        <f>O36/100*H36</f>
      </c>
    </row>
    <row r="37" spans="1:16" ht="12.75">
      <c r="A37" s="7">
        <v>13</v>
      </c>
      <c s="7" t="s">
        <v>124</v>
      </c>
      <c s="7" t="s">
        <v>42</v>
      </c>
      <c s="7" t="s">
        <v>125</v>
      </c>
      <c s="7" t="s">
        <v>77</v>
      </c>
      <c s="9">
        <v>16.92</v>
      </c>
      <c s="13"/>
      <c s="12">
        <f>ROUND((G37*F37),2)</f>
      </c>
      <c r="O37">
        <f>rekapitulace!H8</f>
      </c>
      <c>
        <f>O37/100*H37</f>
      </c>
    </row>
    <row r="38" spans="1:16" ht="12.75" customHeight="1">
      <c r="A38" s="14"/>
      <c s="14"/>
      <c s="14" t="s">
        <v>114</v>
      </c>
      <c s="14" t="s">
        <v>113</v>
      </c>
      <c s="14"/>
      <c s="14"/>
      <c s="14"/>
      <c s="14">
        <f>SUM(H33:H37)</f>
      </c>
      <c r="P38">
        <f>ROUND(SUM(P33:P37),2)</f>
      </c>
    </row>
    <row r="40" spans="1:16" ht="12.75" customHeight="1">
      <c r="A40" s="14"/>
      <c s="14"/>
      <c s="14"/>
      <c s="14" t="s">
        <v>71</v>
      </c>
      <c s="14"/>
      <c s="14"/>
      <c s="14"/>
      <c s="14">
        <f>+H15+H23+H30+H38</f>
      </c>
      <c r="P40">
        <f>+P15+P23+P30+P38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6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143</v>
      </c>
      <c s="5" t="s">
        <v>144</v>
      </c>
      <c s="5"/>
    </row>
    <row r="6" spans="1:5" ht="12.75" customHeight="1">
      <c r="A6" t="s">
        <v>17</v>
      </c>
      <c r="C6" s="5" t="s">
        <v>143</v>
      </c>
      <c s="5" t="s">
        <v>144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40</v>
      </c>
      <c s="8" t="s">
        <v>21</v>
      </c>
      <c s="8"/>
      <c s="10"/>
      <c s="8"/>
      <c s="10"/>
    </row>
    <row r="12" spans="1:16" ht="12.75">
      <c r="A12" s="7">
        <v>1</v>
      </c>
      <c s="7" t="s">
        <v>74</v>
      </c>
      <c s="7" t="s">
        <v>75</v>
      </c>
      <c s="7" t="s">
        <v>76</v>
      </c>
      <c s="7" t="s">
        <v>77</v>
      </c>
      <c s="9">
        <v>406.385</v>
      </c>
      <c s="13"/>
      <c s="12">
        <f>ROUND((G12*F12),2)</f>
      </c>
      <c r="O12">
        <f>rekapitulace!H8</f>
      </c>
      <c>
        <f>O12/100*H12</f>
      </c>
    </row>
    <row r="13" spans="4:4" ht="153">
      <c r="D13" s="15" t="s">
        <v>145</v>
      </c>
    </row>
    <row r="14" spans="1:16" ht="12.75" customHeight="1">
      <c r="A14" s="14"/>
      <c s="14"/>
      <c s="14" t="s">
        <v>40</v>
      </c>
      <c s="14" t="s">
        <v>21</v>
      </c>
      <c s="14"/>
      <c s="14"/>
      <c s="14"/>
      <c s="14">
        <f>SUM(H12:H13)</f>
      </c>
      <c r="P14">
        <f>ROUND(SUM(P12:P13),2)</f>
      </c>
    </row>
    <row r="16" spans="1:8" ht="12.75" customHeight="1">
      <c r="A16" s="8"/>
      <c s="8"/>
      <c s="8" t="s">
        <v>23</v>
      </c>
      <c s="8" t="s">
        <v>84</v>
      </c>
      <c s="8"/>
      <c s="10"/>
      <c s="8"/>
      <c s="10"/>
    </row>
    <row r="17" spans="1:16" ht="12.75">
      <c r="A17" s="7">
        <v>2</v>
      </c>
      <c s="7" t="s">
        <v>146</v>
      </c>
      <c s="7" t="s">
        <v>42</v>
      </c>
      <c s="7" t="s">
        <v>147</v>
      </c>
      <c s="7" t="s">
        <v>101</v>
      </c>
      <c s="9">
        <v>874</v>
      </c>
      <c s="13"/>
      <c s="12">
        <f>ROUND((G17*F17),2)</f>
      </c>
      <c r="O17">
        <f>rekapitulace!H8</f>
      </c>
      <c>
        <f>O17/100*H17</f>
      </c>
    </row>
    <row r="18" spans="4:4" ht="51">
      <c r="D18" s="15" t="s">
        <v>148</v>
      </c>
    </row>
    <row r="19" spans="1:16" ht="12.75">
      <c r="A19" s="7">
        <v>3</v>
      </c>
      <c s="7" t="s">
        <v>149</v>
      </c>
      <c s="7" t="s">
        <v>42</v>
      </c>
      <c s="7" t="s">
        <v>150</v>
      </c>
      <c s="7" t="s">
        <v>54</v>
      </c>
      <c s="9">
        <v>15</v>
      </c>
      <c s="13"/>
      <c s="12">
        <f>ROUND((G19*F19),2)</f>
      </c>
      <c r="O19">
        <f>rekapitulace!H8</f>
      </c>
      <c>
        <f>O19/100*H19</f>
      </c>
    </row>
    <row r="20" spans="4:4" ht="76.5">
      <c r="D20" s="15" t="s">
        <v>151</v>
      </c>
    </row>
    <row r="21" spans="1:16" ht="12.75">
      <c r="A21" s="7">
        <v>4</v>
      </c>
      <c s="7" t="s">
        <v>152</v>
      </c>
      <c s="7" t="s">
        <v>42</v>
      </c>
      <c s="7" t="s">
        <v>153</v>
      </c>
      <c s="7" t="s">
        <v>77</v>
      </c>
      <c s="9">
        <v>1034.414</v>
      </c>
      <c s="13"/>
      <c s="12">
        <f>ROUND((G21*F21),2)</f>
      </c>
      <c r="O21">
        <f>rekapitulace!H8</f>
      </c>
      <c>
        <f>O21/100*H21</f>
      </c>
    </row>
    <row r="22" spans="4:4" ht="306">
      <c r="D22" s="15" t="s">
        <v>154</v>
      </c>
    </row>
    <row r="23" spans="1:16" ht="12.75">
      <c r="A23" s="7">
        <v>5</v>
      </c>
      <c s="7" t="s">
        <v>155</v>
      </c>
      <c s="7" t="s">
        <v>42</v>
      </c>
      <c s="7" t="s">
        <v>156</v>
      </c>
      <c s="7" t="s">
        <v>91</v>
      </c>
      <c s="9">
        <v>552</v>
      </c>
      <c s="13"/>
      <c s="12">
        <f>ROUND((G23*F23),2)</f>
      </c>
      <c r="O23">
        <f>rekapitulace!H8</f>
      </c>
      <c>
        <f>O23/100*H23</f>
      </c>
    </row>
    <row r="24" spans="4:4" ht="89.25">
      <c r="D24" s="15" t="s">
        <v>157</v>
      </c>
    </row>
    <row r="25" spans="1:16" ht="12.75">
      <c r="A25" s="7">
        <v>6</v>
      </c>
      <c s="7" t="s">
        <v>158</v>
      </c>
      <c s="7" t="s">
        <v>42</v>
      </c>
      <c s="7" t="s">
        <v>159</v>
      </c>
      <c s="7" t="s">
        <v>77</v>
      </c>
      <c s="9">
        <v>375.9</v>
      </c>
      <c s="13"/>
      <c s="12">
        <f>ROUND((G25*F25),2)</f>
      </c>
      <c r="O25">
        <f>rekapitulace!H8</f>
      </c>
      <c>
        <f>O25/100*H25</f>
      </c>
    </row>
    <row r="26" spans="4:4" ht="38.25">
      <c r="D26" s="15" t="s">
        <v>160</v>
      </c>
    </row>
    <row r="27" spans="1:16" ht="12.75">
      <c r="A27" s="7">
        <v>7</v>
      </c>
      <c s="7" t="s">
        <v>161</v>
      </c>
      <c s="7" t="s">
        <v>42</v>
      </c>
      <c s="7" t="s">
        <v>162</v>
      </c>
      <c s="7" t="s">
        <v>77</v>
      </c>
      <c s="9">
        <v>397.7</v>
      </c>
      <c s="13"/>
      <c s="12">
        <f>ROUND((G27*F27),2)</f>
      </c>
      <c r="O27">
        <f>rekapitulace!H8</f>
      </c>
      <c>
        <f>O27/100*H27</f>
      </c>
    </row>
    <row r="28" spans="1:16" ht="12.75">
      <c r="A28" s="7">
        <v>8</v>
      </c>
      <c s="7" t="s">
        <v>163</v>
      </c>
      <c s="7" t="s">
        <v>42</v>
      </c>
      <c s="7" t="s">
        <v>164</v>
      </c>
      <c s="7" t="s">
        <v>91</v>
      </c>
      <c s="9">
        <v>866</v>
      </c>
      <c s="13"/>
      <c s="12">
        <f>ROUND((G28*F28),2)</f>
      </c>
      <c r="O28">
        <f>rekapitulace!H8</f>
      </c>
      <c>
        <f>O28/100*H28</f>
      </c>
    </row>
    <row r="29" spans="1:16" ht="12.75">
      <c r="A29" s="7">
        <v>9</v>
      </c>
      <c s="7" t="s">
        <v>165</v>
      </c>
      <c s="7" t="s">
        <v>42</v>
      </c>
      <c s="7" t="s">
        <v>166</v>
      </c>
      <c s="7" t="s">
        <v>91</v>
      </c>
      <c s="9">
        <v>58.8</v>
      </c>
      <c s="13"/>
      <c s="12">
        <f>ROUND((G29*F29),2)</f>
      </c>
      <c r="O29">
        <f>rekapitulace!H8</f>
      </c>
      <c>
        <f>O29/100*H29</f>
      </c>
    </row>
    <row r="30" spans="4:4" ht="76.5">
      <c r="D30" s="15" t="s">
        <v>167</v>
      </c>
    </row>
    <row r="31" spans="1:16" ht="12.75">
      <c r="A31" s="7">
        <v>10</v>
      </c>
      <c s="7" t="s">
        <v>96</v>
      </c>
      <c s="7" t="s">
        <v>42</v>
      </c>
      <c s="7" t="s">
        <v>97</v>
      </c>
      <c s="7" t="s">
        <v>77</v>
      </c>
      <c s="9">
        <v>406.385</v>
      </c>
      <c s="13"/>
      <c s="12">
        <f>ROUND((G31*F31),2)</f>
      </c>
      <c r="O31">
        <f>rekapitulace!H8</f>
      </c>
      <c>
        <f>O31/100*H31</f>
      </c>
    </row>
    <row r="32" spans="4:4" ht="153">
      <c r="D32" s="15" t="s">
        <v>145</v>
      </c>
    </row>
    <row r="33" spans="1:16" ht="12.75">
      <c r="A33" s="7">
        <v>11</v>
      </c>
      <c s="7" t="s">
        <v>168</v>
      </c>
      <c s="7" t="s">
        <v>42</v>
      </c>
      <c s="7" t="s">
        <v>169</v>
      </c>
      <c s="7" t="s">
        <v>77</v>
      </c>
      <c s="9">
        <v>196.2</v>
      </c>
      <c s="13"/>
      <c s="12">
        <f>ROUND((G33*F33),2)</f>
      </c>
      <c r="O33">
        <f>rekapitulace!H8</f>
      </c>
      <c>
        <f>O33/100*H33</f>
      </c>
    </row>
    <row r="34" spans="1:16" ht="12.75">
      <c r="A34" s="7">
        <v>12</v>
      </c>
      <c s="7" t="s">
        <v>170</v>
      </c>
      <c s="7" t="s">
        <v>42</v>
      </c>
      <c s="7" t="s">
        <v>171</v>
      </c>
      <c s="7" t="s">
        <v>77</v>
      </c>
      <c s="9">
        <v>105.8</v>
      </c>
      <c s="13"/>
      <c s="12">
        <f>ROUND((G34*F34),2)</f>
      </c>
      <c r="O34">
        <f>rekapitulace!H8</f>
      </c>
      <c>
        <f>O34/100*H34</f>
      </c>
    </row>
    <row r="35" spans="1:16" ht="12.75">
      <c r="A35" s="7">
        <v>13</v>
      </c>
      <c s="7" t="s">
        <v>172</v>
      </c>
      <c s="7" t="s">
        <v>42</v>
      </c>
      <c s="7" t="s">
        <v>173</v>
      </c>
      <c s="7" t="s">
        <v>77</v>
      </c>
      <c s="9">
        <v>367.215</v>
      </c>
      <c s="13"/>
      <c s="12">
        <f>ROUND((G35*F35),2)</f>
      </c>
      <c r="O35">
        <f>rekapitulace!H8</f>
      </c>
      <c>
        <f>O35/100*H35</f>
      </c>
    </row>
    <row r="36" spans="4:4" ht="38.25">
      <c r="D36" s="15" t="s">
        <v>174</v>
      </c>
    </row>
    <row r="37" spans="1:16" ht="12.75">
      <c r="A37" s="7">
        <v>14</v>
      </c>
      <c s="7" t="s">
        <v>175</v>
      </c>
      <c s="7" t="s">
        <v>42</v>
      </c>
      <c s="7" t="s">
        <v>176</v>
      </c>
      <c s="7" t="s">
        <v>101</v>
      </c>
      <c s="9">
        <v>2448.1</v>
      </c>
      <c s="13"/>
      <c s="12">
        <f>ROUND((G37*F37),2)</f>
      </c>
      <c r="O37">
        <f>rekapitulace!H8</f>
      </c>
      <c>
        <f>O37/100*H37</f>
      </c>
    </row>
    <row r="38" spans="4:4" ht="51">
      <c r="D38" s="15" t="s">
        <v>177</v>
      </c>
    </row>
    <row r="39" spans="1:16" ht="12.75">
      <c r="A39" s="7">
        <v>15</v>
      </c>
      <c s="7" t="s">
        <v>178</v>
      </c>
      <c s="7" t="s">
        <v>42</v>
      </c>
      <c s="7" t="s">
        <v>179</v>
      </c>
      <c s="7" t="s">
        <v>101</v>
      </c>
      <c s="9">
        <v>9792.4</v>
      </c>
      <c s="13"/>
      <c s="12">
        <f>ROUND((G39*F39),2)</f>
      </c>
      <c r="O39">
        <f>rekapitulace!H8</f>
      </c>
      <c>
        <f>O39/100*H39</f>
      </c>
    </row>
    <row r="40" spans="4:4" ht="102">
      <c r="D40" s="15" t="s">
        <v>180</v>
      </c>
    </row>
    <row r="41" spans="1:16" ht="12.75" customHeight="1">
      <c r="A41" s="14"/>
      <c s="14"/>
      <c s="14" t="s">
        <v>23</v>
      </c>
      <c s="14" t="s">
        <v>84</v>
      </c>
      <c s="14"/>
      <c s="14"/>
      <c s="14"/>
      <c s="14">
        <f>SUM(H17:H40)</f>
      </c>
      <c r="P41">
        <f>ROUND(SUM(P17:P40),2)</f>
      </c>
    </row>
    <row r="43" spans="1:8" ht="12.75" customHeight="1">
      <c r="A43" s="8"/>
      <c s="8"/>
      <c s="8" t="s">
        <v>36</v>
      </c>
      <c s="8" t="s">
        <v>181</v>
      </c>
      <c s="8"/>
      <c s="10"/>
      <c s="8"/>
      <c s="10"/>
    </row>
    <row r="44" spans="1:16" ht="12.75">
      <c r="A44" s="7">
        <v>16</v>
      </c>
      <c s="7" t="s">
        <v>182</v>
      </c>
      <c s="7" t="s">
        <v>42</v>
      </c>
      <c s="7" t="s">
        <v>183</v>
      </c>
      <c s="7" t="s">
        <v>101</v>
      </c>
      <c s="9">
        <v>6.7</v>
      </c>
      <c s="13"/>
      <c s="12">
        <f>ROUND((G44*F44),2)</f>
      </c>
      <c r="O44">
        <f>rekapitulace!H8</f>
      </c>
      <c>
        <f>O44/100*H44</f>
      </c>
    </row>
    <row r="45" spans="4:4" ht="89.25">
      <c r="D45" s="15" t="s">
        <v>184</v>
      </c>
    </row>
    <row r="46" spans="1:16" ht="12.75">
      <c r="A46" s="7">
        <v>17</v>
      </c>
      <c s="7" t="s">
        <v>185</v>
      </c>
      <c s="7" t="s">
        <v>42</v>
      </c>
      <c s="7" t="s">
        <v>186</v>
      </c>
      <c s="7" t="s">
        <v>101</v>
      </c>
      <c s="9">
        <v>2446.9</v>
      </c>
      <c s="13"/>
      <c s="12">
        <f>ROUND((G46*F46),2)</f>
      </c>
      <c r="O46">
        <f>rekapitulace!H8</f>
      </c>
      <c>
        <f>O46/100*H46</f>
      </c>
    </row>
    <row r="47" spans="1:16" ht="12.75">
      <c r="A47" s="7">
        <v>18</v>
      </c>
      <c s="7" t="s">
        <v>187</v>
      </c>
      <c s="7" t="s">
        <v>42</v>
      </c>
      <c s="7" t="s">
        <v>188</v>
      </c>
      <c s="7" t="s">
        <v>101</v>
      </c>
      <c s="9">
        <v>19813.6</v>
      </c>
      <c s="13"/>
      <c s="12">
        <f>ROUND((G47*F47),2)</f>
      </c>
      <c r="O47">
        <f>rekapitulace!H8</f>
      </c>
      <c>
        <f>O47/100*H47</f>
      </c>
    </row>
    <row r="48" spans="4:4" ht="267.75">
      <c r="D48" s="15" t="s">
        <v>189</v>
      </c>
    </row>
    <row r="49" spans="1:16" ht="12.75">
      <c r="A49" s="7">
        <v>19</v>
      </c>
      <c s="7" t="s">
        <v>190</v>
      </c>
      <c s="7" t="s">
        <v>42</v>
      </c>
      <c s="7" t="s">
        <v>191</v>
      </c>
      <c s="7" t="s">
        <v>101</v>
      </c>
      <c s="9">
        <v>10030.3</v>
      </c>
      <c s="13"/>
      <c s="12">
        <f>ROUND((G49*F49),2)</f>
      </c>
      <c r="O49">
        <f>rekapitulace!H8</f>
      </c>
      <c>
        <f>O49/100*H49</f>
      </c>
    </row>
    <row r="50" spans="4:4" ht="255">
      <c r="D50" s="15" t="s">
        <v>192</v>
      </c>
    </row>
    <row r="51" spans="1:16" ht="12.75">
      <c r="A51" s="7">
        <v>20</v>
      </c>
      <c s="7" t="s">
        <v>193</v>
      </c>
      <c s="7" t="s">
        <v>42</v>
      </c>
      <c s="7" t="s">
        <v>194</v>
      </c>
      <c s="7" t="s">
        <v>101</v>
      </c>
      <c s="9">
        <v>9783.3</v>
      </c>
      <c s="13"/>
      <c s="12">
        <f>ROUND((G51*F51),2)</f>
      </c>
      <c r="O51">
        <f>rekapitulace!H8</f>
      </c>
      <c>
        <f>O51/100*H51</f>
      </c>
    </row>
    <row r="52" spans="4:4" ht="76.5">
      <c r="D52" s="15" t="s">
        <v>195</v>
      </c>
    </row>
    <row r="53" spans="1:16" ht="12.75">
      <c r="A53" s="7">
        <v>21</v>
      </c>
      <c s="7" t="s">
        <v>196</v>
      </c>
      <c s="7" t="s">
        <v>42</v>
      </c>
      <c s="7" t="s">
        <v>197</v>
      </c>
      <c s="7" t="s">
        <v>101</v>
      </c>
      <c s="9">
        <v>849</v>
      </c>
      <c s="13"/>
      <c s="12">
        <f>ROUND((G53*F53),2)</f>
      </c>
      <c r="O53">
        <f>rekapitulace!H8</f>
      </c>
      <c>
        <f>O53/100*H53</f>
      </c>
    </row>
    <row r="54" spans="4:4" ht="89.25">
      <c r="D54" s="15" t="s">
        <v>198</v>
      </c>
    </row>
    <row r="55" spans="1:16" ht="12.75">
      <c r="A55" s="7">
        <v>22</v>
      </c>
      <c s="7" t="s">
        <v>199</v>
      </c>
      <c s="7" t="s">
        <v>42</v>
      </c>
      <c s="7" t="s">
        <v>200</v>
      </c>
      <c s="7" t="s">
        <v>77</v>
      </c>
      <c s="9">
        <v>42.45</v>
      </c>
      <c s="13"/>
      <c s="12">
        <f>ROUND((G55*F55),2)</f>
      </c>
      <c r="O55">
        <f>rekapitulace!H8</f>
      </c>
      <c>
        <f>O55/100*H55</f>
      </c>
    </row>
    <row r="56" spans="4:4" ht="102">
      <c r="D56" s="15" t="s">
        <v>201</v>
      </c>
    </row>
    <row r="57" spans="1:16" ht="12.75">
      <c r="A57" s="7">
        <v>23</v>
      </c>
      <c s="7" t="s">
        <v>202</v>
      </c>
      <c s="7" t="s">
        <v>42</v>
      </c>
      <c s="7" t="s">
        <v>203</v>
      </c>
      <c s="7" t="s">
        <v>91</v>
      </c>
      <c s="9">
        <v>250</v>
      </c>
      <c s="13"/>
      <c s="12">
        <f>ROUND((G57*F57),2)</f>
      </c>
      <c r="O57">
        <f>rekapitulace!H8</f>
      </c>
      <c>
        <f>O57/100*H57</f>
      </c>
    </row>
    <row r="58" spans="4:4" ht="38.25">
      <c r="D58" s="15" t="s">
        <v>204</v>
      </c>
    </row>
    <row r="59" spans="1:16" ht="12.75">
      <c r="A59" s="7">
        <v>24</v>
      </c>
      <c s="7" t="s">
        <v>205</v>
      </c>
      <c s="7" t="s">
        <v>42</v>
      </c>
      <c s="7" t="s">
        <v>206</v>
      </c>
      <c s="7" t="s">
        <v>91</v>
      </c>
      <c s="9">
        <v>552</v>
      </c>
      <c s="13"/>
      <c s="12">
        <f>ROUND((G59*F59),2)</f>
      </c>
      <c r="O59">
        <f>rekapitulace!H8</f>
      </c>
      <c>
        <f>O59/100*H59</f>
      </c>
    </row>
    <row r="60" spans="4:4" ht="89.25">
      <c r="D60" s="15" t="s">
        <v>157</v>
      </c>
    </row>
    <row r="61" spans="1:16" ht="12.75" customHeight="1">
      <c r="A61" s="14"/>
      <c s="14"/>
      <c s="14" t="s">
        <v>36</v>
      </c>
      <c s="14" t="s">
        <v>181</v>
      </c>
      <c s="14"/>
      <c s="14"/>
      <c s="14"/>
      <c s="14">
        <f>SUM(H44:H60)</f>
      </c>
      <c r="P61">
        <f>ROUND(SUM(P44:P60),2)</f>
      </c>
    </row>
    <row r="63" spans="1:8" ht="12.75" customHeight="1">
      <c r="A63" s="8"/>
      <c s="8"/>
      <c s="8" t="s">
        <v>39</v>
      </c>
      <c s="8" t="s">
        <v>108</v>
      </c>
      <c s="8"/>
      <c s="10"/>
      <c s="8"/>
      <c s="10"/>
    </row>
    <row r="64" spans="1:16" ht="12.75">
      <c r="A64" s="7">
        <v>25</v>
      </c>
      <c s="7" t="s">
        <v>207</v>
      </c>
      <c s="7" t="s">
        <v>42</v>
      </c>
      <c s="7" t="s">
        <v>208</v>
      </c>
      <c s="7" t="s">
        <v>54</v>
      </c>
      <c s="9">
        <v>1</v>
      </c>
      <c s="13"/>
      <c s="12">
        <f>ROUND((G64*F64),2)</f>
      </c>
      <c r="O64">
        <f>rekapitulace!H8</f>
      </c>
      <c>
        <f>O64/100*H64</f>
      </c>
    </row>
    <row r="65" spans="1:16" ht="12.75">
      <c r="A65" s="7">
        <v>26</v>
      </c>
      <c s="7" t="s">
        <v>209</v>
      </c>
      <c s="7" t="s">
        <v>42</v>
      </c>
      <c s="7" t="s">
        <v>210</v>
      </c>
      <c s="7" t="s">
        <v>54</v>
      </c>
      <c s="9">
        <v>20</v>
      </c>
      <c s="13"/>
      <c s="12">
        <f>ROUND((G65*F65),2)</f>
      </c>
      <c r="O65">
        <f>rekapitulace!H8</f>
      </c>
      <c>
        <f>O65/100*H65</f>
      </c>
    </row>
    <row r="66" spans="4:4" ht="140.25">
      <c r="D66" s="15" t="s">
        <v>211</v>
      </c>
    </row>
    <row r="67" spans="1:16" ht="12.75">
      <c r="A67" s="7">
        <v>27</v>
      </c>
      <c s="7" t="s">
        <v>212</v>
      </c>
      <c s="7" t="s">
        <v>42</v>
      </c>
      <c s="7" t="s">
        <v>213</v>
      </c>
      <c s="7" t="s">
        <v>54</v>
      </c>
      <c s="9">
        <v>20</v>
      </c>
      <c s="13"/>
      <c s="12">
        <f>ROUND((G67*F67),2)</f>
      </c>
      <c r="O67">
        <f>rekapitulace!H8</f>
      </c>
      <c>
        <f>O67/100*H67</f>
      </c>
    </row>
    <row r="68" spans="1:16" ht="12.75" customHeight="1">
      <c r="A68" s="14"/>
      <c s="14"/>
      <c s="14" t="s">
        <v>39</v>
      </c>
      <c s="14" t="s">
        <v>112</v>
      </c>
      <c s="14"/>
      <c s="14"/>
      <c s="14"/>
      <c s="14">
        <f>SUM(H64:H67)</f>
      </c>
      <c r="P68">
        <f>ROUND(SUM(P64:P67),2)</f>
      </c>
    </row>
    <row r="70" spans="1:8" ht="12.75" customHeight="1">
      <c r="A70" s="8"/>
      <c s="8"/>
      <c s="8" t="s">
        <v>114</v>
      </c>
      <c s="8" t="s">
        <v>113</v>
      </c>
      <c s="8"/>
      <c s="10"/>
      <c s="8"/>
      <c s="10"/>
    </row>
    <row r="71" spans="1:16" ht="12.75">
      <c r="A71" s="7">
        <v>28</v>
      </c>
      <c s="7" t="s">
        <v>214</v>
      </c>
      <c s="7" t="s">
        <v>42</v>
      </c>
      <c s="7" t="s">
        <v>215</v>
      </c>
      <c s="7" t="s">
        <v>91</v>
      </c>
      <c s="9">
        <v>116.1</v>
      </c>
      <c s="13"/>
      <c s="12">
        <f>ROUND((G71*F71),2)</f>
      </c>
      <c r="O71">
        <f>rekapitulace!H8</f>
      </c>
      <c>
        <f>O71/100*H71</f>
      </c>
    </row>
    <row r="72" spans="1:16" ht="12.75">
      <c r="A72" s="7">
        <v>29</v>
      </c>
      <c s="7" t="s">
        <v>216</v>
      </c>
      <c s="7" t="s">
        <v>42</v>
      </c>
      <c s="7" t="s">
        <v>217</v>
      </c>
      <c s="7" t="s">
        <v>91</v>
      </c>
      <c s="9">
        <v>17.6</v>
      </c>
      <c s="13"/>
      <c s="12">
        <f>ROUND((G72*F72),2)</f>
      </c>
      <c r="O72">
        <f>rekapitulace!H8</f>
      </c>
      <c>
        <f>O72/100*H72</f>
      </c>
    </row>
    <row r="73" spans="1:16" ht="12.75">
      <c r="A73" s="7">
        <v>30</v>
      </c>
      <c s="7" t="s">
        <v>218</v>
      </c>
      <c s="7" t="s">
        <v>42</v>
      </c>
      <c s="7" t="s">
        <v>219</v>
      </c>
      <c s="7" t="s">
        <v>54</v>
      </c>
      <c s="9">
        <v>92</v>
      </c>
      <c s="13"/>
      <c s="12">
        <f>ROUND((G73*F73),2)</f>
      </c>
      <c r="O73">
        <f>rekapitulace!H8</f>
      </c>
      <c>
        <f>O73/100*H73</f>
      </c>
    </row>
    <row r="74" spans="4:4" ht="153">
      <c r="D74" s="15" t="s">
        <v>220</v>
      </c>
    </row>
    <row r="75" spans="1:16" ht="12.75">
      <c r="A75" s="7">
        <v>31</v>
      </c>
      <c s="7" t="s">
        <v>221</v>
      </c>
      <c s="7" t="s">
        <v>42</v>
      </c>
      <c s="7" t="s">
        <v>222</v>
      </c>
      <c s="7" t="s">
        <v>54</v>
      </c>
      <c s="9">
        <v>5</v>
      </c>
      <c s="13"/>
      <c s="12">
        <f>ROUND((G75*F75),2)</f>
      </c>
      <c r="O75">
        <f>rekapitulace!H8</f>
      </c>
      <c>
        <f>O75/100*H75</f>
      </c>
    </row>
    <row r="76" spans="1:16" ht="12.75">
      <c r="A76" s="7">
        <v>32</v>
      </c>
      <c s="7" t="s">
        <v>223</v>
      </c>
      <c s="7" t="s">
        <v>42</v>
      </c>
      <c s="7" t="s">
        <v>224</v>
      </c>
      <c s="7" t="s">
        <v>54</v>
      </c>
      <c s="9">
        <v>8</v>
      </c>
      <c s="13"/>
      <c s="12">
        <f>ROUND((G76*F76),2)</f>
      </c>
      <c r="O76">
        <f>rekapitulace!H8</f>
      </c>
      <c>
        <f>O76/100*H76</f>
      </c>
    </row>
    <row r="77" spans="1:16" ht="12.75">
      <c r="A77" s="7">
        <v>33</v>
      </c>
      <c s="7" t="s">
        <v>225</v>
      </c>
      <c s="7" t="s">
        <v>42</v>
      </c>
      <c s="7" t="s">
        <v>226</v>
      </c>
      <c s="7" t="s">
        <v>54</v>
      </c>
      <c s="9">
        <v>3</v>
      </c>
      <c s="13"/>
      <c s="12">
        <f>ROUND((G77*F77),2)</f>
      </c>
      <c r="O77">
        <f>rekapitulace!H8</f>
      </c>
      <c>
        <f>O77/100*H77</f>
      </c>
    </row>
    <row r="78" spans="1:16" ht="12.75">
      <c r="A78" s="7">
        <v>34</v>
      </c>
      <c s="7" t="s">
        <v>227</v>
      </c>
      <c s="7" t="s">
        <v>42</v>
      </c>
      <c s="7" t="s">
        <v>228</v>
      </c>
      <c s="7" t="s">
        <v>54</v>
      </c>
      <c s="9">
        <v>6</v>
      </c>
      <c s="13"/>
      <c s="12">
        <f>ROUND((G78*F78),2)</f>
      </c>
      <c r="O78">
        <f>rekapitulace!H8</f>
      </c>
      <c>
        <f>O78/100*H78</f>
      </c>
    </row>
    <row r="79" spans="1:16" ht="12.75">
      <c r="A79" s="7">
        <v>35</v>
      </c>
      <c s="7" t="s">
        <v>229</v>
      </c>
      <c s="7" t="s">
        <v>42</v>
      </c>
      <c s="7" t="s">
        <v>230</v>
      </c>
      <c s="7" t="s">
        <v>101</v>
      </c>
      <c s="9">
        <v>510.888</v>
      </c>
      <c s="13"/>
      <c s="12">
        <f>ROUND((G79*F79),2)</f>
      </c>
      <c r="O79">
        <f>rekapitulace!H8</f>
      </c>
      <c>
        <f>O79/100*H79</f>
      </c>
    </row>
    <row r="80" spans="4:4" ht="409.5">
      <c r="D80" s="15" t="s">
        <v>231</v>
      </c>
    </row>
    <row r="81" spans="1:16" ht="12.75">
      <c r="A81" s="7">
        <v>36</v>
      </c>
      <c s="7" t="s">
        <v>232</v>
      </c>
      <c s="7" t="s">
        <v>42</v>
      </c>
      <c s="7" t="s">
        <v>233</v>
      </c>
      <c s="7" t="s">
        <v>91</v>
      </c>
      <c s="9">
        <v>274</v>
      </c>
      <c s="13"/>
      <c s="12">
        <f>ROUND((G81*F81),2)</f>
      </c>
      <c r="O81">
        <f>rekapitulace!H8</f>
      </c>
      <c>
        <f>O81/100*H81</f>
      </c>
    </row>
    <row r="82" spans="1:16" ht="12.75">
      <c r="A82" s="7">
        <v>37</v>
      </c>
      <c s="7" t="s">
        <v>234</v>
      </c>
      <c s="7" t="s">
        <v>42</v>
      </c>
      <c s="7" t="s">
        <v>235</v>
      </c>
      <c s="7" t="s">
        <v>101</v>
      </c>
      <c s="9">
        <v>137</v>
      </c>
      <c s="13"/>
      <c s="12">
        <f>ROUND((G82*F82),2)</f>
      </c>
      <c r="O82">
        <f>rekapitulace!H8</f>
      </c>
      <c>
        <f>O82/100*H82</f>
      </c>
    </row>
    <row r="83" spans="4:4" ht="38.25">
      <c r="D83" s="15" t="s">
        <v>236</v>
      </c>
    </row>
    <row r="84" spans="1:16" ht="12.75" customHeight="1">
      <c r="A84" s="14"/>
      <c s="14"/>
      <c s="14" t="s">
        <v>114</v>
      </c>
      <c s="14" t="s">
        <v>113</v>
      </c>
      <c s="14"/>
      <c s="14"/>
      <c s="14"/>
      <c s="14">
        <f>SUM(H71:H83)</f>
      </c>
      <c r="P84">
        <f>ROUND(SUM(P71:P83),2)</f>
      </c>
    </row>
    <row r="86" spans="1:16" ht="12.75" customHeight="1">
      <c r="A86" s="14"/>
      <c s="14"/>
      <c s="14"/>
      <c s="14" t="s">
        <v>71</v>
      </c>
      <c s="14"/>
      <c s="14"/>
      <c s="14"/>
      <c s="14">
        <f>+H14+H41+H61+H68+H84</f>
      </c>
      <c r="P86">
        <f>+P14+P41+P61+P68+P84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237</v>
      </c>
      <c s="5" t="s">
        <v>238</v>
      </c>
      <c s="5"/>
    </row>
    <row r="6" spans="1:5" ht="12.75" customHeight="1">
      <c r="A6" t="s">
        <v>17</v>
      </c>
      <c r="C6" s="5" t="s">
        <v>237</v>
      </c>
      <c s="5" t="s">
        <v>238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40</v>
      </c>
      <c s="8" t="s">
        <v>21</v>
      </c>
      <c s="8"/>
      <c s="10"/>
      <c s="8"/>
      <c s="10"/>
    </row>
    <row r="12" spans="1:16" ht="12.75">
      <c r="A12" s="7">
        <v>1</v>
      </c>
      <c s="7" t="s">
        <v>74</v>
      </c>
      <c s="7" t="s">
        <v>75</v>
      </c>
      <c s="7" t="s">
        <v>76</v>
      </c>
      <c s="7" t="s">
        <v>77</v>
      </c>
      <c s="9">
        <v>1.95</v>
      </c>
      <c s="13"/>
      <c s="12">
        <f>ROUND((G12*F12),2)</f>
      </c>
      <c r="O12">
        <f>rekapitulace!H8</f>
      </c>
      <c>
        <f>O12/100*H12</f>
      </c>
    </row>
    <row r="13" spans="4:4" ht="63.75">
      <c r="D13" s="15" t="s">
        <v>239</v>
      </c>
    </row>
    <row r="14" spans="1:16" ht="12.75" customHeight="1">
      <c r="A14" s="14"/>
      <c s="14"/>
      <c s="14" t="s">
        <v>40</v>
      </c>
      <c s="14" t="s">
        <v>21</v>
      </c>
      <c s="14"/>
      <c s="14"/>
      <c s="14"/>
      <c s="14">
        <f>SUM(H12:H13)</f>
      </c>
      <c r="P14">
        <f>ROUND(SUM(P12:P13),2)</f>
      </c>
    </row>
    <row r="16" spans="1:8" ht="12.75" customHeight="1">
      <c r="A16" s="8"/>
      <c s="8"/>
      <c s="8" t="s">
        <v>23</v>
      </c>
      <c s="8" t="s">
        <v>84</v>
      </c>
      <c s="8"/>
      <c s="10"/>
      <c s="8"/>
      <c s="10"/>
    </row>
    <row r="17" spans="1:16" ht="12.75">
      <c r="A17" s="7">
        <v>2</v>
      </c>
      <c s="7" t="s">
        <v>240</v>
      </c>
      <c s="7" t="s">
        <v>42</v>
      </c>
      <c s="7" t="s">
        <v>241</v>
      </c>
      <c s="7" t="s">
        <v>77</v>
      </c>
      <c s="9">
        <v>13.32</v>
      </c>
      <c s="13"/>
      <c s="12">
        <f>ROUND((G17*F17),2)</f>
      </c>
      <c r="O17">
        <f>rekapitulace!H8</f>
      </c>
      <c>
        <f>O17/100*H17</f>
      </c>
    </row>
    <row r="18" spans="4:4" ht="38.25">
      <c r="D18" s="15" t="s">
        <v>242</v>
      </c>
    </row>
    <row r="19" spans="1:16" ht="12.75">
      <c r="A19" s="7">
        <v>3</v>
      </c>
      <c s="7" t="s">
        <v>243</v>
      </c>
      <c s="7" t="s">
        <v>42</v>
      </c>
      <c s="7" t="s">
        <v>244</v>
      </c>
      <c s="7" t="s">
        <v>91</v>
      </c>
      <c s="9">
        <v>147</v>
      </c>
      <c s="13"/>
      <c s="12">
        <f>ROUND((G19*F19),2)</f>
      </c>
      <c r="O19">
        <f>rekapitulace!H8</f>
      </c>
      <c>
        <f>O19/100*H19</f>
      </c>
    </row>
    <row r="20" spans="1:16" ht="12.75">
      <c r="A20" s="7">
        <v>4</v>
      </c>
      <c s="7" t="s">
        <v>245</v>
      </c>
      <c s="7" t="s">
        <v>42</v>
      </c>
      <c s="7" t="s">
        <v>246</v>
      </c>
      <c s="7" t="s">
        <v>91</v>
      </c>
      <c s="9">
        <v>155</v>
      </c>
      <c s="13"/>
      <c s="12">
        <f>ROUND((G20*F20),2)</f>
      </c>
      <c r="O20">
        <f>rekapitulace!H8</f>
      </c>
      <c>
        <f>O20/100*H20</f>
      </c>
    </row>
    <row r="21" spans="1:16" ht="12.75">
      <c r="A21" s="7">
        <v>5</v>
      </c>
      <c s="7" t="s">
        <v>158</v>
      </c>
      <c s="7" t="s">
        <v>42</v>
      </c>
      <c s="7" t="s">
        <v>159</v>
      </c>
      <c s="7" t="s">
        <v>77</v>
      </c>
      <c s="9">
        <v>7.32</v>
      </c>
      <c s="13"/>
      <c s="12">
        <f>ROUND((G21*F21),2)</f>
      </c>
      <c r="O21">
        <f>rekapitulace!H8</f>
      </c>
      <c>
        <f>O21/100*H21</f>
      </c>
    </row>
    <row r="22" spans="4:4" ht="38.25">
      <c r="D22" s="15" t="s">
        <v>247</v>
      </c>
    </row>
    <row r="23" spans="1:16" ht="12.75">
      <c r="A23" s="7">
        <v>6</v>
      </c>
      <c s="7" t="s">
        <v>96</v>
      </c>
      <c s="7" t="s">
        <v>42</v>
      </c>
      <c s="7" t="s">
        <v>97</v>
      </c>
      <c s="7" t="s">
        <v>77</v>
      </c>
      <c s="9">
        <v>1.95</v>
      </c>
      <c s="13"/>
      <c s="12">
        <f>ROUND((G23*F23),2)</f>
      </c>
      <c r="O23">
        <f>rekapitulace!H8</f>
      </c>
      <c>
        <f>O23/100*H23</f>
      </c>
    </row>
    <row r="24" spans="4:4" ht="63.75">
      <c r="D24" s="15" t="s">
        <v>239</v>
      </c>
    </row>
    <row r="25" spans="1:16" ht="12.75">
      <c r="A25" s="7">
        <v>7</v>
      </c>
      <c s="7" t="s">
        <v>168</v>
      </c>
      <c s="7" t="s">
        <v>42</v>
      </c>
      <c s="7" t="s">
        <v>169</v>
      </c>
      <c s="7" t="s">
        <v>77</v>
      </c>
      <c s="9">
        <v>25</v>
      </c>
      <c s="13"/>
      <c s="12">
        <f>ROUND((G25*F25),2)</f>
      </c>
      <c r="O25">
        <f>rekapitulace!H8</f>
      </c>
      <c>
        <f>O25/100*H25</f>
      </c>
    </row>
    <row r="26" spans="1:16" ht="12.75">
      <c r="A26" s="7">
        <v>8</v>
      </c>
      <c s="7" t="s">
        <v>170</v>
      </c>
      <c s="7" t="s">
        <v>42</v>
      </c>
      <c s="7" t="s">
        <v>171</v>
      </c>
      <c s="7" t="s">
        <v>77</v>
      </c>
      <c s="9">
        <v>0.9</v>
      </c>
      <c s="13"/>
      <c s="12">
        <f>ROUND((G26*F26),2)</f>
      </c>
      <c r="O26">
        <f>rekapitulace!H8</f>
      </c>
      <c>
        <f>O26/100*H26</f>
      </c>
    </row>
    <row r="27" spans="1:16" ht="12.75">
      <c r="A27" s="7">
        <v>9</v>
      </c>
      <c s="7" t="s">
        <v>172</v>
      </c>
      <c s="7" t="s">
        <v>42</v>
      </c>
      <c s="7" t="s">
        <v>173</v>
      </c>
      <c s="7" t="s">
        <v>77</v>
      </c>
      <c s="9">
        <v>5.37</v>
      </c>
      <c s="13"/>
      <c s="12">
        <f>ROUND((G27*F27),2)</f>
      </c>
      <c r="O27">
        <f>rekapitulace!H8</f>
      </c>
      <c>
        <f>O27/100*H27</f>
      </c>
    </row>
    <row r="28" spans="4:4" ht="38.25">
      <c r="D28" s="15" t="s">
        <v>248</v>
      </c>
    </row>
    <row r="29" spans="1:16" ht="12.75">
      <c r="A29" s="7">
        <v>10</v>
      </c>
      <c s="7" t="s">
        <v>175</v>
      </c>
      <c s="7" t="s">
        <v>42</v>
      </c>
      <c s="7" t="s">
        <v>176</v>
      </c>
      <c s="7" t="s">
        <v>101</v>
      </c>
      <c s="9">
        <v>35.8</v>
      </c>
      <c s="13"/>
      <c s="12">
        <f>ROUND((G29*F29),2)</f>
      </c>
      <c r="O29">
        <f>rekapitulace!H8</f>
      </c>
      <c>
        <f>O29/100*H29</f>
      </c>
    </row>
    <row r="30" spans="4:4" ht="25.5">
      <c r="D30" s="15" t="s">
        <v>249</v>
      </c>
    </row>
    <row r="31" spans="1:16" ht="12.75">
      <c r="A31" s="7">
        <v>11</v>
      </c>
      <c s="7" t="s">
        <v>178</v>
      </c>
      <c s="7" t="s">
        <v>42</v>
      </c>
      <c s="7" t="s">
        <v>179</v>
      </c>
      <c s="7" t="s">
        <v>101</v>
      </c>
      <c s="9">
        <v>143.2</v>
      </c>
      <c s="13"/>
      <c s="12">
        <f>ROUND((G31*F31),2)</f>
      </c>
      <c r="O31">
        <f>rekapitulace!H8</f>
      </c>
      <c>
        <f>O31/100*H31</f>
      </c>
    </row>
    <row r="32" spans="4:4" ht="89.25">
      <c r="D32" s="15" t="s">
        <v>250</v>
      </c>
    </row>
    <row r="33" spans="1:16" ht="12.75" customHeight="1">
      <c r="A33" s="14"/>
      <c s="14"/>
      <c s="14" t="s">
        <v>23</v>
      </c>
      <c s="14" t="s">
        <v>84</v>
      </c>
      <c s="14"/>
      <c s="14"/>
      <c s="14"/>
      <c s="14">
        <f>SUM(H17:H32)</f>
      </c>
      <c r="P33">
        <f>ROUND(SUM(P17:P32),2)</f>
      </c>
    </row>
    <row r="35" spans="1:8" ht="12.75" customHeight="1">
      <c r="A35" s="8"/>
      <c s="8"/>
      <c s="8" t="s">
        <v>36</v>
      </c>
      <c s="8" t="s">
        <v>181</v>
      </c>
      <c s="8"/>
      <c s="10"/>
      <c s="8"/>
      <c s="10"/>
    </row>
    <row r="36" spans="1:16" ht="12.75">
      <c r="A36" s="7">
        <v>12</v>
      </c>
      <c s="7" t="s">
        <v>251</v>
      </c>
      <c s="7" t="s">
        <v>42</v>
      </c>
      <c s="7" t="s">
        <v>252</v>
      </c>
      <c s="7" t="s">
        <v>101</v>
      </c>
      <c s="9">
        <v>220</v>
      </c>
      <c s="13"/>
      <c s="12">
        <f>ROUND((G36*F36),2)</f>
      </c>
      <c r="O36">
        <f>rekapitulace!H8</f>
      </c>
      <c>
        <f>O36/100*H36</f>
      </c>
    </row>
    <row r="37" spans="1:16" ht="12.75">
      <c r="A37" s="7">
        <v>13</v>
      </c>
      <c s="7" t="s">
        <v>253</v>
      </c>
      <c s="7" t="s">
        <v>42</v>
      </c>
      <c s="7" t="s">
        <v>254</v>
      </c>
      <c s="7" t="s">
        <v>101</v>
      </c>
      <c s="9">
        <v>216.5</v>
      </c>
      <c s="13"/>
      <c s="12">
        <f>ROUND((G37*F37),2)</f>
      </c>
      <c r="O37">
        <f>rekapitulace!H8</f>
      </c>
      <c>
        <f>O37/100*H37</f>
      </c>
    </row>
    <row r="38" spans="1:16" ht="12.75">
      <c r="A38" s="7">
        <v>14</v>
      </c>
      <c s="7" t="s">
        <v>255</v>
      </c>
      <c s="7" t="s">
        <v>42</v>
      </c>
      <c s="7" t="s">
        <v>256</v>
      </c>
      <c s="7" t="s">
        <v>101</v>
      </c>
      <c s="9">
        <v>3.6</v>
      </c>
      <c s="13"/>
      <c s="12">
        <f>ROUND((G38*F38),2)</f>
      </c>
      <c r="O38">
        <f>rekapitulace!H8</f>
      </c>
      <c>
        <f>O38/100*H38</f>
      </c>
    </row>
    <row r="39" spans="1:16" ht="12.75" customHeight="1">
      <c r="A39" s="14"/>
      <c s="14"/>
      <c s="14" t="s">
        <v>36</v>
      </c>
      <c s="14" t="s">
        <v>181</v>
      </c>
      <c s="14"/>
      <c s="14"/>
      <c s="14"/>
      <c s="14">
        <f>SUM(H36:H38)</f>
      </c>
      <c r="P39">
        <f>ROUND(SUM(P36:P38),2)</f>
      </c>
    </row>
    <row r="41" spans="1:16" ht="12.75" customHeight="1">
      <c r="A41" s="14"/>
      <c s="14"/>
      <c s="14"/>
      <c s="14" t="s">
        <v>71</v>
      </c>
      <c s="14"/>
      <c s="14"/>
      <c s="14"/>
      <c s="14">
        <f>+H14+H33+H39</f>
      </c>
      <c r="P41">
        <f>+P14+P33+P39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5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257</v>
      </c>
      <c s="5" t="s">
        <v>258</v>
      </c>
      <c s="5"/>
    </row>
    <row r="6" spans="1:5" ht="12.75" customHeight="1">
      <c r="A6" t="s">
        <v>17</v>
      </c>
      <c r="C6" s="5" t="s">
        <v>257</v>
      </c>
      <c s="5" t="s">
        <v>258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114</v>
      </c>
      <c s="8" t="s">
        <v>113</v>
      </c>
      <c s="8"/>
      <c s="10"/>
      <c s="8"/>
      <c s="10"/>
    </row>
    <row r="12" spans="1:16" ht="12.75">
      <c r="A12" s="7">
        <v>1</v>
      </c>
      <c s="7" t="s">
        <v>259</v>
      </c>
      <c s="7" t="s">
        <v>260</v>
      </c>
      <c s="7" t="s">
        <v>261</v>
      </c>
      <c s="7" t="s">
        <v>44</v>
      </c>
      <c s="9">
        <v>1</v>
      </c>
      <c s="13"/>
      <c s="12">
        <f>ROUND((G12*F12),2)</f>
      </c>
      <c r="O12">
        <f>rekapitulace!H8</f>
      </c>
      <c>
        <f>O12/100*H12</f>
      </c>
    </row>
    <row r="13" spans="1:16" ht="12.75" customHeight="1">
      <c r="A13" s="14"/>
      <c s="14"/>
      <c s="14" t="s">
        <v>114</v>
      </c>
      <c s="14" t="s">
        <v>113</v>
      </c>
      <c s="14"/>
      <c s="14"/>
      <c s="14"/>
      <c s="14">
        <f>SUM(H12:H12)</f>
      </c>
      <c r="P13">
        <f>ROUND(SUM(P12:P12),2)</f>
      </c>
    </row>
    <row r="15" spans="1:16" ht="12.75" customHeight="1">
      <c r="A15" s="14"/>
      <c s="14"/>
      <c s="14"/>
      <c s="14" t="s">
        <v>71</v>
      </c>
      <c s="14"/>
      <c s="14"/>
      <c s="14"/>
      <c s="14">
        <f>+H13</f>
      </c>
      <c r="P15">
        <f>+P13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35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262</v>
      </c>
      <c s="5" t="s">
        <v>263</v>
      </c>
      <c s="5"/>
    </row>
    <row r="6" spans="1:5" ht="12.75" customHeight="1">
      <c r="A6" t="s">
        <v>17</v>
      </c>
      <c r="C6" s="5" t="s">
        <v>262</v>
      </c>
      <c s="5" t="s">
        <v>263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40</v>
      </c>
      <c s="8" t="s">
        <v>21</v>
      </c>
      <c s="8"/>
      <c s="10"/>
      <c s="8"/>
      <c s="10"/>
    </row>
    <row r="12" spans="1:16" ht="12.75">
      <c r="A12" s="7">
        <v>1</v>
      </c>
      <c s="7" t="s">
        <v>264</v>
      </c>
      <c s="7" t="s">
        <v>42</v>
      </c>
      <c s="7" t="s">
        <v>265</v>
      </c>
      <c s="7" t="s">
        <v>44</v>
      </c>
      <c s="9">
        <v>1</v>
      </c>
      <c s="13"/>
      <c s="12">
        <f>ROUND((G12*F12),2)</f>
      </c>
      <c r="O12">
        <f>rekapitulace!H8</f>
      </c>
      <c>
        <f>O12/100*H12</f>
      </c>
    </row>
    <row r="13" spans="1:16" ht="12.75" customHeight="1">
      <c r="A13" s="14"/>
      <c s="14"/>
      <c s="14" t="s">
        <v>40</v>
      </c>
      <c s="14" t="s">
        <v>21</v>
      </c>
      <c s="14"/>
      <c s="14"/>
      <c s="14"/>
      <c s="14">
        <f>SUM(H12:H12)</f>
      </c>
      <c r="P13">
        <f>ROUND(SUM(P12:P12),2)</f>
      </c>
    </row>
    <row r="15" spans="1:8" ht="12.75" customHeight="1">
      <c r="A15" s="8"/>
      <c s="8"/>
      <c s="8" t="s">
        <v>23</v>
      </c>
      <c s="8" t="s">
        <v>84</v>
      </c>
      <c s="8"/>
      <c s="10"/>
      <c s="8"/>
      <c s="10"/>
    </row>
    <row r="16" spans="1:16" ht="12.75">
      <c r="A16" s="7">
        <v>2</v>
      </c>
      <c s="7" t="s">
        <v>155</v>
      </c>
      <c s="7" t="s">
        <v>42</v>
      </c>
      <c s="7" t="s">
        <v>266</v>
      </c>
      <c s="7" t="s">
        <v>91</v>
      </c>
      <c s="9">
        <v>11.6</v>
      </c>
      <c s="13"/>
      <c s="12">
        <f>ROUND((G16*F16),2)</f>
      </c>
      <c r="O16">
        <f>rekapitulace!H8</f>
      </c>
      <c>
        <f>O16/100*H16</f>
      </c>
    </row>
    <row r="17" spans="1:16" ht="12.75">
      <c r="A17" s="7">
        <v>3</v>
      </c>
      <c s="7" t="s">
        <v>267</v>
      </c>
      <c s="7" t="s">
        <v>42</v>
      </c>
      <c s="7" t="s">
        <v>268</v>
      </c>
      <c s="7" t="s">
        <v>91</v>
      </c>
      <c s="9">
        <v>36.9</v>
      </c>
      <c s="13"/>
      <c s="12">
        <f>ROUND((G17*F17),2)</f>
      </c>
      <c r="O17">
        <f>rekapitulace!H8</f>
      </c>
      <c>
        <f>O17/100*H17</f>
      </c>
    </row>
    <row r="18" spans="4:4" ht="38.25">
      <c r="D18" s="15" t="s">
        <v>269</v>
      </c>
    </row>
    <row r="19" spans="1:16" ht="12.75">
      <c r="A19" s="7">
        <v>4</v>
      </c>
      <c s="7" t="s">
        <v>270</v>
      </c>
      <c s="7" t="s">
        <v>42</v>
      </c>
      <c s="7" t="s">
        <v>271</v>
      </c>
      <c s="7" t="s">
        <v>91</v>
      </c>
      <c s="9">
        <v>13.7</v>
      </c>
      <c s="13"/>
      <c s="12">
        <f>ROUND((G19*F19),2)</f>
      </c>
      <c r="O19">
        <f>rekapitulace!H8</f>
      </c>
      <c>
        <f>O19/100*H19</f>
      </c>
    </row>
    <row r="20" spans="1:16" ht="12.75">
      <c r="A20" s="7">
        <v>5</v>
      </c>
      <c s="7" t="s">
        <v>272</v>
      </c>
      <c s="7" t="s">
        <v>42</v>
      </c>
      <c s="7" t="s">
        <v>273</v>
      </c>
      <c s="7" t="s">
        <v>91</v>
      </c>
      <c s="9">
        <v>13.7</v>
      </c>
      <c s="13"/>
      <c s="12">
        <f>ROUND((G20*F20),2)</f>
      </c>
      <c r="O20">
        <f>rekapitulace!H8</f>
      </c>
      <c>
        <f>O20/100*H20</f>
      </c>
    </row>
    <row r="21" spans="1:16" ht="12.75">
      <c r="A21" s="7">
        <v>6</v>
      </c>
      <c s="7" t="s">
        <v>85</v>
      </c>
      <c s="7" t="s">
        <v>42</v>
      </c>
      <c s="7" t="s">
        <v>86</v>
      </c>
      <c s="7" t="s">
        <v>87</v>
      </c>
      <c s="9">
        <v>1008</v>
      </c>
      <c s="13"/>
      <c s="12">
        <f>ROUND((G21*F21),2)</f>
      </c>
      <c r="O21">
        <f>rekapitulace!H8</f>
      </c>
      <c>
        <f>O21/100*H21</f>
      </c>
    </row>
    <row r="22" spans="4:4" ht="51">
      <c r="D22" s="15" t="s">
        <v>274</v>
      </c>
    </row>
    <row r="23" spans="1:16" ht="12.75">
      <c r="A23" s="7">
        <v>7</v>
      </c>
      <c s="7" t="s">
        <v>275</v>
      </c>
      <c s="7" t="s">
        <v>42</v>
      </c>
      <c s="7" t="s">
        <v>276</v>
      </c>
      <c s="7" t="s">
        <v>77</v>
      </c>
      <c s="9">
        <v>71.84</v>
      </c>
      <c s="13"/>
      <c s="12">
        <f>ROUND((G23*F23),2)</f>
      </c>
      <c r="O23">
        <f>rekapitulace!H8</f>
      </c>
      <c>
        <f>O23/100*H23</f>
      </c>
    </row>
    <row r="24" spans="4:4" ht="63.75">
      <c r="D24" s="15" t="s">
        <v>277</v>
      </c>
    </row>
    <row r="25" spans="1:16" ht="12.75" customHeight="1">
      <c r="A25" s="14"/>
      <c s="14"/>
      <c s="14" t="s">
        <v>23</v>
      </c>
      <c s="14" t="s">
        <v>84</v>
      </c>
      <c s="14"/>
      <c s="14"/>
      <c s="14"/>
      <c s="14">
        <f>SUM(H16:H24)</f>
      </c>
      <c r="P25">
        <f>ROUND(SUM(P16:P24),2)</f>
      </c>
    </row>
    <row r="27" spans="1:8" ht="12.75" customHeight="1">
      <c r="A27" s="8"/>
      <c s="8"/>
      <c s="8" t="s">
        <v>33</v>
      </c>
      <c s="8" t="s">
        <v>98</v>
      </c>
      <c s="8"/>
      <c s="10"/>
      <c s="8"/>
      <c s="10"/>
    </row>
    <row r="28" spans="1:16" ht="12.75">
      <c r="A28" s="7">
        <v>8</v>
      </c>
      <c s="7" t="s">
        <v>278</v>
      </c>
      <c s="7" t="s">
        <v>42</v>
      </c>
      <c s="7" t="s">
        <v>279</v>
      </c>
      <c s="7" t="s">
        <v>77</v>
      </c>
      <c s="9">
        <v>3.06</v>
      </c>
      <c s="13"/>
      <c s="12">
        <f>ROUND((G28*F28),2)</f>
      </c>
      <c r="O28">
        <f>rekapitulace!H8</f>
      </c>
      <c>
        <f>O28/100*H28</f>
      </c>
    </row>
    <row r="29" spans="4:4" ht="38.25">
      <c r="D29" s="15" t="s">
        <v>280</v>
      </c>
    </row>
    <row r="30" spans="1:16" ht="12.75">
      <c r="A30" s="7">
        <v>9</v>
      </c>
      <c s="7" t="s">
        <v>281</v>
      </c>
      <c s="7" t="s">
        <v>42</v>
      </c>
      <c s="7" t="s">
        <v>282</v>
      </c>
      <c s="7" t="s">
        <v>77</v>
      </c>
      <c s="9">
        <v>0.092</v>
      </c>
      <c s="13"/>
      <c s="12">
        <f>ROUND((G30*F30),2)</f>
      </c>
      <c r="O30">
        <f>rekapitulace!H8</f>
      </c>
      <c>
        <f>O30/100*H30</f>
      </c>
    </row>
    <row r="31" spans="4:4" ht="114.75">
      <c r="D31" s="15" t="s">
        <v>283</v>
      </c>
    </row>
    <row r="32" spans="1:16" ht="12.75">
      <c r="A32" s="7">
        <v>10</v>
      </c>
      <c s="7" t="s">
        <v>284</v>
      </c>
      <c s="7" t="s">
        <v>42</v>
      </c>
      <c s="7" t="s">
        <v>285</v>
      </c>
      <c s="7" t="s">
        <v>77</v>
      </c>
      <c s="9">
        <v>34.71</v>
      </c>
      <c s="13"/>
      <c s="12">
        <f>ROUND((G32*F32),2)</f>
      </c>
      <c r="O32">
        <f>rekapitulace!H8</f>
      </c>
      <c>
        <f>O32/100*H32</f>
      </c>
    </row>
    <row r="33" spans="4:4" ht="38.25">
      <c r="D33" s="15" t="s">
        <v>286</v>
      </c>
    </row>
    <row r="34" spans="1:16" ht="12.75">
      <c r="A34" s="7">
        <v>11</v>
      </c>
      <c s="7" t="s">
        <v>287</v>
      </c>
      <c s="7" t="s">
        <v>42</v>
      </c>
      <c s="7" t="s">
        <v>288</v>
      </c>
      <c s="7" t="s">
        <v>289</v>
      </c>
      <c s="9">
        <v>8.546</v>
      </c>
      <c s="13"/>
      <c s="12">
        <f>ROUND((G34*F34),2)</f>
      </c>
      <c r="O34">
        <f>rekapitulace!H8</f>
      </c>
      <c>
        <f>O34/100*H34</f>
      </c>
    </row>
    <row r="35" spans="4:4" ht="38.25">
      <c r="D35" s="15" t="s">
        <v>290</v>
      </c>
    </row>
    <row r="36" spans="1:16" ht="12.75">
      <c r="A36" s="7">
        <v>12</v>
      </c>
      <c s="7" t="s">
        <v>291</v>
      </c>
      <c s="7" t="s">
        <v>42</v>
      </c>
      <c s="7" t="s">
        <v>292</v>
      </c>
      <c s="7" t="s">
        <v>101</v>
      </c>
      <c s="9">
        <v>81.02</v>
      </c>
      <c s="13"/>
      <c s="12">
        <f>ROUND((G36*F36),2)</f>
      </c>
      <c r="O36">
        <f>rekapitulace!H8</f>
      </c>
      <c>
        <f>O36/100*H36</f>
      </c>
    </row>
    <row r="37" spans="4:4" ht="51">
      <c r="D37" s="15" t="s">
        <v>293</v>
      </c>
    </row>
    <row r="38" spans="1:16" ht="12.75" customHeight="1">
      <c r="A38" s="14"/>
      <c s="14"/>
      <c s="14" t="s">
        <v>33</v>
      </c>
      <c s="14" t="s">
        <v>98</v>
      </c>
      <c s="14"/>
      <c s="14"/>
      <c s="14"/>
      <c s="14">
        <f>SUM(H28:H37)</f>
      </c>
      <c r="P38">
        <f>ROUND(SUM(P28:P37),2)</f>
      </c>
    </row>
    <row r="40" spans="1:8" ht="12.75" customHeight="1">
      <c r="A40" s="8"/>
      <c s="8"/>
      <c s="8" t="s">
        <v>34</v>
      </c>
      <c s="8" t="s">
        <v>294</v>
      </c>
      <c s="8"/>
      <c s="10"/>
      <c s="8"/>
      <c s="10"/>
    </row>
    <row r="41" spans="1:16" ht="12.75">
      <c r="A41" s="7">
        <v>13</v>
      </c>
      <c s="7" t="s">
        <v>295</v>
      </c>
      <c s="7" t="s">
        <v>42</v>
      </c>
      <c s="7" t="s">
        <v>296</v>
      </c>
      <c s="7" t="s">
        <v>297</v>
      </c>
      <c s="9">
        <v>138</v>
      </c>
      <c s="13"/>
      <c s="12">
        <f>ROUND((G41*F41),2)</f>
      </c>
      <c r="O41">
        <f>rekapitulace!H8</f>
      </c>
      <c>
        <f>O41/100*H41</f>
      </c>
    </row>
    <row r="42" spans="4:4" ht="38.25">
      <c r="D42" s="15" t="s">
        <v>298</v>
      </c>
    </row>
    <row r="43" spans="1:16" ht="12.75">
      <c r="A43" s="7">
        <v>14</v>
      </c>
      <c s="7" t="s">
        <v>299</v>
      </c>
      <c s="7" t="s">
        <v>42</v>
      </c>
      <c s="7" t="s">
        <v>300</v>
      </c>
      <c s="7" t="s">
        <v>77</v>
      </c>
      <c s="9">
        <v>12.137</v>
      </c>
      <c s="13"/>
      <c s="12">
        <f>ROUND((G43*F43),2)</f>
      </c>
      <c r="O43">
        <f>rekapitulace!H8</f>
      </c>
      <c>
        <f>O43/100*H43</f>
      </c>
    </row>
    <row r="44" spans="4:4" ht="165.75">
      <c r="D44" s="15" t="s">
        <v>301</v>
      </c>
    </row>
    <row r="45" spans="1:16" ht="12.75">
      <c r="A45" s="7">
        <v>15</v>
      </c>
      <c s="7" t="s">
        <v>302</v>
      </c>
      <c s="7" t="s">
        <v>42</v>
      </c>
      <c s="7" t="s">
        <v>303</v>
      </c>
      <c s="7" t="s">
        <v>289</v>
      </c>
      <c s="9">
        <v>1.396</v>
      </c>
      <c s="13"/>
      <c s="12">
        <f>ROUND((G45*F45),2)</f>
      </c>
      <c r="O45">
        <f>rekapitulace!H8</f>
      </c>
      <c>
        <f>O45/100*H45</f>
      </c>
    </row>
    <row r="46" spans="4:4" ht="38.25">
      <c r="D46" s="15" t="s">
        <v>304</v>
      </c>
    </row>
    <row r="47" spans="1:16" ht="12.75">
      <c r="A47" s="7">
        <v>16</v>
      </c>
      <c s="7" t="s">
        <v>305</v>
      </c>
      <c s="7" t="s">
        <v>42</v>
      </c>
      <c s="7" t="s">
        <v>306</v>
      </c>
      <c s="7" t="s">
        <v>77</v>
      </c>
      <c s="9">
        <v>17.11</v>
      </c>
      <c s="13"/>
      <c s="12">
        <f>ROUND((G47*F47),2)</f>
      </c>
      <c r="O47">
        <f>rekapitulace!H8</f>
      </c>
      <c>
        <f>O47/100*H47</f>
      </c>
    </row>
    <row r="48" spans="4:4" ht="153">
      <c r="D48" s="15" t="s">
        <v>307</v>
      </c>
    </row>
    <row r="49" spans="1:16" ht="12.75">
      <c r="A49" s="7">
        <v>17</v>
      </c>
      <c s="7" t="s">
        <v>308</v>
      </c>
      <c s="7" t="s">
        <v>42</v>
      </c>
      <c s="7" t="s">
        <v>309</v>
      </c>
      <c s="7" t="s">
        <v>289</v>
      </c>
      <c s="9">
        <v>3.319</v>
      </c>
      <c s="13"/>
      <c s="12">
        <f>ROUND((G49*F49),2)</f>
      </c>
      <c r="O49">
        <f>rekapitulace!H8</f>
      </c>
      <c>
        <f>O49/100*H49</f>
      </c>
    </row>
    <row r="50" spans="4:4" ht="38.25">
      <c r="D50" s="15" t="s">
        <v>310</v>
      </c>
    </row>
    <row r="51" spans="1:16" ht="12.75">
      <c r="A51" s="7">
        <v>18</v>
      </c>
      <c s="7" t="s">
        <v>311</v>
      </c>
      <c s="7" t="s">
        <v>42</v>
      </c>
      <c s="7" t="s">
        <v>312</v>
      </c>
      <c s="7" t="s">
        <v>289</v>
      </c>
      <c s="9">
        <v>0.139</v>
      </c>
      <c s="13"/>
      <c s="12">
        <f>ROUND((G51*F51),2)</f>
      </c>
      <c r="O51">
        <f>rekapitulace!H8</f>
      </c>
      <c>
        <f>O51/100*H51</f>
      </c>
    </row>
    <row r="52" spans="4:4" ht="76.5">
      <c r="D52" s="15" t="s">
        <v>313</v>
      </c>
    </row>
    <row r="53" spans="1:16" ht="12.75">
      <c r="A53" s="7">
        <v>19</v>
      </c>
      <c s="7" t="s">
        <v>314</v>
      </c>
      <c s="7" t="s">
        <v>42</v>
      </c>
      <c s="7" t="s">
        <v>315</v>
      </c>
      <c s="7" t="s">
        <v>77</v>
      </c>
      <c s="9">
        <v>25.88</v>
      </c>
      <c s="13"/>
      <c s="12">
        <f>ROUND((G53*F53),2)</f>
      </c>
      <c r="O53">
        <f>rekapitulace!H8</f>
      </c>
      <c>
        <f>O53/100*H53</f>
      </c>
    </row>
    <row r="54" spans="1:16" ht="12.75">
      <c r="A54" s="7">
        <v>20</v>
      </c>
      <c s="7" t="s">
        <v>316</v>
      </c>
      <c s="7" t="s">
        <v>42</v>
      </c>
      <c s="7" t="s">
        <v>317</v>
      </c>
      <c s="7" t="s">
        <v>289</v>
      </c>
      <c s="9">
        <v>6.372</v>
      </c>
      <c s="13"/>
      <c s="12">
        <f>ROUND((G54*F54),2)</f>
      </c>
      <c r="O54">
        <f>rekapitulace!H8</f>
      </c>
      <c>
        <f>O54/100*H54</f>
      </c>
    </row>
    <row r="55" spans="4:4" ht="38.25">
      <c r="D55" s="15" t="s">
        <v>318</v>
      </c>
    </row>
    <row r="56" spans="1:16" ht="12.75" customHeight="1">
      <c r="A56" s="14"/>
      <c s="14"/>
      <c s="14" t="s">
        <v>34</v>
      </c>
      <c s="14" t="s">
        <v>294</v>
      </c>
      <c s="14"/>
      <c s="14"/>
      <c s="14"/>
      <c s="14">
        <f>SUM(H41:H55)</f>
      </c>
      <c r="P56">
        <f>ROUND(SUM(P41:P55),2)</f>
      </c>
    </row>
    <row r="58" spans="1:8" ht="12.75" customHeight="1">
      <c r="A58" s="8"/>
      <c s="8"/>
      <c s="8" t="s">
        <v>35</v>
      </c>
      <c s="8" t="s">
        <v>319</v>
      </c>
      <c s="8"/>
      <c s="10"/>
      <c s="8"/>
      <c s="10"/>
    </row>
    <row r="59" spans="1:16" ht="12.75">
      <c r="A59" s="7">
        <v>21</v>
      </c>
      <c s="7" t="s">
        <v>320</v>
      </c>
      <c s="7" t="s">
        <v>42</v>
      </c>
      <c s="7" t="s">
        <v>321</v>
      </c>
      <c s="7" t="s">
        <v>77</v>
      </c>
      <c s="9">
        <v>0.54</v>
      </c>
      <c s="13"/>
      <c s="12">
        <f>ROUND((G59*F59),2)</f>
      </c>
      <c r="O59">
        <f>rekapitulace!H8</f>
      </c>
      <c>
        <f>O59/100*H59</f>
      </c>
    </row>
    <row r="60" spans="4:4" ht="38.25">
      <c r="D60" s="15" t="s">
        <v>322</v>
      </c>
    </row>
    <row r="61" spans="1:16" ht="12.75">
      <c r="A61" s="7">
        <v>22</v>
      </c>
      <c s="7" t="s">
        <v>323</v>
      </c>
      <c s="7" t="s">
        <v>42</v>
      </c>
      <c s="7" t="s">
        <v>324</v>
      </c>
      <c s="7" t="s">
        <v>77</v>
      </c>
      <c s="9">
        <v>20.35</v>
      </c>
      <c s="13"/>
      <c s="12">
        <f>ROUND((G61*F61),2)</f>
      </c>
      <c r="O61">
        <f>rekapitulace!H8</f>
      </c>
      <c>
        <f>O61/100*H61</f>
      </c>
    </row>
    <row r="62" spans="4:4" ht="76.5">
      <c r="D62" s="15" t="s">
        <v>325</v>
      </c>
    </row>
    <row r="63" spans="1:16" ht="12.75">
      <c r="A63" s="7">
        <v>23</v>
      </c>
      <c s="7" t="s">
        <v>326</v>
      </c>
      <c s="7" t="s">
        <v>42</v>
      </c>
      <c s="7" t="s">
        <v>327</v>
      </c>
      <c s="7" t="s">
        <v>77</v>
      </c>
      <c s="9">
        <v>17.254</v>
      </c>
      <c s="13"/>
      <c s="12">
        <f>ROUND((G63*F63),2)</f>
      </c>
      <c r="O63">
        <f>rekapitulace!H8</f>
      </c>
      <c>
        <f>O63/100*H63</f>
      </c>
    </row>
    <row r="64" spans="4:4" ht="102">
      <c r="D64" s="15" t="s">
        <v>328</v>
      </c>
    </row>
    <row r="65" spans="1:16" ht="12.75">
      <c r="A65" s="7">
        <v>24</v>
      </c>
      <c s="7" t="s">
        <v>329</v>
      </c>
      <c s="7" t="s">
        <v>42</v>
      </c>
      <c s="7" t="s">
        <v>330</v>
      </c>
      <c s="7" t="s">
        <v>77</v>
      </c>
      <c s="9">
        <v>0.612</v>
      </c>
      <c s="13"/>
      <c s="12">
        <f>ROUND((G65*F65),2)</f>
      </c>
      <c r="O65">
        <f>rekapitulace!H8</f>
      </c>
      <c>
        <f>O65/100*H65</f>
      </c>
    </row>
    <row r="66" spans="4:4" ht="51">
      <c r="D66" s="15" t="s">
        <v>331</v>
      </c>
    </row>
    <row r="67" spans="1:16" ht="12.75">
      <c r="A67" s="7">
        <v>25</v>
      </c>
      <c s="7" t="s">
        <v>332</v>
      </c>
      <c s="7" t="s">
        <v>42</v>
      </c>
      <c s="7" t="s">
        <v>333</v>
      </c>
      <c s="7" t="s">
        <v>77</v>
      </c>
      <c s="9">
        <v>24.306</v>
      </c>
      <c s="13"/>
      <c s="12">
        <f>ROUND((G67*F67),2)</f>
      </c>
      <c r="O67">
        <f>rekapitulace!H8</f>
      </c>
      <c>
        <f>O67/100*H67</f>
      </c>
    </row>
    <row r="68" spans="4:4" ht="51">
      <c r="D68" s="15" t="s">
        <v>334</v>
      </c>
    </row>
    <row r="69" spans="1:16" ht="12.75">
      <c r="A69" s="7">
        <v>26</v>
      </c>
      <c s="7" t="s">
        <v>335</v>
      </c>
      <c s="7" t="s">
        <v>42</v>
      </c>
      <c s="7" t="s">
        <v>336</v>
      </c>
      <c s="7" t="s">
        <v>77</v>
      </c>
      <c s="9">
        <v>129.16</v>
      </c>
      <c s="13"/>
      <c s="12">
        <f>ROUND((G69*F69),2)</f>
      </c>
      <c r="O69">
        <f>rekapitulace!H8</f>
      </c>
      <c>
        <f>O69/100*H69</f>
      </c>
    </row>
    <row r="70" spans="4:4" ht="63.75">
      <c r="D70" s="15" t="s">
        <v>337</v>
      </c>
    </row>
    <row r="71" spans="1:16" ht="12.75">
      <c r="A71" s="7">
        <v>27</v>
      </c>
      <c s="7" t="s">
        <v>338</v>
      </c>
      <c s="7" t="s">
        <v>42</v>
      </c>
      <c s="7" t="s">
        <v>339</v>
      </c>
      <c s="7" t="s">
        <v>77</v>
      </c>
      <c s="9">
        <v>26.348</v>
      </c>
      <c s="13"/>
      <c s="12">
        <f>ROUND((G71*F71),2)</f>
      </c>
      <c r="O71">
        <f>rekapitulace!H8</f>
      </c>
      <c>
        <f>O71/100*H71</f>
      </c>
    </row>
    <row r="72" spans="4:4" ht="102">
      <c r="D72" s="15" t="s">
        <v>340</v>
      </c>
    </row>
    <row r="73" spans="1:16" ht="12.75">
      <c r="A73" s="7">
        <v>28</v>
      </c>
      <c s="7" t="s">
        <v>341</v>
      </c>
      <c s="7" t="s">
        <v>42</v>
      </c>
      <c s="7" t="s">
        <v>342</v>
      </c>
      <c s="7" t="s">
        <v>77</v>
      </c>
      <c s="9">
        <v>14.5</v>
      </c>
      <c s="13"/>
      <c s="12">
        <f>ROUND((G73*F73),2)</f>
      </c>
      <c r="O73">
        <f>rekapitulace!H8</f>
      </c>
      <c>
        <f>O73/100*H73</f>
      </c>
    </row>
    <row r="74" spans="4:4" ht="89.25">
      <c r="D74" s="15" t="s">
        <v>343</v>
      </c>
    </row>
    <row r="75" spans="1:16" ht="12.75" customHeight="1">
      <c r="A75" s="14"/>
      <c s="14"/>
      <c s="14" t="s">
        <v>35</v>
      </c>
      <c s="14" t="s">
        <v>319</v>
      </c>
      <c s="14"/>
      <c s="14"/>
      <c s="14"/>
      <c s="14">
        <f>SUM(H59:H74)</f>
      </c>
      <c r="P75">
        <f>ROUND(SUM(P59:P74),2)</f>
      </c>
    </row>
    <row r="77" spans="1:8" ht="12.75" customHeight="1">
      <c r="A77" s="8"/>
      <c s="8"/>
      <c s="8" t="s">
        <v>36</v>
      </c>
      <c s="8" t="s">
        <v>181</v>
      </c>
      <c s="8"/>
      <c s="10"/>
      <c s="8"/>
      <c s="10"/>
    </row>
    <row r="78" spans="1:16" ht="12.75">
      <c r="A78" s="7">
        <v>29</v>
      </c>
      <c s="7" t="s">
        <v>344</v>
      </c>
      <c s="7" t="s">
        <v>42</v>
      </c>
      <c s="7" t="s">
        <v>345</v>
      </c>
      <c s="7" t="s">
        <v>101</v>
      </c>
      <c s="9">
        <v>54</v>
      </c>
      <c s="13"/>
      <c s="12">
        <f>ROUND((G78*F78),2)</f>
      </c>
      <c r="O78">
        <f>rekapitulace!H8</f>
      </c>
      <c>
        <f>O78/100*H78</f>
      </c>
    </row>
    <row r="79" spans="4:4" ht="25.5">
      <c r="D79" s="15" t="s">
        <v>346</v>
      </c>
    </row>
    <row r="80" spans="1:16" ht="12.75">
      <c r="A80" s="7">
        <v>30</v>
      </c>
      <c s="7" t="s">
        <v>190</v>
      </c>
      <c s="7" t="s">
        <v>42</v>
      </c>
      <c s="7" t="s">
        <v>191</v>
      </c>
      <c s="7" t="s">
        <v>101</v>
      </c>
      <c s="9">
        <v>27</v>
      </c>
      <c s="13"/>
      <c s="12">
        <f>ROUND((G80*F80),2)</f>
      </c>
      <c r="O80">
        <f>rekapitulace!H8</f>
      </c>
      <c>
        <f>O80/100*H80</f>
      </c>
    </row>
    <row r="81" spans="4:4" ht="25.5">
      <c r="D81" s="15" t="s">
        <v>347</v>
      </c>
    </row>
    <row r="82" spans="1:16" ht="12.75">
      <c r="A82" s="7">
        <v>31</v>
      </c>
      <c s="7" t="s">
        <v>193</v>
      </c>
      <c s="7" t="s">
        <v>42</v>
      </c>
      <c s="7" t="s">
        <v>194</v>
      </c>
      <c s="7" t="s">
        <v>101</v>
      </c>
      <c s="9">
        <v>27</v>
      </c>
      <c s="13"/>
      <c s="12">
        <f>ROUND((G82*F82),2)</f>
      </c>
      <c r="O82">
        <f>rekapitulace!H8</f>
      </c>
      <c>
        <f>O82/100*H82</f>
      </c>
    </row>
    <row r="83" spans="4:4" ht="25.5">
      <c r="D83" s="15" t="s">
        <v>347</v>
      </c>
    </row>
    <row r="84" spans="1:16" ht="12.75">
      <c r="A84" s="7">
        <v>32</v>
      </c>
      <c s="7" t="s">
        <v>348</v>
      </c>
      <c s="7" t="s">
        <v>42</v>
      </c>
      <c s="7" t="s">
        <v>349</v>
      </c>
      <c s="7" t="s">
        <v>77</v>
      </c>
      <c s="9">
        <v>0.313</v>
      </c>
      <c s="13"/>
      <c s="12">
        <f>ROUND((G84*F84),2)</f>
      </c>
      <c r="O84">
        <f>rekapitulace!H8</f>
      </c>
      <c>
        <f>O84/100*H84</f>
      </c>
    </row>
    <row r="85" spans="4:4" ht="38.25">
      <c r="D85" s="15" t="s">
        <v>350</v>
      </c>
    </row>
    <row r="86" spans="1:16" ht="12.75">
      <c r="A86" s="7">
        <v>33</v>
      </c>
      <c s="7" t="s">
        <v>351</v>
      </c>
      <c s="7" t="s">
        <v>42</v>
      </c>
      <c s="7" t="s">
        <v>352</v>
      </c>
      <c s="7" t="s">
        <v>101</v>
      </c>
      <c s="9">
        <v>5.8</v>
      </c>
      <c s="13"/>
      <c s="12">
        <f>ROUND((G86*F86),2)</f>
      </c>
      <c r="O86">
        <f>rekapitulace!H8</f>
      </c>
      <c>
        <f>O86/100*H86</f>
      </c>
    </row>
    <row r="87" spans="4:4" ht="25.5">
      <c r="D87" s="15" t="s">
        <v>353</v>
      </c>
    </row>
    <row r="88" spans="1:16" ht="12.75">
      <c r="A88" s="7">
        <v>34</v>
      </c>
      <c s="7" t="s">
        <v>354</v>
      </c>
      <c s="7" t="s">
        <v>42</v>
      </c>
      <c s="7" t="s">
        <v>355</v>
      </c>
      <c s="7" t="s">
        <v>101</v>
      </c>
      <c s="9">
        <v>27</v>
      </c>
      <c s="13"/>
      <c s="12">
        <f>ROUND((G88*F88),2)</f>
      </c>
      <c r="O88">
        <f>rekapitulace!H8</f>
      </c>
      <c>
        <f>O88/100*H88</f>
      </c>
    </row>
    <row r="89" spans="1:16" ht="12.75" customHeight="1">
      <c r="A89" s="14"/>
      <c s="14"/>
      <c s="14" t="s">
        <v>36</v>
      </c>
      <c s="14" t="s">
        <v>181</v>
      </c>
      <c s="14"/>
      <c s="14"/>
      <c s="14"/>
      <c s="14">
        <f>SUM(H78:H88)</f>
      </c>
      <c r="P89">
        <f>ROUND(SUM(P78:P88),2)</f>
      </c>
    </row>
    <row r="91" spans="1:8" ht="12.75" customHeight="1">
      <c r="A91" s="8"/>
      <c s="8"/>
      <c s="8" t="s">
        <v>37</v>
      </c>
      <c s="8" t="s">
        <v>356</v>
      </c>
      <c s="8"/>
      <c s="10"/>
      <c s="8"/>
      <c s="10"/>
    </row>
    <row r="92" spans="1:16" ht="12.75">
      <c r="A92" s="7">
        <v>35</v>
      </c>
      <c s="7" t="s">
        <v>357</v>
      </c>
      <c s="7" t="s">
        <v>42</v>
      </c>
      <c s="7" t="s">
        <v>358</v>
      </c>
      <c s="7" t="s">
        <v>101</v>
      </c>
      <c s="9">
        <v>17.2</v>
      </c>
      <c s="13"/>
      <c s="12">
        <f>ROUND((G92*F92),2)</f>
      </c>
      <c r="O92">
        <f>rekapitulace!H8</f>
      </c>
      <c>
        <f>O92/100*H92</f>
      </c>
    </row>
    <row r="93" spans="1:16" ht="12.75" customHeight="1">
      <c r="A93" s="14"/>
      <c s="14"/>
      <c s="14" t="s">
        <v>37</v>
      </c>
      <c s="14" t="s">
        <v>356</v>
      </c>
      <c s="14"/>
      <c s="14"/>
      <c s="14"/>
      <c s="14">
        <f>SUM(H92:H92)</f>
      </c>
      <c r="P93">
        <f>ROUND(SUM(P92:P92),2)</f>
      </c>
    </row>
    <row r="95" spans="1:8" ht="12.75" customHeight="1">
      <c r="A95" s="8"/>
      <c s="8"/>
      <c s="8" t="s">
        <v>38</v>
      </c>
      <c s="8" t="s">
        <v>359</v>
      </c>
      <c s="8"/>
      <c s="10"/>
      <c s="8"/>
      <c s="10"/>
    </row>
    <row r="96" spans="1:16" ht="12.75">
      <c r="A96" s="7">
        <v>36</v>
      </c>
      <c s="7" t="s">
        <v>360</v>
      </c>
      <c s="7" t="s">
        <v>42</v>
      </c>
      <c s="7" t="s">
        <v>361</v>
      </c>
      <c s="7" t="s">
        <v>101</v>
      </c>
      <c s="9">
        <v>157.833</v>
      </c>
      <c s="13"/>
      <c s="12">
        <f>ROUND((G96*F96),2)</f>
      </c>
      <c r="O96">
        <f>rekapitulace!H8</f>
      </c>
      <c>
        <f>O96/100*H96</f>
      </c>
    </row>
    <row r="97" spans="4:4" ht="76.5">
      <c r="D97" s="15" t="s">
        <v>362</v>
      </c>
    </row>
    <row r="98" spans="1:16" ht="12.75">
      <c r="A98" s="7">
        <v>37</v>
      </c>
      <c s="7" t="s">
        <v>363</v>
      </c>
      <c s="7" t="s">
        <v>42</v>
      </c>
      <c s="7" t="s">
        <v>364</v>
      </c>
      <c s="7" t="s">
        <v>101</v>
      </c>
      <c s="9">
        <v>163.5</v>
      </c>
      <c s="13"/>
      <c s="12">
        <f>ROUND((G98*F98),2)</f>
      </c>
      <c r="O98">
        <f>rekapitulace!H8</f>
      </c>
      <c>
        <f>O98/100*H98</f>
      </c>
    </row>
    <row r="99" spans="4:4" ht="38.25">
      <c r="D99" s="15" t="s">
        <v>365</v>
      </c>
    </row>
    <row r="100" spans="1:16" ht="12.75">
      <c r="A100" s="7">
        <v>38</v>
      </c>
      <c s="7" t="s">
        <v>366</v>
      </c>
      <c s="7" t="s">
        <v>42</v>
      </c>
      <c s="7" t="s">
        <v>367</v>
      </c>
      <c s="7" t="s">
        <v>101</v>
      </c>
      <c s="9">
        <v>7.538</v>
      </c>
      <c s="13"/>
      <c s="12">
        <f>ROUND((G100*F100),2)</f>
      </c>
      <c r="O100">
        <f>rekapitulace!H8</f>
      </c>
      <c>
        <f>O100/100*H100</f>
      </c>
    </row>
    <row r="101" spans="4:4" ht="153">
      <c r="D101" s="15" t="s">
        <v>368</v>
      </c>
    </row>
    <row r="102" spans="1:16" ht="12.75" customHeight="1">
      <c r="A102" s="14"/>
      <c s="14"/>
      <c s="14" t="s">
        <v>38</v>
      </c>
      <c s="14" t="s">
        <v>359</v>
      </c>
      <c s="14"/>
      <c s="14"/>
      <c s="14"/>
      <c s="14">
        <f>SUM(H96:H101)</f>
      </c>
      <c r="P102">
        <f>ROUND(SUM(P96:P101),2)</f>
      </c>
    </row>
    <row r="104" spans="1:8" ht="12.75" customHeight="1">
      <c r="A104" s="8"/>
      <c s="8"/>
      <c s="8" t="s">
        <v>39</v>
      </c>
      <c s="8" t="s">
        <v>108</v>
      </c>
      <c s="8"/>
      <c s="10"/>
      <c s="8"/>
      <c s="10"/>
    </row>
    <row r="105" spans="1:16" ht="12.75">
      <c r="A105" s="7">
        <v>39</v>
      </c>
      <c s="7" t="s">
        <v>369</v>
      </c>
      <c s="7" t="s">
        <v>42</v>
      </c>
      <c s="7" t="s">
        <v>370</v>
      </c>
      <c s="7" t="s">
        <v>91</v>
      </c>
      <c s="9">
        <v>10.5</v>
      </c>
      <c s="13"/>
      <c s="12">
        <f>ROUND((G105*F105),2)</f>
      </c>
      <c r="O105">
        <f>rekapitulace!H8</f>
      </c>
      <c>
        <f>O105/100*H105</f>
      </c>
    </row>
    <row r="106" spans="1:16" ht="12.75">
      <c r="A106" s="7">
        <v>40</v>
      </c>
      <c s="7" t="s">
        <v>371</v>
      </c>
      <c s="7" t="s">
        <v>42</v>
      </c>
      <c s="7" t="s">
        <v>372</v>
      </c>
      <c s="7" t="s">
        <v>91</v>
      </c>
      <c s="9">
        <v>3.5</v>
      </c>
      <c s="13"/>
      <c s="12">
        <f>ROUND((G106*F106),2)</f>
      </c>
      <c r="O106">
        <f>rekapitulace!H8</f>
      </c>
      <c>
        <f>O106/100*H106</f>
      </c>
    </row>
    <row r="107" spans="1:16" ht="12.75">
      <c r="A107" s="7">
        <v>41</v>
      </c>
      <c s="7" t="s">
        <v>373</v>
      </c>
      <c s="7" t="s">
        <v>42</v>
      </c>
      <c s="7" t="s">
        <v>374</v>
      </c>
      <c s="7" t="s">
        <v>91</v>
      </c>
      <c s="9">
        <v>32.6</v>
      </c>
      <c s="13"/>
      <c s="12">
        <f>ROUND((G107*F107),2)</f>
      </c>
      <c r="O107">
        <f>rekapitulace!H8</f>
      </c>
      <c>
        <f>O107/100*H107</f>
      </c>
    </row>
    <row r="108" spans="4:4" ht="38.25">
      <c r="D108" s="15" t="s">
        <v>375</v>
      </c>
    </row>
    <row r="109" spans="1:16" ht="12.75">
      <c r="A109" s="7">
        <v>42</v>
      </c>
      <c s="7" t="s">
        <v>376</v>
      </c>
      <c s="7" t="s">
        <v>42</v>
      </c>
      <c s="7" t="s">
        <v>377</v>
      </c>
      <c s="7" t="s">
        <v>91</v>
      </c>
      <c s="9">
        <v>1.2</v>
      </c>
      <c s="13"/>
      <c s="12">
        <f>ROUND((G109*F109),2)</f>
      </c>
      <c r="O109">
        <f>rekapitulace!H8</f>
      </c>
      <c>
        <f>O109/100*H109</f>
      </c>
    </row>
    <row r="110" spans="4:4" ht="25.5">
      <c r="D110" s="15" t="s">
        <v>378</v>
      </c>
    </row>
    <row r="111" spans="1:16" ht="12.75">
      <c r="A111" s="7">
        <v>43</v>
      </c>
      <c s="7" t="s">
        <v>379</v>
      </c>
      <c s="7" t="s">
        <v>42</v>
      </c>
      <c s="7" t="s">
        <v>380</v>
      </c>
      <c s="7" t="s">
        <v>54</v>
      </c>
      <c s="9">
        <v>4</v>
      </c>
      <c s="13"/>
      <c s="12">
        <f>ROUND((G111*F111),2)</f>
      </c>
      <c r="O111">
        <f>rekapitulace!H8</f>
      </c>
      <c>
        <f>O111/100*H111</f>
      </c>
    </row>
    <row r="112" spans="1:16" ht="12.75" customHeight="1">
      <c r="A112" s="14"/>
      <c s="14"/>
      <c s="14" t="s">
        <v>39</v>
      </c>
      <c s="14" t="s">
        <v>112</v>
      </c>
      <c s="14"/>
      <c s="14"/>
      <c s="14"/>
      <c s="14">
        <f>SUM(H105:H111)</f>
      </c>
      <c r="P112">
        <f>ROUND(SUM(P105:P111),2)</f>
      </c>
    </row>
    <row r="114" spans="1:8" ht="12.75" customHeight="1">
      <c r="A114" s="8"/>
      <c s="8"/>
      <c s="8" t="s">
        <v>114</v>
      </c>
      <c s="8" t="s">
        <v>113</v>
      </c>
      <c s="8"/>
      <c s="10"/>
      <c s="8"/>
      <c s="10"/>
    </row>
    <row r="115" spans="1:16" ht="12.75">
      <c r="A115" s="7">
        <v>44</v>
      </c>
      <c s="7" t="s">
        <v>381</v>
      </c>
      <c s="7" t="s">
        <v>42</v>
      </c>
      <c s="7" t="s">
        <v>382</v>
      </c>
      <c s="7" t="s">
        <v>91</v>
      </c>
      <c s="9">
        <v>24.4</v>
      </c>
      <c s="13"/>
      <c s="12">
        <f>ROUND((G115*F115),2)</f>
      </c>
      <c r="O115">
        <f>rekapitulace!H8</f>
      </c>
      <c>
        <f>O115/100*H115</f>
      </c>
    </row>
    <row r="116" spans="4:4" ht="38.25">
      <c r="D116" s="15" t="s">
        <v>383</v>
      </c>
    </row>
    <row r="117" spans="1:16" ht="12.75">
      <c r="A117" s="7">
        <v>45</v>
      </c>
      <c s="7" t="s">
        <v>384</v>
      </c>
      <c s="7" t="s">
        <v>42</v>
      </c>
      <c s="7" t="s">
        <v>385</v>
      </c>
      <c s="7" t="s">
        <v>54</v>
      </c>
      <c s="9">
        <v>10</v>
      </c>
      <c s="13"/>
      <c s="12">
        <f>ROUND((G117*F117),2)</f>
      </c>
      <c r="O117">
        <f>rekapitulace!H8</f>
      </c>
      <c>
        <f>O117/100*H117</f>
      </c>
    </row>
    <row r="118" spans="1:16" ht="12.75">
      <c r="A118" s="7">
        <v>46</v>
      </c>
      <c s="7" t="s">
        <v>386</v>
      </c>
      <c s="7" t="s">
        <v>42</v>
      </c>
      <c s="7" t="s">
        <v>387</v>
      </c>
      <c s="7" t="s">
        <v>54</v>
      </c>
      <c s="9">
        <v>2</v>
      </c>
      <c s="13"/>
      <c s="12">
        <f>ROUND((G118*F118),2)</f>
      </c>
      <c r="O118">
        <f>rekapitulace!H8</f>
      </c>
      <c>
        <f>O118/100*H118</f>
      </c>
    </row>
    <row r="119" spans="1:16" ht="12.75">
      <c r="A119" s="7">
        <v>47</v>
      </c>
      <c s="7" t="s">
        <v>388</v>
      </c>
      <c s="7" t="s">
        <v>42</v>
      </c>
      <c s="7" t="s">
        <v>389</v>
      </c>
      <c s="7" t="s">
        <v>54</v>
      </c>
      <c s="9">
        <v>2</v>
      </c>
      <c s="13"/>
      <c s="12">
        <f>ROUND((G119*F119),2)</f>
      </c>
      <c r="O119">
        <f>rekapitulace!H8</f>
      </c>
      <c>
        <f>O119/100*H119</f>
      </c>
    </row>
    <row r="120" spans="1:16" ht="12.75">
      <c r="A120" s="7">
        <v>48</v>
      </c>
      <c s="7" t="s">
        <v>390</v>
      </c>
      <c s="7" t="s">
        <v>42</v>
      </c>
      <c s="7" t="s">
        <v>391</v>
      </c>
      <c s="7" t="s">
        <v>54</v>
      </c>
      <c s="9">
        <v>1</v>
      </c>
      <c s="13"/>
      <c s="12">
        <f>ROUND((G120*F120),2)</f>
      </c>
      <c r="O120">
        <f>rekapitulace!H8</f>
      </c>
      <c>
        <f>O120/100*H120</f>
      </c>
    </row>
    <row r="121" spans="1:16" ht="12.75">
      <c r="A121" s="7">
        <v>49</v>
      </c>
      <c s="7" t="s">
        <v>392</v>
      </c>
      <c s="7" t="s">
        <v>42</v>
      </c>
      <c s="7" t="s">
        <v>393</v>
      </c>
      <c s="7" t="s">
        <v>91</v>
      </c>
      <c s="9">
        <v>22.1</v>
      </c>
      <c s="13"/>
      <c s="12">
        <f>ROUND((G121*F121),2)</f>
      </c>
      <c r="O121">
        <f>rekapitulace!H8</f>
      </c>
      <c>
        <f>O121/100*H121</f>
      </c>
    </row>
    <row r="122" spans="4:4" ht="51">
      <c r="D122" s="15" t="s">
        <v>394</v>
      </c>
    </row>
    <row r="123" spans="1:16" ht="12.75">
      <c r="A123" s="7">
        <v>50</v>
      </c>
      <c s="7" t="s">
        <v>232</v>
      </c>
      <c s="7" t="s">
        <v>42</v>
      </c>
      <c s="7" t="s">
        <v>233</v>
      </c>
      <c s="7" t="s">
        <v>91</v>
      </c>
      <c s="9">
        <v>13.2</v>
      </c>
      <c s="13"/>
      <c s="12">
        <f>ROUND((G123*F123),2)</f>
      </c>
      <c r="O123">
        <f>rekapitulace!H8</f>
      </c>
      <c>
        <f>O123/100*H123</f>
      </c>
    </row>
    <row r="124" spans="4:4" ht="38.25">
      <c r="D124" s="15" t="s">
        <v>395</v>
      </c>
    </row>
    <row r="125" spans="1:16" ht="12.75">
      <c r="A125" s="7">
        <v>51</v>
      </c>
      <c s="7" t="s">
        <v>396</v>
      </c>
      <c s="7" t="s">
        <v>42</v>
      </c>
      <c s="7" t="s">
        <v>397</v>
      </c>
      <c s="7" t="s">
        <v>91</v>
      </c>
      <c s="9">
        <v>12</v>
      </c>
      <c s="13"/>
      <c s="12">
        <f>ROUND((G125*F125),2)</f>
      </c>
      <c r="O125">
        <f>rekapitulace!H8</f>
      </c>
      <c>
        <f>O125/100*H125</f>
      </c>
    </row>
    <row r="126" spans="4:4" ht="63.75">
      <c r="D126" s="15" t="s">
        <v>398</v>
      </c>
    </row>
    <row r="127" spans="1:16" ht="12.75">
      <c r="A127" s="7">
        <v>52</v>
      </c>
      <c s="7" t="s">
        <v>399</v>
      </c>
      <c s="7" t="s">
        <v>42</v>
      </c>
      <c s="7" t="s">
        <v>400</v>
      </c>
      <c s="7" t="s">
        <v>91</v>
      </c>
      <c s="9">
        <v>11.6</v>
      </c>
      <c s="13"/>
      <c s="12">
        <f>ROUND((G127*F127),2)</f>
      </c>
      <c r="O127">
        <f>rekapitulace!H8</f>
      </c>
      <c>
        <f>O127/100*H127</f>
      </c>
    </row>
    <row r="128" spans="1:16" ht="12.75">
      <c r="A128" s="7">
        <v>53</v>
      </c>
      <c s="7" t="s">
        <v>401</v>
      </c>
      <c s="7" t="s">
        <v>42</v>
      </c>
      <c s="7" t="s">
        <v>402</v>
      </c>
      <c s="7" t="s">
        <v>91</v>
      </c>
      <c s="9">
        <v>36.9</v>
      </c>
      <c s="13"/>
      <c s="12">
        <f>ROUND((G128*F128),2)</f>
      </c>
      <c r="O128">
        <f>rekapitulace!H8</f>
      </c>
      <c>
        <f>O128/100*H128</f>
      </c>
    </row>
    <row r="129" spans="4:4" ht="38.25">
      <c r="D129" s="15" t="s">
        <v>269</v>
      </c>
    </row>
    <row r="130" spans="1:16" ht="12.75">
      <c r="A130" s="7">
        <v>54</v>
      </c>
      <c s="7" t="s">
        <v>403</v>
      </c>
      <c s="7" t="s">
        <v>42</v>
      </c>
      <c s="7" t="s">
        <v>404</v>
      </c>
      <c s="7" t="s">
        <v>91</v>
      </c>
      <c s="9">
        <v>13.7</v>
      </c>
      <c s="13"/>
      <c s="12">
        <f>ROUND((G130*F130),2)</f>
      </c>
      <c r="O130">
        <f>rekapitulace!H8</f>
      </c>
      <c>
        <f>O130/100*H130</f>
      </c>
    </row>
    <row r="131" spans="1:16" ht="12.75">
      <c r="A131" s="7">
        <v>55</v>
      </c>
      <c s="7" t="s">
        <v>405</v>
      </c>
      <c s="7" t="s">
        <v>42</v>
      </c>
      <c s="7" t="s">
        <v>406</v>
      </c>
      <c s="7" t="s">
        <v>54</v>
      </c>
      <c s="9">
        <v>1</v>
      </c>
      <c s="13"/>
      <c s="12">
        <f>ROUND((G131*F131),2)</f>
      </c>
      <c r="O131">
        <f>rekapitulace!H8</f>
      </c>
      <c>
        <f>O131/100*H131</f>
      </c>
    </row>
    <row r="132" spans="1:16" ht="12.75">
      <c r="A132" s="7">
        <v>56</v>
      </c>
      <c s="7" t="s">
        <v>407</v>
      </c>
      <c s="7" t="s">
        <v>42</v>
      </c>
      <c s="7" t="s">
        <v>408</v>
      </c>
      <c s="7" t="s">
        <v>54</v>
      </c>
      <c s="9">
        <v>2</v>
      </c>
      <c s="13"/>
      <c s="12">
        <f>ROUND((G132*F132),2)</f>
      </c>
      <c r="O132">
        <f>rekapitulace!H8</f>
      </c>
      <c>
        <f>O132/100*H132</f>
      </c>
    </row>
    <row r="133" spans="1:16" ht="12.75" customHeight="1">
      <c r="A133" s="14"/>
      <c s="14"/>
      <c s="14" t="s">
        <v>114</v>
      </c>
      <c s="14" t="s">
        <v>113</v>
      </c>
      <c s="14"/>
      <c s="14"/>
      <c s="14"/>
      <c s="14">
        <f>SUM(H115:H132)</f>
      </c>
      <c r="P133">
        <f>ROUND(SUM(P115:P132),2)</f>
      </c>
    </row>
    <row r="135" spans="1:16" ht="12.75" customHeight="1">
      <c r="A135" s="14"/>
      <c s="14"/>
      <c s="14"/>
      <c s="14" t="s">
        <v>71</v>
      </c>
      <c s="14"/>
      <c s="14"/>
      <c s="14"/>
      <c s="14">
        <f>+H13+H25+H38+H56+H75+H89+H93+H102+H112+H133</f>
      </c>
      <c r="P135">
        <f>+P13+P25+P38+P56+P75+P89+P93+P102+P112+P133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9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409</v>
      </c>
      <c s="5" t="s">
        <v>410</v>
      </c>
      <c s="5"/>
    </row>
    <row r="6" spans="1:5" ht="12.75" customHeight="1">
      <c r="A6" t="s">
        <v>17</v>
      </c>
      <c r="C6" s="5" t="s">
        <v>409</v>
      </c>
      <c s="5" t="s">
        <v>410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23</v>
      </c>
      <c s="8" t="s">
        <v>84</v>
      </c>
      <c s="8"/>
      <c s="10"/>
      <c s="8"/>
      <c s="10"/>
    </row>
    <row r="12" spans="1:16" ht="12.75">
      <c r="A12" s="7">
        <v>1</v>
      </c>
      <c s="7" t="s">
        <v>155</v>
      </c>
      <c s="7" t="s">
        <v>42</v>
      </c>
      <c s="7" t="s">
        <v>266</v>
      </c>
      <c s="7" t="s">
        <v>91</v>
      </c>
      <c s="9">
        <v>44.5</v>
      </c>
      <c s="13"/>
      <c s="12">
        <f>ROUND((G12*F12),2)</f>
      </c>
      <c r="O12">
        <f>rekapitulace!H8</f>
      </c>
      <c>
        <f>O12/100*H12</f>
      </c>
    </row>
    <row r="13" spans="4:4" ht="38.25">
      <c r="D13" s="15" t="s">
        <v>411</v>
      </c>
    </row>
    <row r="14" spans="1:16" ht="12.75">
      <c r="A14" s="7">
        <v>2</v>
      </c>
      <c s="7" t="s">
        <v>267</v>
      </c>
      <c s="7" t="s">
        <v>42</v>
      </c>
      <c s="7" t="s">
        <v>268</v>
      </c>
      <c s="7" t="s">
        <v>91</v>
      </c>
      <c s="9">
        <v>89</v>
      </c>
      <c s="13"/>
      <c s="12">
        <f>ROUND((G14*F14),2)</f>
      </c>
      <c r="O14">
        <f>rekapitulace!H8</f>
      </c>
      <c>
        <f>O14/100*H14</f>
      </c>
    </row>
    <row r="15" spans="4:4" ht="38.25">
      <c r="D15" s="15" t="s">
        <v>412</v>
      </c>
    </row>
    <row r="16" spans="1:16" ht="12.75">
      <c r="A16" s="7">
        <v>3</v>
      </c>
      <c s="7" t="s">
        <v>85</v>
      </c>
      <c s="7" t="s">
        <v>42</v>
      </c>
      <c s="7" t="s">
        <v>86</v>
      </c>
      <c s="7" t="s">
        <v>87</v>
      </c>
      <c s="9">
        <v>1008</v>
      </c>
      <c s="13"/>
      <c s="12">
        <f>ROUND((G16*F16),2)</f>
      </c>
      <c r="O16">
        <f>rekapitulace!H8</f>
      </c>
      <c>
        <f>O16/100*H16</f>
      </c>
    </row>
    <row r="17" spans="4:4" ht="51">
      <c r="D17" s="15" t="s">
        <v>274</v>
      </c>
    </row>
    <row r="18" spans="1:16" ht="12.75">
      <c r="A18" s="7">
        <v>4</v>
      </c>
      <c s="7" t="s">
        <v>275</v>
      </c>
      <c s="7" t="s">
        <v>42</v>
      </c>
      <c s="7" t="s">
        <v>413</v>
      </c>
      <c s="7" t="s">
        <v>77</v>
      </c>
      <c s="9">
        <v>128.5</v>
      </c>
      <c s="13"/>
      <c s="12">
        <f>ROUND((G18*F18),2)</f>
      </c>
      <c r="O18">
        <f>rekapitulace!H8</f>
      </c>
      <c>
        <f>O18/100*H18</f>
      </c>
    </row>
    <row r="19" spans="4:4" ht="51">
      <c r="D19" s="15" t="s">
        <v>414</v>
      </c>
    </row>
    <row r="20" spans="1:16" ht="12.75" customHeight="1">
      <c r="A20" s="14"/>
      <c s="14"/>
      <c s="14" t="s">
        <v>23</v>
      </c>
      <c s="14" t="s">
        <v>84</v>
      </c>
      <c s="14"/>
      <c s="14"/>
      <c s="14"/>
      <c s="14">
        <f>SUM(H12:H19)</f>
      </c>
      <c r="P20">
        <f>ROUND(SUM(P12:P19),2)</f>
      </c>
    </row>
    <row r="22" spans="1:8" ht="12.75" customHeight="1">
      <c r="A22" s="8"/>
      <c s="8"/>
      <c s="8" t="s">
        <v>33</v>
      </c>
      <c s="8" t="s">
        <v>98</v>
      </c>
      <c s="8"/>
      <c s="10"/>
      <c s="8"/>
      <c s="10"/>
    </row>
    <row r="23" spans="1:16" ht="12.75">
      <c r="A23" s="7">
        <v>5</v>
      </c>
      <c s="7" t="s">
        <v>278</v>
      </c>
      <c s="7" t="s">
        <v>42</v>
      </c>
      <c s="7" t="s">
        <v>279</v>
      </c>
      <c s="7" t="s">
        <v>77</v>
      </c>
      <c s="9">
        <v>5.06</v>
      </c>
      <c s="13"/>
      <c s="12">
        <f>ROUND((G23*F23),2)</f>
      </c>
      <c r="O23">
        <f>rekapitulace!H8</f>
      </c>
      <c>
        <f>O23/100*H23</f>
      </c>
    </row>
    <row r="24" spans="4:4" ht="38.25">
      <c r="D24" s="15" t="s">
        <v>415</v>
      </c>
    </row>
    <row r="25" spans="1:16" ht="12.75">
      <c r="A25" s="7">
        <v>6</v>
      </c>
      <c s="7" t="s">
        <v>281</v>
      </c>
      <c s="7" t="s">
        <v>42</v>
      </c>
      <c s="7" t="s">
        <v>282</v>
      </c>
      <c s="7" t="s">
        <v>77</v>
      </c>
      <c s="9">
        <v>0.174</v>
      </c>
      <c s="13"/>
      <c s="12">
        <f>ROUND((G25*F25),2)</f>
      </c>
      <c r="O25">
        <f>rekapitulace!H8</f>
      </c>
      <c>
        <f>O25/100*H25</f>
      </c>
    </row>
    <row r="26" spans="4:4" ht="127.5">
      <c r="D26" s="15" t="s">
        <v>416</v>
      </c>
    </row>
    <row r="27" spans="1:16" ht="12.75">
      <c r="A27" s="7">
        <v>7</v>
      </c>
      <c s="7" t="s">
        <v>284</v>
      </c>
      <c s="7" t="s">
        <v>42</v>
      </c>
      <c s="7" t="s">
        <v>285</v>
      </c>
      <c s="7" t="s">
        <v>77</v>
      </c>
      <c s="9">
        <v>57.72</v>
      </c>
      <c s="13"/>
      <c s="12">
        <f>ROUND((G27*F27),2)</f>
      </c>
      <c r="O27">
        <f>rekapitulace!H8</f>
      </c>
      <c>
        <f>O27/100*H27</f>
      </c>
    </row>
    <row r="28" spans="4:4" ht="51">
      <c r="D28" s="15" t="s">
        <v>417</v>
      </c>
    </row>
    <row r="29" spans="1:16" ht="12.75">
      <c r="A29" s="7">
        <v>8</v>
      </c>
      <c s="7" t="s">
        <v>287</v>
      </c>
      <c s="7" t="s">
        <v>42</v>
      </c>
      <c s="7" t="s">
        <v>288</v>
      </c>
      <c s="7" t="s">
        <v>289</v>
      </c>
      <c s="9">
        <v>14.053</v>
      </c>
      <c s="13"/>
      <c s="12">
        <f>ROUND((G29*F29),2)</f>
      </c>
      <c r="O29">
        <f>rekapitulace!H8</f>
      </c>
      <c>
        <f>O29/100*H29</f>
      </c>
    </row>
    <row r="30" spans="4:4" ht="38.25">
      <c r="D30" s="15" t="s">
        <v>418</v>
      </c>
    </row>
    <row r="31" spans="1:16" ht="12.75">
      <c r="A31" s="7">
        <v>9</v>
      </c>
      <c s="7" t="s">
        <v>291</v>
      </c>
      <c s="7" t="s">
        <v>42</v>
      </c>
      <c s="7" t="s">
        <v>292</v>
      </c>
      <c s="7" t="s">
        <v>101</v>
      </c>
      <c s="9">
        <v>131.56</v>
      </c>
      <c s="13"/>
      <c s="12">
        <f>ROUND((G31*F31),2)</f>
      </c>
      <c r="O31">
        <f>rekapitulace!H8</f>
      </c>
      <c>
        <f>O31/100*H31</f>
      </c>
    </row>
    <row r="32" spans="4:4" ht="38.25">
      <c r="D32" s="15" t="s">
        <v>419</v>
      </c>
    </row>
    <row r="33" spans="1:16" ht="12.75" customHeight="1">
      <c r="A33" s="14"/>
      <c s="14"/>
      <c s="14" t="s">
        <v>33</v>
      </c>
      <c s="14" t="s">
        <v>98</v>
      </c>
      <c s="14"/>
      <c s="14"/>
      <c s="14"/>
      <c s="14">
        <f>SUM(H23:H32)</f>
      </c>
      <c r="P33">
        <f>ROUND(SUM(P23:P32),2)</f>
      </c>
    </row>
    <row r="35" spans="1:8" ht="12.75" customHeight="1">
      <c r="A35" s="8"/>
      <c s="8"/>
      <c s="8" t="s">
        <v>34</v>
      </c>
      <c s="8" t="s">
        <v>294</v>
      </c>
      <c s="8"/>
      <c s="10"/>
      <c s="8"/>
      <c s="10"/>
    </row>
    <row r="36" spans="1:16" ht="12.75">
      <c r="A36" s="7">
        <v>10</v>
      </c>
      <c s="7" t="s">
        <v>295</v>
      </c>
      <c s="7" t="s">
        <v>42</v>
      </c>
      <c s="7" t="s">
        <v>296</v>
      </c>
      <c s="7" t="s">
        <v>297</v>
      </c>
      <c s="9">
        <v>120</v>
      </c>
      <c s="13"/>
      <c s="12">
        <f>ROUND((G36*F36),2)</f>
      </c>
      <c r="O36">
        <f>rekapitulace!H8</f>
      </c>
      <c>
        <f>O36/100*H36</f>
      </c>
    </row>
    <row r="37" spans="4:4" ht="51">
      <c r="D37" s="15" t="s">
        <v>420</v>
      </c>
    </row>
    <row r="38" spans="1:16" ht="12.75">
      <c r="A38" s="7">
        <v>11</v>
      </c>
      <c s="7" t="s">
        <v>299</v>
      </c>
      <c s="7" t="s">
        <v>42</v>
      </c>
      <c s="7" t="s">
        <v>300</v>
      </c>
      <c s="7" t="s">
        <v>77</v>
      </c>
      <c s="9">
        <v>12.156</v>
      </c>
      <c s="13"/>
      <c s="12">
        <f>ROUND((G38*F38),2)</f>
      </c>
      <c r="O38">
        <f>rekapitulace!H8</f>
      </c>
      <c>
        <f>O38/100*H38</f>
      </c>
    </row>
    <row r="39" spans="4:4" ht="229.5">
      <c r="D39" s="15" t="s">
        <v>421</v>
      </c>
    </row>
    <row r="40" spans="1:16" ht="12.75">
      <c r="A40" s="7">
        <v>12</v>
      </c>
      <c s="7" t="s">
        <v>302</v>
      </c>
      <c s="7" t="s">
        <v>42</v>
      </c>
      <c s="7" t="s">
        <v>303</v>
      </c>
      <c s="7" t="s">
        <v>289</v>
      </c>
      <c s="9">
        <v>1.653</v>
      </c>
      <c s="13"/>
      <c s="12">
        <f>ROUND((G40*F40),2)</f>
      </c>
      <c r="O40">
        <f>rekapitulace!H8</f>
      </c>
      <c>
        <f>O40/100*H40</f>
      </c>
    </row>
    <row r="41" spans="4:4" ht="63.75">
      <c r="D41" s="15" t="s">
        <v>422</v>
      </c>
    </row>
    <row r="42" spans="1:16" ht="12.75">
      <c r="A42" s="7">
        <v>13</v>
      </c>
      <c s="7" t="s">
        <v>305</v>
      </c>
      <c s="7" t="s">
        <v>42</v>
      </c>
      <c s="7" t="s">
        <v>306</v>
      </c>
      <c s="7" t="s">
        <v>77</v>
      </c>
      <c s="9">
        <v>23.77</v>
      </c>
      <c s="13"/>
      <c s="12">
        <f>ROUND((G42*F42),2)</f>
      </c>
      <c r="O42">
        <f>rekapitulace!H8</f>
      </c>
      <c>
        <f>O42/100*H42</f>
      </c>
    </row>
    <row r="43" spans="4:4" ht="38.25">
      <c r="D43" s="15" t="s">
        <v>423</v>
      </c>
    </row>
    <row r="44" spans="1:16" ht="12.75">
      <c r="A44" s="7">
        <v>14</v>
      </c>
      <c s="7" t="s">
        <v>308</v>
      </c>
      <c s="7" t="s">
        <v>42</v>
      </c>
      <c s="7" t="s">
        <v>309</v>
      </c>
      <c s="7" t="s">
        <v>289</v>
      </c>
      <c s="9">
        <v>5.787</v>
      </c>
      <c s="13"/>
      <c s="12">
        <f>ROUND((G44*F44),2)</f>
      </c>
      <c r="O44">
        <f>rekapitulace!H8</f>
      </c>
      <c>
        <f>O44/100*H44</f>
      </c>
    </row>
    <row r="45" spans="4:4" ht="38.25">
      <c r="D45" s="15" t="s">
        <v>424</v>
      </c>
    </row>
    <row r="46" spans="1:16" ht="12.75">
      <c r="A46" s="7">
        <v>15</v>
      </c>
      <c s="7" t="s">
        <v>314</v>
      </c>
      <c s="7" t="s">
        <v>42</v>
      </c>
      <c s="7" t="s">
        <v>315</v>
      </c>
      <c s="7" t="s">
        <v>77</v>
      </c>
      <c s="9">
        <v>73.23</v>
      </c>
      <c s="13"/>
      <c s="12">
        <f>ROUND((G46*F46),2)</f>
      </c>
      <c r="O46">
        <f>rekapitulace!H8</f>
      </c>
      <c>
        <f>O46/100*H46</f>
      </c>
    </row>
    <row r="47" spans="1:16" ht="12.75">
      <c r="A47" s="7">
        <v>16</v>
      </c>
      <c s="7" t="s">
        <v>316</v>
      </c>
      <c s="7" t="s">
        <v>42</v>
      </c>
      <c s="7" t="s">
        <v>317</v>
      </c>
      <c s="7" t="s">
        <v>289</v>
      </c>
      <c s="9">
        <v>17.829</v>
      </c>
      <c s="13"/>
      <c s="12">
        <f>ROUND((G47*F47),2)</f>
      </c>
      <c r="O47">
        <f>rekapitulace!H8</f>
      </c>
      <c>
        <f>O47/100*H47</f>
      </c>
    </row>
    <row r="48" spans="4:4" ht="38.25">
      <c r="D48" s="15" t="s">
        <v>425</v>
      </c>
    </row>
    <row r="49" spans="1:16" ht="12.75" customHeight="1">
      <c r="A49" s="14"/>
      <c s="14"/>
      <c s="14" t="s">
        <v>34</v>
      </c>
      <c s="14" t="s">
        <v>294</v>
      </c>
      <c s="14"/>
      <c s="14"/>
      <c s="14"/>
      <c s="14">
        <f>SUM(H36:H48)</f>
      </c>
      <c r="P49">
        <f>ROUND(SUM(P36:P48),2)</f>
      </c>
    </row>
    <row r="51" spans="1:8" ht="12.75" customHeight="1">
      <c r="A51" s="8"/>
      <c s="8"/>
      <c s="8" t="s">
        <v>35</v>
      </c>
      <c s="8" t="s">
        <v>319</v>
      </c>
      <c s="8"/>
      <c s="10"/>
      <c s="8"/>
      <c s="10"/>
    </row>
    <row r="52" spans="1:16" ht="12.75">
      <c r="A52" s="7">
        <v>17</v>
      </c>
      <c s="7" t="s">
        <v>323</v>
      </c>
      <c s="7" t="s">
        <v>42</v>
      </c>
      <c s="7" t="s">
        <v>324</v>
      </c>
      <c s="7" t="s">
        <v>77</v>
      </c>
      <c s="9">
        <v>47.45</v>
      </c>
      <c s="13"/>
      <c s="12">
        <f>ROUND((G52*F52),2)</f>
      </c>
      <c r="O52">
        <f>rekapitulace!H8</f>
      </c>
      <c>
        <f>O52/100*H52</f>
      </c>
    </row>
    <row r="53" spans="4:4" ht="102">
      <c r="D53" s="15" t="s">
        <v>426</v>
      </c>
    </row>
    <row r="54" spans="1:16" ht="12.75">
      <c r="A54" s="7">
        <v>18</v>
      </c>
      <c s="7" t="s">
        <v>326</v>
      </c>
      <c s="7" t="s">
        <v>42</v>
      </c>
      <c s="7" t="s">
        <v>327</v>
      </c>
      <c s="7" t="s">
        <v>77</v>
      </c>
      <c s="9">
        <v>22.354</v>
      </c>
      <c s="13"/>
      <c s="12">
        <f>ROUND((G54*F54),2)</f>
      </c>
      <c r="O54">
        <f>rekapitulace!H8</f>
      </c>
      <c>
        <f>O54/100*H54</f>
      </c>
    </row>
    <row r="55" spans="4:4" ht="140.25">
      <c r="D55" s="15" t="s">
        <v>427</v>
      </c>
    </row>
    <row r="56" spans="1:16" ht="12.75">
      <c r="A56" s="7">
        <v>19</v>
      </c>
      <c s="7" t="s">
        <v>329</v>
      </c>
      <c s="7" t="s">
        <v>42</v>
      </c>
      <c s="7" t="s">
        <v>330</v>
      </c>
      <c s="7" t="s">
        <v>77</v>
      </c>
      <c s="9">
        <v>1.012</v>
      </c>
      <c s="13"/>
      <c s="12">
        <f>ROUND((G56*F56),2)</f>
      </c>
      <c r="O56">
        <f>rekapitulace!H8</f>
      </c>
      <c>
        <f>O56/100*H56</f>
      </c>
    </row>
    <row r="57" spans="4:4" ht="51">
      <c r="D57" s="15" t="s">
        <v>428</v>
      </c>
    </row>
    <row r="58" spans="1:16" ht="12.75">
      <c r="A58" s="7">
        <v>20</v>
      </c>
      <c s="7" t="s">
        <v>332</v>
      </c>
      <c s="7" t="s">
        <v>42</v>
      </c>
      <c s="7" t="s">
        <v>333</v>
      </c>
      <c s="7" t="s">
        <v>77</v>
      </c>
      <c s="9">
        <v>39.468</v>
      </c>
      <c s="13"/>
      <c s="12">
        <f>ROUND((G58*F58),2)</f>
      </c>
      <c r="O58">
        <f>rekapitulace!H8</f>
      </c>
      <c>
        <f>O58/100*H58</f>
      </c>
    </row>
    <row r="59" spans="4:4" ht="51">
      <c r="D59" s="15" t="s">
        <v>429</v>
      </c>
    </row>
    <row r="60" spans="1:16" ht="12.75">
      <c r="A60" s="7">
        <v>21</v>
      </c>
      <c s="7" t="s">
        <v>335</v>
      </c>
      <c s="7" t="s">
        <v>42</v>
      </c>
      <c s="7" t="s">
        <v>336</v>
      </c>
      <c s="7" t="s">
        <v>77</v>
      </c>
      <c s="9">
        <v>196.2</v>
      </c>
      <c s="13"/>
      <c s="12">
        <f>ROUND((G60*F60),2)</f>
      </c>
      <c r="O60">
        <f>rekapitulace!H8</f>
      </c>
      <c>
        <f>O60/100*H60</f>
      </c>
    </row>
    <row r="61" spans="4:4" ht="76.5">
      <c r="D61" s="15" t="s">
        <v>430</v>
      </c>
    </row>
    <row r="62" spans="1:16" ht="12.75">
      <c r="A62" s="7">
        <v>22</v>
      </c>
      <c s="7" t="s">
        <v>338</v>
      </c>
      <c s="7" t="s">
        <v>42</v>
      </c>
      <c s="7" t="s">
        <v>339</v>
      </c>
      <c s="7" t="s">
        <v>77</v>
      </c>
      <c s="9">
        <v>35.118</v>
      </c>
      <c s="13"/>
      <c s="12">
        <f>ROUND((G62*F62),2)</f>
      </c>
      <c r="O62">
        <f>rekapitulace!H8</f>
      </c>
      <c>
        <f>O62/100*H62</f>
      </c>
    </row>
    <row r="63" spans="4:4" ht="140.25">
      <c r="D63" s="15" t="s">
        <v>431</v>
      </c>
    </row>
    <row r="64" spans="1:16" ht="12.75">
      <c r="A64" s="7">
        <v>23</v>
      </c>
      <c s="7" t="s">
        <v>341</v>
      </c>
      <c s="7" t="s">
        <v>42</v>
      </c>
      <c s="7" t="s">
        <v>342</v>
      </c>
      <c s="7" t="s">
        <v>77</v>
      </c>
      <c s="9">
        <v>28.86</v>
      </c>
      <c s="13"/>
      <c s="12">
        <f>ROUND((G64*F64),2)</f>
      </c>
      <c r="O64">
        <f>rekapitulace!H8</f>
      </c>
      <c>
        <f>O64/100*H64</f>
      </c>
    </row>
    <row r="65" spans="4:4" ht="102">
      <c r="D65" s="15" t="s">
        <v>432</v>
      </c>
    </row>
    <row r="66" spans="1:16" ht="12.75" customHeight="1">
      <c r="A66" s="14"/>
      <c s="14"/>
      <c s="14" t="s">
        <v>35</v>
      </c>
      <c s="14" t="s">
        <v>319</v>
      </c>
      <c s="14"/>
      <c s="14"/>
      <c s="14"/>
      <c s="14">
        <f>SUM(H52:H65)</f>
      </c>
      <c r="P66">
        <f>ROUND(SUM(P52:P65),2)</f>
      </c>
    </row>
    <row r="68" spans="1:8" ht="12.75" customHeight="1">
      <c r="A68" s="8"/>
      <c s="8"/>
      <c s="8" t="s">
        <v>36</v>
      </c>
      <c s="8" t="s">
        <v>181</v>
      </c>
      <c s="8"/>
      <c s="10"/>
      <c s="8"/>
      <c s="10"/>
    </row>
    <row r="69" spans="1:16" ht="12.75">
      <c r="A69" s="7">
        <v>24</v>
      </c>
      <c s="7" t="s">
        <v>344</v>
      </c>
      <c s="7" t="s">
        <v>42</v>
      </c>
      <c s="7" t="s">
        <v>345</v>
      </c>
      <c s="7" t="s">
        <v>101</v>
      </c>
      <c s="9">
        <v>138</v>
      </c>
      <c s="13"/>
      <c s="12">
        <f>ROUND((G69*F69),2)</f>
      </c>
      <c r="O69">
        <f>rekapitulace!H8</f>
      </c>
      <c>
        <f>O69/100*H69</f>
      </c>
    </row>
    <row r="70" spans="4:4" ht="25.5">
      <c r="D70" s="15" t="s">
        <v>433</v>
      </c>
    </row>
    <row r="71" spans="1:16" ht="12.75">
      <c r="A71" s="7">
        <v>25</v>
      </c>
      <c s="7" t="s">
        <v>190</v>
      </c>
      <c s="7" t="s">
        <v>42</v>
      </c>
      <c s="7" t="s">
        <v>191</v>
      </c>
      <c s="7" t="s">
        <v>101</v>
      </c>
      <c s="9">
        <v>69</v>
      </c>
      <c s="13"/>
      <c s="12">
        <f>ROUND((G71*F71),2)</f>
      </c>
      <c r="O71">
        <f>rekapitulace!H8</f>
      </c>
      <c>
        <f>O71/100*H71</f>
      </c>
    </row>
    <row r="72" spans="4:4" ht="25.5">
      <c r="D72" s="15" t="s">
        <v>434</v>
      </c>
    </row>
    <row r="73" spans="1:16" ht="12.75">
      <c r="A73" s="7">
        <v>26</v>
      </c>
      <c s="7" t="s">
        <v>193</v>
      </c>
      <c s="7" t="s">
        <v>42</v>
      </c>
      <c s="7" t="s">
        <v>194</v>
      </c>
      <c s="7" t="s">
        <v>101</v>
      </c>
      <c s="9">
        <v>69</v>
      </c>
      <c s="13"/>
      <c s="12">
        <f>ROUND((G73*F73),2)</f>
      </c>
      <c r="O73">
        <f>rekapitulace!H8</f>
      </c>
      <c>
        <f>O73/100*H73</f>
      </c>
    </row>
    <row r="74" spans="4:4" ht="25.5">
      <c r="D74" s="15" t="s">
        <v>434</v>
      </c>
    </row>
    <row r="75" spans="1:16" ht="12.75">
      <c r="A75" s="7">
        <v>27</v>
      </c>
      <c s="7" t="s">
        <v>348</v>
      </c>
      <c s="7" t="s">
        <v>42</v>
      </c>
      <c s="7" t="s">
        <v>349</v>
      </c>
      <c s="7" t="s">
        <v>77</v>
      </c>
      <c s="9">
        <v>1.202</v>
      </c>
      <c s="13"/>
      <c s="12">
        <f>ROUND((G75*F75),2)</f>
      </c>
      <c r="O75">
        <f>rekapitulace!H8</f>
      </c>
      <c>
        <f>O75/100*H75</f>
      </c>
    </row>
    <row r="76" spans="4:4" ht="51">
      <c r="D76" s="15" t="s">
        <v>435</v>
      </c>
    </row>
    <row r="77" spans="1:16" ht="12.75">
      <c r="A77" s="7">
        <v>28</v>
      </c>
      <c s="7" t="s">
        <v>351</v>
      </c>
      <c s="7" t="s">
        <v>42</v>
      </c>
      <c s="7" t="s">
        <v>352</v>
      </c>
      <c s="7" t="s">
        <v>101</v>
      </c>
      <c s="9">
        <v>22.25</v>
      </c>
      <c s="13"/>
      <c s="12">
        <f>ROUND((G77*F77),2)</f>
      </c>
      <c r="O77">
        <f>rekapitulace!H8</f>
      </c>
      <c>
        <f>O77/100*H77</f>
      </c>
    </row>
    <row r="78" spans="4:4" ht="38.25">
      <c r="D78" s="15" t="s">
        <v>436</v>
      </c>
    </row>
    <row r="79" spans="1:16" ht="12.75">
      <c r="A79" s="7">
        <v>29</v>
      </c>
      <c s="7" t="s">
        <v>354</v>
      </c>
      <c s="7" t="s">
        <v>42</v>
      </c>
      <c s="7" t="s">
        <v>355</v>
      </c>
      <c s="7" t="s">
        <v>101</v>
      </c>
      <c s="9">
        <v>69</v>
      </c>
      <c s="13"/>
      <c s="12">
        <f>ROUND((G79*F79),2)</f>
      </c>
      <c r="O79">
        <f>rekapitulace!H8</f>
      </c>
      <c>
        <f>O79/100*H79</f>
      </c>
    </row>
    <row r="80" spans="4:4" ht="25.5">
      <c r="D80" s="15" t="s">
        <v>434</v>
      </c>
    </row>
    <row r="81" spans="1:16" ht="12.75" customHeight="1">
      <c r="A81" s="14"/>
      <c s="14"/>
      <c s="14" t="s">
        <v>36</v>
      </c>
      <c s="14" t="s">
        <v>181</v>
      </c>
      <c s="14"/>
      <c s="14"/>
      <c s="14"/>
      <c s="14">
        <f>SUM(H69:H80)</f>
      </c>
      <c r="P81">
        <f>ROUND(SUM(P69:P80),2)</f>
      </c>
    </row>
    <row r="83" spans="1:8" ht="12.75" customHeight="1">
      <c r="A83" s="8"/>
      <c s="8"/>
      <c s="8" t="s">
        <v>38</v>
      </c>
      <c s="8" t="s">
        <v>359</v>
      </c>
      <c s="8"/>
      <c s="10"/>
      <c s="8"/>
      <c s="10"/>
    </row>
    <row r="84" spans="1:16" ht="12.75">
      <c r="A84" s="7">
        <v>30</v>
      </c>
      <c s="7" t="s">
        <v>360</v>
      </c>
      <c s="7" t="s">
        <v>42</v>
      </c>
      <c s="7" t="s">
        <v>361</v>
      </c>
      <c s="7" t="s">
        <v>101</v>
      </c>
      <c s="9">
        <v>266.107</v>
      </c>
      <c s="13"/>
      <c s="12">
        <f>ROUND((G84*F84),2)</f>
      </c>
      <c r="O84">
        <f>rekapitulace!H8</f>
      </c>
      <c>
        <f>O84/100*H84</f>
      </c>
    </row>
    <row r="85" spans="4:4" ht="89.25">
      <c r="D85" s="15" t="s">
        <v>437</v>
      </c>
    </row>
    <row r="86" spans="1:16" ht="12.75">
      <c r="A86" s="7">
        <v>31</v>
      </c>
      <c s="7" t="s">
        <v>363</v>
      </c>
      <c s="7" t="s">
        <v>42</v>
      </c>
      <c s="7" t="s">
        <v>364</v>
      </c>
      <c s="7" t="s">
        <v>101</v>
      </c>
      <c s="9">
        <v>265</v>
      </c>
      <c s="13"/>
      <c s="12">
        <f>ROUND((G86*F86),2)</f>
      </c>
      <c r="O86">
        <f>rekapitulace!H8</f>
      </c>
      <c>
        <f>O86/100*H86</f>
      </c>
    </row>
    <row r="87" spans="4:4" ht="38.25">
      <c r="D87" s="15" t="s">
        <v>438</v>
      </c>
    </row>
    <row r="88" spans="1:16" ht="12.75">
      <c r="A88" s="7">
        <v>32</v>
      </c>
      <c s="7" t="s">
        <v>366</v>
      </c>
      <c s="7" t="s">
        <v>42</v>
      </c>
      <c s="7" t="s">
        <v>367</v>
      </c>
      <c s="7" t="s">
        <v>101</v>
      </c>
      <c s="9">
        <v>13.318</v>
      </c>
      <c s="13"/>
      <c s="12">
        <f>ROUND((G88*F88),2)</f>
      </c>
      <c r="O88">
        <f>rekapitulace!H8</f>
      </c>
      <c>
        <f>O88/100*H88</f>
      </c>
    </row>
    <row r="89" spans="4:4" ht="191.25">
      <c r="D89" s="15" t="s">
        <v>439</v>
      </c>
    </row>
    <row r="90" spans="1:16" ht="12.75" customHeight="1">
      <c r="A90" s="14"/>
      <c s="14"/>
      <c s="14" t="s">
        <v>38</v>
      </c>
      <c s="14" t="s">
        <v>359</v>
      </c>
      <c s="14"/>
      <c s="14"/>
      <c s="14"/>
      <c s="14">
        <f>SUM(H84:H89)</f>
      </c>
      <c r="P90">
        <f>ROUND(SUM(P84:P89),2)</f>
      </c>
    </row>
    <row r="92" spans="1:8" ht="12.75" customHeight="1">
      <c r="A92" s="8"/>
      <c s="8"/>
      <c s="8" t="s">
        <v>39</v>
      </c>
      <c s="8" t="s">
        <v>108</v>
      </c>
      <c s="8"/>
      <c s="10"/>
      <c s="8"/>
      <c s="10"/>
    </row>
    <row r="93" spans="1:16" ht="12.75">
      <c r="A93" s="7">
        <v>33</v>
      </c>
      <c s="7" t="s">
        <v>373</v>
      </c>
      <c s="7" t="s">
        <v>42</v>
      </c>
      <c s="7" t="s">
        <v>374</v>
      </c>
      <c s="7" t="s">
        <v>91</v>
      </c>
      <c s="9">
        <v>52.6</v>
      </c>
      <c s="13"/>
      <c s="12">
        <f>ROUND((G93*F93),2)</f>
      </c>
      <c r="O93">
        <f>rekapitulace!H8</f>
      </c>
      <c>
        <f>O93/100*H93</f>
      </c>
    </row>
    <row r="94" spans="4:4" ht="38.25">
      <c r="D94" s="15" t="s">
        <v>440</v>
      </c>
    </row>
    <row r="95" spans="1:16" ht="12.75">
      <c r="A95" s="7">
        <v>34</v>
      </c>
      <c s="7" t="s">
        <v>376</v>
      </c>
      <c s="7" t="s">
        <v>42</v>
      </c>
      <c s="7" t="s">
        <v>377</v>
      </c>
      <c s="7" t="s">
        <v>91</v>
      </c>
      <c s="9">
        <v>1.2</v>
      </c>
      <c s="13"/>
      <c s="12">
        <f>ROUND((G95*F95),2)</f>
      </c>
      <c r="O95">
        <f>rekapitulace!H8</f>
      </c>
      <c>
        <f>O95/100*H95</f>
      </c>
    </row>
    <row r="96" spans="4:4" ht="25.5">
      <c r="D96" s="15" t="s">
        <v>378</v>
      </c>
    </row>
    <row r="97" spans="1:16" ht="12.75">
      <c r="A97" s="7">
        <v>35</v>
      </c>
      <c s="7" t="s">
        <v>379</v>
      </c>
      <c s="7" t="s">
        <v>42</v>
      </c>
      <c s="7" t="s">
        <v>380</v>
      </c>
      <c s="7" t="s">
        <v>54</v>
      </c>
      <c s="9">
        <v>4</v>
      </c>
      <c s="13"/>
      <c s="12">
        <f>ROUND((G97*F97),2)</f>
      </c>
      <c r="O97">
        <f>rekapitulace!H8</f>
      </c>
      <c>
        <f>O97/100*H97</f>
      </c>
    </row>
    <row r="98" spans="1:16" ht="12.75" customHeight="1">
      <c r="A98" s="14"/>
      <c s="14"/>
      <c s="14" t="s">
        <v>39</v>
      </c>
      <c s="14" t="s">
        <v>112</v>
      </c>
      <c s="14"/>
      <c s="14"/>
      <c s="14"/>
      <c s="14">
        <f>SUM(H93:H97)</f>
      </c>
      <c r="P98">
        <f>ROUND(SUM(P93:P97),2)</f>
      </c>
    </row>
    <row r="100" spans="1:8" ht="12.75" customHeight="1">
      <c r="A100" s="8"/>
      <c s="8"/>
      <c s="8" t="s">
        <v>114</v>
      </c>
      <c s="8" t="s">
        <v>113</v>
      </c>
      <c s="8"/>
      <c s="10"/>
      <c s="8"/>
      <c s="10"/>
    </row>
    <row r="101" spans="1:16" ht="12.75">
      <c r="A101" s="7">
        <v>36</v>
      </c>
      <c s="7" t="s">
        <v>441</v>
      </c>
      <c s="7" t="s">
        <v>42</v>
      </c>
      <c s="7" t="s">
        <v>442</v>
      </c>
      <c s="7" t="s">
        <v>91</v>
      </c>
      <c s="9">
        <v>46</v>
      </c>
      <c s="13"/>
      <c s="12">
        <f>ROUND((G101*F101),2)</f>
      </c>
      <c r="O101">
        <f>rekapitulace!H8</f>
      </c>
      <c>
        <f>O101/100*H101</f>
      </c>
    </row>
    <row r="102" spans="4:4" ht="38.25">
      <c r="D102" s="15" t="s">
        <v>443</v>
      </c>
    </row>
    <row r="103" spans="1:16" ht="12.75">
      <c r="A103" s="7">
        <v>37</v>
      </c>
      <c s="7" t="s">
        <v>384</v>
      </c>
      <c s="7" t="s">
        <v>42</v>
      </c>
      <c s="7" t="s">
        <v>385</v>
      </c>
      <c s="7" t="s">
        <v>54</v>
      </c>
      <c s="9">
        <v>10</v>
      </c>
      <c s="13"/>
      <c s="12">
        <f>ROUND((G103*F103),2)</f>
      </c>
      <c r="O103">
        <f>rekapitulace!H8</f>
      </c>
      <c>
        <f>O103/100*H103</f>
      </c>
    </row>
    <row r="104" spans="1:16" ht="12.75">
      <c r="A104" s="7">
        <v>38</v>
      </c>
      <c s="7" t="s">
        <v>386</v>
      </c>
      <c s="7" t="s">
        <v>42</v>
      </c>
      <c s="7" t="s">
        <v>387</v>
      </c>
      <c s="7" t="s">
        <v>54</v>
      </c>
      <c s="9">
        <v>2</v>
      </c>
      <c s="13"/>
      <c s="12">
        <f>ROUND((G104*F104),2)</f>
      </c>
      <c r="O104">
        <f>rekapitulace!H8</f>
      </c>
      <c>
        <f>O104/100*H104</f>
      </c>
    </row>
    <row r="105" spans="1:16" ht="12.75">
      <c r="A105" s="7">
        <v>39</v>
      </c>
      <c s="7" t="s">
        <v>388</v>
      </c>
      <c s="7" t="s">
        <v>42</v>
      </c>
      <c s="7" t="s">
        <v>389</v>
      </c>
      <c s="7" t="s">
        <v>54</v>
      </c>
      <c s="9">
        <v>2</v>
      </c>
      <c s="13"/>
      <c s="12">
        <f>ROUND((G105*F105),2)</f>
      </c>
      <c r="O105">
        <f>rekapitulace!H8</f>
      </c>
      <c>
        <f>O105/100*H105</f>
      </c>
    </row>
    <row r="106" spans="1:16" ht="12.75">
      <c r="A106" s="7">
        <v>40</v>
      </c>
      <c s="7" t="s">
        <v>392</v>
      </c>
      <c s="7" t="s">
        <v>42</v>
      </c>
      <c s="7" t="s">
        <v>393</v>
      </c>
      <c s="7" t="s">
        <v>91</v>
      </c>
      <c s="9">
        <v>34</v>
      </c>
      <c s="13"/>
      <c s="12">
        <f>ROUND((G106*F106),2)</f>
      </c>
      <c r="O106">
        <f>rekapitulace!H8</f>
      </c>
      <c>
        <f>O106/100*H106</f>
      </c>
    </row>
    <row r="107" spans="4:4" ht="76.5">
      <c r="D107" s="15" t="s">
        <v>444</v>
      </c>
    </row>
    <row r="108" spans="1:16" ht="12.75">
      <c r="A108" s="7">
        <v>41</v>
      </c>
      <c s="7" t="s">
        <v>232</v>
      </c>
      <c s="7" t="s">
        <v>42</v>
      </c>
      <c s="7" t="s">
        <v>233</v>
      </c>
      <c s="7" t="s">
        <v>91</v>
      </c>
      <c s="9">
        <v>15</v>
      </c>
      <c s="13"/>
      <c s="12">
        <f>ROUND((G108*F108),2)</f>
      </c>
      <c r="O108">
        <f>rekapitulace!H8</f>
      </c>
      <c>
        <f>O108/100*H108</f>
      </c>
    </row>
    <row r="109" spans="4:4" ht="25.5">
      <c r="D109" s="15" t="s">
        <v>445</v>
      </c>
    </row>
    <row r="110" spans="1:16" ht="12.75">
      <c r="A110" s="7">
        <v>42</v>
      </c>
      <c s="7" t="s">
        <v>396</v>
      </c>
      <c s="7" t="s">
        <v>42</v>
      </c>
      <c s="7" t="s">
        <v>397</v>
      </c>
      <c s="7" t="s">
        <v>91</v>
      </c>
      <c s="9">
        <v>25.5</v>
      </c>
      <c s="13"/>
      <c s="12">
        <f>ROUND((G110*F110),2)</f>
      </c>
      <c r="O110">
        <f>rekapitulace!H8</f>
      </c>
      <c>
        <f>O110/100*H110</f>
      </c>
    </row>
    <row r="111" spans="4:4" ht="76.5">
      <c r="D111" s="15" t="s">
        <v>446</v>
      </c>
    </row>
    <row r="112" spans="1:16" ht="12.75">
      <c r="A112" s="7">
        <v>43</v>
      </c>
      <c s="7" t="s">
        <v>399</v>
      </c>
      <c s="7" t="s">
        <v>42</v>
      </c>
      <c s="7" t="s">
        <v>400</v>
      </c>
      <c s="7" t="s">
        <v>91</v>
      </c>
      <c s="9">
        <v>44.5</v>
      </c>
      <c s="13"/>
      <c s="12">
        <f>ROUND((G112*F112),2)</f>
      </c>
      <c r="O112">
        <f>rekapitulace!H8</f>
      </c>
      <c>
        <f>O112/100*H112</f>
      </c>
    </row>
    <row r="113" spans="4:4" ht="38.25">
      <c r="D113" s="15" t="s">
        <v>411</v>
      </c>
    </row>
    <row r="114" spans="1:16" ht="12.75">
      <c r="A114" s="7">
        <v>44</v>
      </c>
      <c s="7" t="s">
        <v>401</v>
      </c>
      <c s="7" t="s">
        <v>42</v>
      </c>
      <c s="7" t="s">
        <v>402</v>
      </c>
      <c s="7" t="s">
        <v>91</v>
      </c>
      <c s="9">
        <v>89</v>
      </c>
      <c s="13"/>
      <c s="12">
        <f>ROUND((G114*F114),2)</f>
      </c>
      <c r="O114">
        <f>rekapitulace!H8</f>
      </c>
      <c>
        <f>O114/100*H114</f>
      </c>
    </row>
    <row r="115" spans="4:4" ht="38.25">
      <c r="D115" s="15" t="s">
        <v>412</v>
      </c>
    </row>
    <row r="116" spans="1:16" ht="12.75">
      <c r="A116" s="7">
        <v>45</v>
      </c>
      <c s="7" t="s">
        <v>407</v>
      </c>
      <c s="7" t="s">
        <v>42</v>
      </c>
      <c s="7" t="s">
        <v>408</v>
      </c>
      <c s="7" t="s">
        <v>54</v>
      </c>
      <c s="9">
        <v>4</v>
      </c>
      <c s="13"/>
      <c s="12">
        <f>ROUND((G116*F116),2)</f>
      </c>
      <c r="O116">
        <f>rekapitulace!H8</f>
      </c>
      <c>
        <f>O116/100*H116</f>
      </c>
    </row>
    <row r="117" spans="1:16" ht="12.75" customHeight="1">
      <c r="A117" s="14"/>
      <c s="14"/>
      <c s="14" t="s">
        <v>114</v>
      </c>
      <c s="14" t="s">
        <v>113</v>
      </c>
      <c s="14"/>
      <c s="14"/>
      <c s="14"/>
      <c s="14">
        <f>SUM(H101:H116)</f>
      </c>
      <c r="P117">
        <f>ROUND(SUM(P101:P116),2)</f>
      </c>
    </row>
    <row r="119" spans="1:16" ht="12.75" customHeight="1">
      <c r="A119" s="14"/>
      <c s="14"/>
      <c s="14"/>
      <c s="14" t="s">
        <v>71</v>
      </c>
      <c s="14"/>
      <c s="14"/>
      <c s="14"/>
      <c s="14">
        <f>+H20+H33+H49+H66+H81+H90+H98+H117</f>
      </c>
      <c r="P119">
        <f>+P20+P33+P49+P66+P81+P90+P98+P117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