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zakázky 2020\2027 Kabelík - Hřiště Poděbrady\"/>
    </mc:Choice>
  </mc:AlternateContent>
  <xr:revisionPtr revIDLastSave="0" documentId="8_{26CE3825-3E8A-4739-829C-42934C1615D1}" xr6:coauthVersionLast="46" xr6:coauthVersionMax="46" xr10:uidLastSave="{00000000-0000-0000-0000-000000000000}"/>
  <bookViews>
    <workbookView xWindow="28680" yWindow="-1335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027.01.A1 Pol" sheetId="12" r:id="rId4"/>
    <sheet name="02 2027.02.A0 Pol" sheetId="13" r:id="rId5"/>
    <sheet name="03 2027.03.A0 Pol" sheetId="14" r:id="rId6"/>
    <sheet name="03 2027.03.B0 Pol" sheetId="15" r:id="rId7"/>
    <sheet name="04 2027.04.A0 Pol" sheetId="16" r:id="rId8"/>
    <sheet name="05 2027.05.A0 Pol" sheetId="17" r:id="rId9"/>
    <sheet name="06 2027.06.A0 Pol" sheetId="18" r:id="rId10"/>
    <sheet name="07 2027.07.A0 Pol" sheetId="19" r:id="rId11"/>
  </sheets>
  <externalReferences>
    <externalReference r:id="rId12"/>
  </externalReferences>
  <definedNames>
    <definedName name="CelkemDPHVypocet" localSheetId="1">Stavba!$H$56</definedName>
    <definedName name="CenaCelkem">Stavba!$G$29</definedName>
    <definedName name="CenaCelkemBezDPH">Stavba!$G$28</definedName>
    <definedName name="CenaCelkemVypocet" localSheetId="1">Stavba!$I$56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2027.01.A1 Pol'!$1:$7</definedName>
    <definedName name="_xlnm.Print_Titles" localSheetId="4">'02 2027.02.A0 Pol'!$1:$7</definedName>
    <definedName name="_xlnm.Print_Titles" localSheetId="5">'03 2027.03.A0 Pol'!$1:$7</definedName>
    <definedName name="_xlnm.Print_Titles" localSheetId="6">'03 2027.03.B0 Pol'!$1:$7</definedName>
    <definedName name="_xlnm.Print_Titles" localSheetId="7">'04 2027.04.A0 Pol'!$1:$7</definedName>
    <definedName name="_xlnm.Print_Titles" localSheetId="8">'05 2027.05.A0 Pol'!$1:$7</definedName>
    <definedName name="_xlnm.Print_Titles" localSheetId="9">'06 2027.06.A0 Pol'!$1:$7</definedName>
    <definedName name="_xlnm.Print_Titles" localSheetId="10">'07 2027.07.A0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2027.01.A1 Pol'!$A$1:$X$470</definedName>
    <definedName name="_xlnm.Print_Area" localSheetId="4">'02 2027.02.A0 Pol'!$A$1:$X$450</definedName>
    <definedName name="_xlnm.Print_Area" localSheetId="5">'03 2027.03.A0 Pol'!$A$1:$X$221</definedName>
    <definedName name="_xlnm.Print_Area" localSheetId="6">'03 2027.03.B0 Pol'!$A$1:$X$186</definedName>
    <definedName name="_xlnm.Print_Area" localSheetId="7">'04 2027.04.A0 Pol'!$A$1:$X$209</definedName>
    <definedName name="_xlnm.Print_Area" localSheetId="8">'05 2027.05.A0 Pol'!$A$1:$X$28</definedName>
    <definedName name="_xlnm.Print_Area" localSheetId="9">'06 2027.06.A0 Pol'!$A$1:$X$62</definedName>
    <definedName name="_xlnm.Print_Area" localSheetId="10">'07 2027.07.A0 Pol'!$A$1:$X$211</definedName>
    <definedName name="_xlnm.Print_Area" localSheetId="1">Stavba!$A$1:$J$91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Stavba!$F$56</definedName>
    <definedName name="ZakladDPHZakl">Stavba!$G$25</definedName>
    <definedName name="ZakladDPHZaklVypocet" localSheetId="1">Stavba!$G$56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0" i="1" l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205" i="19"/>
  <c r="BA202" i="19"/>
  <c r="BA199" i="19"/>
  <c r="BA196" i="19"/>
  <c r="BA190" i="19"/>
  <c r="BA185" i="19"/>
  <c r="BA184" i="19"/>
  <c r="BA181" i="19"/>
  <c r="BA173" i="19"/>
  <c r="BA169" i="19"/>
  <c r="BA164" i="19"/>
  <c r="BA163" i="19"/>
  <c r="BA137" i="19"/>
  <c r="BA120" i="19"/>
  <c r="BA93" i="19"/>
  <c r="BA64" i="19"/>
  <c r="BA57" i="19"/>
  <c r="BA53" i="19"/>
  <c r="BA42" i="19"/>
  <c r="BA14" i="19"/>
  <c r="BA10" i="19"/>
  <c r="G9" i="19"/>
  <c r="G8" i="19" s="1"/>
  <c r="I9" i="19"/>
  <c r="I8" i="19" s="1"/>
  <c r="K9" i="19"/>
  <c r="K8" i="19" s="1"/>
  <c r="O9" i="19"/>
  <c r="O8" i="19" s="1"/>
  <c r="Q9" i="19"/>
  <c r="Q8" i="19" s="1"/>
  <c r="V9" i="19"/>
  <c r="V8" i="19" s="1"/>
  <c r="G13" i="19"/>
  <c r="I13" i="19"/>
  <c r="K13" i="19"/>
  <c r="M13" i="19"/>
  <c r="O13" i="19"/>
  <c r="Q13" i="19"/>
  <c r="V13" i="19"/>
  <c r="G17" i="19"/>
  <c r="I17" i="19"/>
  <c r="K17" i="19"/>
  <c r="M17" i="19"/>
  <c r="O17" i="19"/>
  <c r="Q17" i="19"/>
  <c r="V17" i="19"/>
  <c r="G21" i="19"/>
  <c r="I21" i="19"/>
  <c r="K21" i="19"/>
  <c r="M21" i="19"/>
  <c r="O21" i="19"/>
  <c r="Q21" i="19"/>
  <c r="V21" i="19"/>
  <c r="G25" i="19"/>
  <c r="M25" i="19" s="1"/>
  <c r="I25" i="19"/>
  <c r="K25" i="19"/>
  <c r="O25" i="19"/>
  <c r="Q25" i="19"/>
  <c r="V25" i="19"/>
  <c r="G29" i="19"/>
  <c r="I29" i="19"/>
  <c r="K29" i="19"/>
  <c r="M29" i="19"/>
  <c r="O29" i="19"/>
  <c r="Q29" i="19"/>
  <c r="V29" i="19"/>
  <c r="G35" i="19"/>
  <c r="I35" i="19"/>
  <c r="K35" i="19"/>
  <c r="M35" i="19"/>
  <c r="O35" i="19"/>
  <c r="Q35" i="19"/>
  <c r="V35" i="19"/>
  <c r="G41" i="19"/>
  <c r="I41" i="19"/>
  <c r="K41" i="19"/>
  <c r="M41" i="19"/>
  <c r="O41" i="19"/>
  <c r="Q41" i="19"/>
  <c r="V41" i="19"/>
  <c r="G47" i="19"/>
  <c r="M47" i="19" s="1"/>
  <c r="I47" i="19"/>
  <c r="K47" i="19"/>
  <c r="O47" i="19"/>
  <c r="Q47" i="19"/>
  <c r="V47" i="19"/>
  <c r="G52" i="19"/>
  <c r="I52" i="19"/>
  <c r="K52" i="19"/>
  <c r="M52" i="19"/>
  <c r="O52" i="19"/>
  <c r="Q52" i="19"/>
  <c r="V52" i="19"/>
  <c r="G56" i="19"/>
  <c r="I56" i="19"/>
  <c r="K56" i="19"/>
  <c r="M56" i="19"/>
  <c r="O56" i="19"/>
  <c r="Q56" i="19"/>
  <c r="V56" i="19"/>
  <c r="G63" i="19"/>
  <c r="I63" i="19"/>
  <c r="K63" i="19"/>
  <c r="M63" i="19"/>
  <c r="O63" i="19"/>
  <c r="Q63" i="19"/>
  <c r="V63" i="19"/>
  <c r="G67" i="19"/>
  <c r="M67" i="19" s="1"/>
  <c r="I67" i="19"/>
  <c r="K67" i="19"/>
  <c r="O67" i="19"/>
  <c r="Q67" i="19"/>
  <c r="V67" i="19"/>
  <c r="G70" i="19"/>
  <c r="I70" i="19"/>
  <c r="K70" i="19"/>
  <c r="M70" i="19"/>
  <c r="O70" i="19"/>
  <c r="Q70" i="19"/>
  <c r="V70" i="19"/>
  <c r="G74" i="19"/>
  <c r="I74" i="19"/>
  <c r="K74" i="19"/>
  <c r="M74" i="19"/>
  <c r="O74" i="19"/>
  <c r="Q74" i="19"/>
  <c r="V74" i="19"/>
  <c r="G79" i="19"/>
  <c r="I79" i="19"/>
  <c r="K79" i="19"/>
  <c r="M79" i="19"/>
  <c r="O79" i="19"/>
  <c r="Q79" i="19"/>
  <c r="V79" i="19"/>
  <c r="G84" i="19"/>
  <c r="M84" i="19" s="1"/>
  <c r="I84" i="19"/>
  <c r="K84" i="19"/>
  <c r="O84" i="19"/>
  <c r="Q84" i="19"/>
  <c r="V84" i="19"/>
  <c r="G90" i="19"/>
  <c r="I90" i="19"/>
  <c r="K90" i="19"/>
  <c r="M90" i="19"/>
  <c r="O90" i="19"/>
  <c r="Q90" i="19"/>
  <c r="V90" i="19"/>
  <c r="K101" i="19"/>
  <c r="V101" i="19"/>
  <c r="G102" i="19"/>
  <c r="G101" i="19" s="1"/>
  <c r="I102" i="19"/>
  <c r="I101" i="19" s="1"/>
  <c r="K102" i="19"/>
  <c r="M102" i="19"/>
  <c r="M101" i="19" s="1"/>
  <c r="O102" i="19"/>
  <c r="O101" i="19" s="1"/>
  <c r="Q102" i="19"/>
  <c r="Q101" i="19" s="1"/>
  <c r="V102" i="19"/>
  <c r="G106" i="19"/>
  <c r="G107" i="19"/>
  <c r="I107" i="19"/>
  <c r="I106" i="19" s="1"/>
  <c r="K107" i="19"/>
  <c r="K106" i="19" s="1"/>
  <c r="M107" i="19"/>
  <c r="O107" i="19"/>
  <c r="Q107" i="19"/>
  <c r="Q106" i="19" s="1"/>
  <c r="V107" i="19"/>
  <c r="V106" i="19" s="1"/>
  <c r="G111" i="19"/>
  <c r="I111" i="19"/>
  <c r="K111" i="19"/>
  <c r="M111" i="19"/>
  <c r="O111" i="19"/>
  <c r="Q111" i="19"/>
  <c r="V111" i="19"/>
  <c r="G117" i="19"/>
  <c r="I117" i="19"/>
  <c r="K117" i="19"/>
  <c r="M117" i="19"/>
  <c r="O117" i="19"/>
  <c r="Q117" i="19"/>
  <c r="V117" i="19"/>
  <c r="G119" i="19"/>
  <c r="M119" i="19" s="1"/>
  <c r="I119" i="19"/>
  <c r="K119" i="19"/>
  <c r="O119" i="19"/>
  <c r="O106" i="19" s="1"/>
  <c r="Q119" i="19"/>
  <c r="V119" i="19"/>
  <c r="G123" i="19"/>
  <c r="I123" i="19"/>
  <c r="K123" i="19"/>
  <c r="M123" i="19"/>
  <c r="O123" i="19"/>
  <c r="Q123" i="19"/>
  <c r="V123" i="19"/>
  <c r="G126" i="19"/>
  <c r="I126" i="19"/>
  <c r="K126" i="19"/>
  <c r="M126" i="19"/>
  <c r="O126" i="19"/>
  <c r="Q126" i="19"/>
  <c r="V126" i="19"/>
  <c r="G129" i="19"/>
  <c r="I129" i="19"/>
  <c r="K129" i="19"/>
  <c r="M129" i="19"/>
  <c r="O129" i="19"/>
  <c r="Q129" i="19"/>
  <c r="V129" i="19"/>
  <c r="G132" i="19"/>
  <c r="M132" i="19" s="1"/>
  <c r="I132" i="19"/>
  <c r="K132" i="19"/>
  <c r="O132" i="19"/>
  <c r="Q132" i="19"/>
  <c r="V132" i="19"/>
  <c r="G134" i="19"/>
  <c r="I134" i="19"/>
  <c r="K134" i="19"/>
  <c r="M134" i="19"/>
  <c r="O134" i="19"/>
  <c r="Q134" i="19"/>
  <c r="V134" i="19"/>
  <c r="G136" i="19"/>
  <c r="I136" i="19"/>
  <c r="K136" i="19"/>
  <c r="M136" i="19"/>
  <c r="O136" i="19"/>
  <c r="Q136" i="19"/>
  <c r="V136" i="19"/>
  <c r="G139" i="19"/>
  <c r="I139" i="19"/>
  <c r="K139" i="19"/>
  <c r="M139" i="19"/>
  <c r="O139" i="19"/>
  <c r="Q139" i="19"/>
  <c r="V139" i="19"/>
  <c r="G143" i="19"/>
  <c r="M143" i="19" s="1"/>
  <c r="I143" i="19"/>
  <c r="K143" i="19"/>
  <c r="O143" i="19"/>
  <c r="Q143" i="19"/>
  <c r="V143" i="19"/>
  <c r="G145" i="19"/>
  <c r="I145" i="19"/>
  <c r="K145" i="19"/>
  <c r="M145" i="19"/>
  <c r="O145" i="19"/>
  <c r="Q145" i="19"/>
  <c r="V145" i="19"/>
  <c r="G147" i="19"/>
  <c r="I147" i="19"/>
  <c r="K147" i="19"/>
  <c r="M147" i="19"/>
  <c r="O147" i="19"/>
  <c r="Q147" i="19"/>
  <c r="V147" i="19"/>
  <c r="G149" i="19"/>
  <c r="I149" i="19"/>
  <c r="K149" i="19"/>
  <c r="M149" i="19"/>
  <c r="O149" i="19"/>
  <c r="Q149" i="19"/>
  <c r="V149" i="19"/>
  <c r="G151" i="19"/>
  <c r="M151" i="19" s="1"/>
  <c r="I151" i="19"/>
  <c r="K151" i="19"/>
  <c r="O151" i="19"/>
  <c r="Q151" i="19"/>
  <c r="V151" i="19"/>
  <c r="I153" i="19"/>
  <c r="Q153" i="19"/>
  <c r="G154" i="19"/>
  <c r="G153" i="19" s="1"/>
  <c r="I154" i="19"/>
  <c r="K154" i="19"/>
  <c r="K153" i="19" s="1"/>
  <c r="M154" i="19"/>
  <c r="M153" i="19" s="1"/>
  <c r="O154" i="19"/>
  <c r="O153" i="19" s="1"/>
  <c r="Q154" i="19"/>
  <c r="V154" i="19"/>
  <c r="V153" i="19" s="1"/>
  <c r="G159" i="19"/>
  <c r="G158" i="19" s="1"/>
  <c r="I159" i="19"/>
  <c r="I158" i="19" s="1"/>
  <c r="K159" i="19"/>
  <c r="K158" i="19" s="1"/>
  <c r="O159" i="19"/>
  <c r="O158" i="19" s="1"/>
  <c r="Q159" i="19"/>
  <c r="Q158" i="19" s="1"/>
  <c r="V159" i="19"/>
  <c r="V158" i="19" s="1"/>
  <c r="G161" i="19"/>
  <c r="I161" i="19"/>
  <c r="O161" i="19"/>
  <c r="Q161" i="19"/>
  <c r="G162" i="19"/>
  <c r="I162" i="19"/>
  <c r="K162" i="19"/>
  <c r="K161" i="19" s="1"/>
  <c r="M162" i="19"/>
  <c r="M161" i="19" s="1"/>
  <c r="O162" i="19"/>
  <c r="Q162" i="19"/>
  <c r="V162" i="19"/>
  <c r="V161" i="19" s="1"/>
  <c r="G167" i="19"/>
  <c r="G166" i="19" s="1"/>
  <c r="I167" i="19"/>
  <c r="I166" i="19" s="1"/>
  <c r="K167" i="19"/>
  <c r="O167" i="19"/>
  <c r="O166" i="19" s="1"/>
  <c r="Q167" i="19"/>
  <c r="Q166" i="19" s="1"/>
  <c r="V167" i="19"/>
  <c r="G171" i="19"/>
  <c r="M171" i="19" s="1"/>
  <c r="I171" i="19"/>
  <c r="K171" i="19"/>
  <c r="K166" i="19" s="1"/>
  <c r="O171" i="19"/>
  <c r="Q171" i="19"/>
  <c r="V171" i="19"/>
  <c r="V166" i="19" s="1"/>
  <c r="G178" i="19"/>
  <c r="I178" i="19"/>
  <c r="K178" i="19"/>
  <c r="M178" i="19"/>
  <c r="O178" i="19"/>
  <c r="Q178" i="19"/>
  <c r="V178" i="19"/>
  <c r="G183" i="19"/>
  <c r="I183" i="19"/>
  <c r="K183" i="19"/>
  <c r="M183" i="19"/>
  <c r="O183" i="19"/>
  <c r="Q183" i="19"/>
  <c r="V183" i="19"/>
  <c r="G189" i="19"/>
  <c r="M189" i="19" s="1"/>
  <c r="I189" i="19"/>
  <c r="K189" i="19"/>
  <c r="O189" i="19"/>
  <c r="Q189" i="19"/>
  <c r="V189" i="19"/>
  <c r="G192" i="19"/>
  <c r="M192" i="19" s="1"/>
  <c r="I192" i="19"/>
  <c r="K192" i="19"/>
  <c r="O192" i="19"/>
  <c r="Q192" i="19"/>
  <c r="V192" i="19"/>
  <c r="K194" i="19"/>
  <c r="V194" i="19"/>
  <c r="G195" i="19"/>
  <c r="G194" i="19" s="1"/>
  <c r="I195" i="19"/>
  <c r="K195" i="19"/>
  <c r="M195" i="19"/>
  <c r="O195" i="19"/>
  <c r="O194" i="19" s="1"/>
  <c r="Q195" i="19"/>
  <c r="V195" i="19"/>
  <c r="G198" i="19"/>
  <c r="M198" i="19" s="1"/>
  <c r="I198" i="19"/>
  <c r="I194" i="19" s="1"/>
  <c r="K198" i="19"/>
  <c r="O198" i="19"/>
  <c r="Q198" i="19"/>
  <c r="Q194" i="19" s="1"/>
  <c r="V198" i="19"/>
  <c r="G201" i="19"/>
  <c r="M201" i="19" s="1"/>
  <c r="I201" i="19"/>
  <c r="K201" i="19"/>
  <c r="O201" i="19"/>
  <c r="Q201" i="19"/>
  <c r="V201" i="19"/>
  <c r="AE205" i="19"/>
  <c r="G56" i="18"/>
  <c r="BA53" i="18"/>
  <c r="BA50" i="18"/>
  <c r="BA47" i="18"/>
  <c r="BA38" i="18"/>
  <c r="BA37" i="18"/>
  <c r="BA34" i="18"/>
  <c r="BA26" i="18"/>
  <c r="BA10" i="18"/>
  <c r="G9" i="18"/>
  <c r="G8" i="18" s="1"/>
  <c r="I9" i="18"/>
  <c r="I8" i="18" s="1"/>
  <c r="K9" i="18"/>
  <c r="K8" i="18" s="1"/>
  <c r="O9" i="18"/>
  <c r="O8" i="18" s="1"/>
  <c r="Q9" i="18"/>
  <c r="Q8" i="18" s="1"/>
  <c r="V9" i="18"/>
  <c r="V8" i="18" s="1"/>
  <c r="I14" i="18"/>
  <c r="Q14" i="18"/>
  <c r="G15" i="18"/>
  <c r="I15" i="18"/>
  <c r="K15" i="18"/>
  <c r="K14" i="18" s="1"/>
  <c r="M15" i="18"/>
  <c r="M14" i="18" s="1"/>
  <c r="O15" i="18"/>
  <c r="Q15" i="18"/>
  <c r="V15" i="18"/>
  <c r="V14" i="18" s="1"/>
  <c r="G19" i="18"/>
  <c r="G14" i="18" s="1"/>
  <c r="I19" i="18"/>
  <c r="K19" i="18"/>
  <c r="M19" i="18"/>
  <c r="O19" i="18"/>
  <c r="O14" i="18" s="1"/>
  <c r="Q19" i="18"/>
  <c r="V19" i="18"/>
  <c r="G23" i="18"/>
  <c r="O23" i="18"/>
  <c r="G24" i="18"/>
  <c r="M24" i="18" s="1"/>
  <c r="M23" i="18" s="1"/>
  <c r="I24" i="18"/>
  <c r="I23" i="18" s="1"/>
  <c r="K24" i="18"/>
  <c r="K23" i="18" s="1"/>
  <c r="O24" i="18"/>
  <c r="Q24" i="18"/>
  <c r="Q23" i="18" s="1"/>
  <c r="V24" i="18"/>
  <c r="V23" i="18" s="1"/>
  <c r="G31" i="18"/>
  <c r="I31" i="18"/>
  <c r="K31" i="18"/>
  <c r="M31" i="18"/>
  <c r="O31" i="18"/>
  <c r="Q31" i="18"/>
  <c r="V31" i="18"/>
  <c r="G36" i="18"/>
  <c r="I36" i="18"/>
  <c r="K36" i="18"/>
  <c r="M36" i="18"/>
  <c r="O36" i="18"/>
  <c r="Q36" i="18"/>
  <c r="V36" i="18"/>
  <c r="G42" i="18"/>
  <c r="G43" i="18"/>
  <c r="M43" i="18" s="1"/>
  <c r="I43" i="18"/>
  <c r="I42" i="18" s="1"/>
  <c r="K43" i="18"/>
  <c r="K42" i="18" s="1"/>
  <c r="O43" i="18"/>
  <c r="Q43" i="18"/>
  <c r="Q42" i="18" s="1"/>
  <c r="V43" i="18"/>
  <c r="V42" i="18" s="1"/>
  <c r="G46" i="18"/>
  <c r="I46" i="18"/>
  <c r="K46" i="18"/>
  <c r="M46" i="18"/>
  <c r="O46" i="18"/>
  <c r="Q46" i="18"/>
  <c r="V46" i="18"/>
  <c r="G49" i="18"/>
  <c r="I49" i="18"/>
  <c r="K49" i="18"/>
  <c r="M49" i="18"/>
  <c r="O49" i="18"/>
  <c r="Q49" i="18"/>
  <c r="V49" i="18"/>
  <c r="G52" i="18"/>
  <c r="M52" i="18" s="1"/>
  <c r="I52" i="18"/>
  <c r="K52" i="18"/>
  <c r="O52" i="18"/>
  <c r="O42" i="18" s="1"/>
  <c r="Q52" i="18"/>
  <c r="V52" i="18"/>
  <c r="AE56" i="18"/>
  <c r="AF56" i="18"/>
  <c r="G27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G12" i="17"/>
  <c r="I12" i="17"/>
  <c r="K12" i="17"/>
  <c r="M12" i="17"/>
  <c r="O12" i="17"/>
  <c r="Q12" i="17"/>
  <c r="V12" i="17"/>
  <c r="AE27" i="17"/>
  <c r="AF27" i="17"/>
  <c r="G203" i="16"/>
  <c r="BA200" i="16"/>
  <c r="BA197" i="16"/>
  <c r="BA194" i="16"/>
  <c r="BA191" i="16"/>
  <c r="BA188" i="16"/>
  <c r="BA179" i="16"/>
  <c r="BA178" i="16"/>
  <c r="BA175" i="16"/>
  <c r="BA167" i="16"/>
  <c r="BA163" i="16"/>
  <c r="BA81" i="16"/>
  <c r="BA44" i="16"/>
  <c r="BA33" i="16"/>
  <c r="BA29" i="16"/>
  <c r="BA16" i="16"/>
  <c r="BA12" i="16"/>
  <c r="G9" i="16"/>
  <c r="G8" i="16" s="1"/>
  <c r="I9" i="16"/>
  <c r="I8" i="16" s="1"/>
  <c r="K9" i="16"/>
  <c r="K8" i="16" s="1"/>
  <c r="O9" i="16"/>
  <c r="O8" i="16" s="1"/>
  <c r="Q9" i="16"/>
  <c r="Q8" i="16" s="1"/>
  <c r="V9" i="16"/>
  <c r="V8" i="16" s="1"/>
  <c r="G11" i="16"/>
  <c r="I11" i="16"/>
  <c r="K11" i="16"/>
  <c r="M11" i="16"/>
  <c r="O11" i="16"/>
  <c r="Q11" i="16"/>
  <c r="V11" i="16"/>
  <c r="G15" i="16"/>
  <c r="I15" i="16"/>
  <c r="K15" i="16"/>
  <c r="M15" i="16"/>
  <c r="O15" i="16"/>
  <c r="Q15" i="16"/>
  <c r="V15" i="16"/>
  <c r="G20" i="16"/>
  <c r="I20" i="16"/>
  <c r="K20" i="16"/>
  <c r="M20" i="16"/>
  <c r="O20" i="16"/>
  <c r="Q20" i="16"/>
  <c r="V20" i="16"/>
  <c r="G24" i="16"/>
  <c r="M24" i="16" s="1"/>
  <c r="I24" i="16"/>
  <c r="K24" i="16"/>
  <c r="O24" i="16"/>
  <c r="Q24" i="16"/>
  <c r="V24" i="16"/>
  <c r="G28" i="16"/>
  <c r="I28" i="16"/>
  <c r="K28" i="16"/>
  <c r="M28" i="16"/>
  <c r="O28" i="16"/>
  <c r="Q28" i="16"/>
  <c r="V28" i="16"/>
  <c r="G32" i="16"/>
  <c r="I32" i="16"/>
  <c r="K32" i="16"/>
  <c r="M32" i="16"/>
  <c r="O32" i="16"/>
  <c r="Q32" i="16"/>
  <c r="V32" i="16"/>
  <c r="G39" i="16"/>
  <c r="I39" i="16"/>
  <c r="K39" i="16"/>
  <c r="M39" i="16"/>
  <c r="O39" i="16"/>
  <c r="Q39" i="16"/>
  <c r="V39" i="16"/>
  <c r="G43" i="16"/>
  <c r="M43" i="16" s="1"/>
  <c r="I43" i="16"/>
  <c r="K43" i="16"/>
  <c r="O43" i="16"/>
  <c r="Q43" i="16"/>
  <c r="V43" i="16"/>
  <c r="G48" i="16"/>
  <c r="I48" i="16"/>
  <c r="K48" i="16"/>
  <c r="M48" i="16"/>
  <c r="O48" i="16"/>
  <c r="Q48" i="16"/>
  <c r="V48" i="16"/>
  <c r="G51" i="16"/>
  <c r="I51" i="16"/>
  <c r="K51" i="16"/>
  <c r="M51" i="16"/>
  <c r="O51" i="16"/>
  <c r="Q51" i="16"/>
  <c r="V51" i="16"/>
  <c r="G55" i="16"/>
  <c r="I55" i="16"/>
  <c r="K55" i="16"/>
  <c r="M55" i="16"/>
  <c r="O55" i="16"/>
  <c r="Q55" i="16"/>
  <c r="V55" i="16"/>
  <c r="G59" i="16"/>
  <c r="M59" i="16" s="1"/>
  <c r="I59" i="16"/>
  <c r="K59" i="16"/>
  <c r="O59" i="16"/>
  <c r="Q59" i="16"/>
  <c r="V59" i="16"/>
  <c r="G63" i="16"/>
  <c r="I63" i="16"/>
  <c r="K63" i="16"/>
  <c r="M63" i="16"/>
  <c r="O63" i="16"/>
  <c r="Q63" i="16"/>
  <c r="V63" i="16"/>
  <c r="G68" i="16"/>
  <c r="I68" i="16"/>
  <c r="K68" i="16"/>
  <c r="M68" i="16"/>
  <c r="O68" i="16"/>
  <c r="Q68" i="16"/>
  <c r="V68" i="16"/>
  <c r="G71" i="16"/>
  <c r="I71" i="16"/>
  <c r="K71" i="16"/>
  <c r="M71" i="16"/>
  <c r="O71" i="16"/>
  <c r="Q71" i="16"/>
  <c r="V71" i="16"/>
  <c r="G78" i="16"/>
  <c r="M78" i="16" s="1"/>
  <c r="I78" i="16"/>
  <c r="K78" i="16"/>
  <c r="O78" i="16"/>
  <c r="Q78" i="16"/>
  <c r="V78" i="16"/>
  <c r="G90" i="16"/>
  <c r="I90" i="16"/>
  <c r="K90" i="16"/>
  <c r="K89" i="16" s="1"/>
  <c r="M90" i="16"/>
  <c r="O90" i="16"/>
  <c r="Q90" i="16"/>
  <c r="V90" i="16"/>
  <c r="V89" i="16" s="1"/>
  <c r="G93" i="16"/>
  <c r="G89" i="16" s="1"/>
  <c r="I93" i="16"/>
  <c r="K93" i="16"/>
  <c r="M93" i="16"/>
  <c r="O93" i="16"/>
  <c r="O89" i="16" s="1"/>
  <c r="Q93" i="16"/>
  <c r="V93" i="16"/>
  <c r="G96" i="16"/>
  <c r="M96" i="16" s="1"/>
  <c r="I96" i="16"/>
  <c r="K96" i="16"/>
  <c r="O96" i="16"/>
  <c r="Q96" i="16"/>
  <c r="V96" i="16"/>
  <c r="G99" i="16"/>
  <c r="M99" i="16" s="1"/>
  <c r="I99" i="16"/>
  <c r="I89" i="16" s="1"/>
  <c r="K99" i="16"/>
  <c r="O99" i="16"/>
  <c r="Q99" i="16"/>
  <c r="Q89" i="16" s="1"/>
  <c r="V99" i="16"/>
  <c r="G103" i="16"/>
  <c r="G102" i="16" s="1"/>
  <c r="I103" i="16"/>
  <c r="K103" i="16"/>
  <c r="M103" i="16"/>
  <c r="O103" i="16"/>
  <c r="O102" i="16" s="1"/>
  <c r="Q103" i="16"/>
  <c r="V103" i="16"/>
  <c r="G108" i="16"/>
  <c r="M108" i="16" s="1"/>
  <c r="I108" i="16"/>
  <c r="I102" i="16" s="1"/>
  <c r="K108" i="16"/>
  <c r="O108" i="16"/>
  <c r="Q108" i="16"/>
  <c r="Q102" i="16" s="1"/>
  <c r="V108" i="16"/>
  <c r="G112" i="16"/>
  <c r="M112" i="16" s="1"/>
  <c r="I112" i="16"/>
  <c r="K112" i="16"/>
  <c r="O112" i="16"/>
  <c r="Q112" i="16"/>
  <c r="V112" i="16"/>
  <c r="G115" i="16"/>
  <c r="I115" i="16"/>
  <c r="K115" i="16"/>
  <c r="K102" i="16" s="1"/>
  <c r="M115" i="16"/>
  <c r="O115" i="16"/>
  <c r="Q115" i="16"/>
  <c r="V115" i="16"/>
  <c r="V102" i="16" s="1"/>
  <c r="G118" i="16"/>
  <c r="I118" i="16"/>
  <c r="K118" i="16"/>
  <c r="M118" i="16"/>
  <c r="O118" i="16"/>
  <c r="Q118" i="16"/>
  <c r="V118" i="16"/>
  <c r="G122" i="16"/>
  <c r="O122" i="16"/>
  <c r="G123" i="16"/>
  <c r="M123" i="16" s="1"/>
  <c r="M122" i="16" s="1"/>
  <c r="I123" i="16"/>
  <c r="I122" i="16" s="1"/>
  <c r="K123" i="16"/>
  <c r="K122" i="16" s="1"/>
  <c r="O123" i="16"/>
  <c r="Q123" i="16"/>
  <c r="Q122" i="16" s="1"/>
  <c r="V123" i="16"/>
  <c r="V122" i="16" s="1"/>
  <c r="G126" i="16"/>
  <c r="I126" i="16"/>
  <c r="K126" i="16"/>
  <c r="M126" i="16"/>
  <c r="O126" i="16"/>
  <c r="Q126" i="16"/>
  <c r="V126" i="16"/>
  <c r="G131" i="16"/>
  <c r="G130" i="16" s="1"/>
  <c r="I131" i="16"/>
  <c r="I130" i="16" s="1"/>
  <c r="K131" i="16"/>
  <c r="O131" i="16"/>
  <c r="O130" i="16" s="1"/>
  <c r="Q131" i="16"/>
  <c r="Q130" i="16" s="1"/>
  <c r="V131" i="16"/>
  <c r="G135" i="16"/>
  <c r="M135" i="16" s="1"/>
  <c r="I135" i="16"/>
  <c r="K135" i="16"/>
  <c r="K130" i="16" s="1"/>
  <c r="O135" i="16"/>
  <c r="Q135" i="16"/>
  <c r="V135" i="16"/>
  <c r="V130" i="16" s="1"/>
  <c r="K137" i="16"/>
  <c r="V137" i="16"/>
  <c r="G138" i="16"/>
  <c r="G137" i="16" s="1"/>
  <c r="I138" i="16"/>
  <c r="I137" i="16" s="1"/>
  <c r="K138" i="16"/>
  <c r="M138" i="16"/>
  <c r="O138" i="16"/>
  <c r="O137" i="16" s="1"/>
  <c r="Q138" i="16"/>
  <c r="Q137" i="16" s="1"/>
  <c r="V138" i="16"/>
  <c r="G141" i="16"/>
  <c r="M141" i="16" s="1"/>
  <c r="I141" i="16"/>
  <c r="K141" i="16"/>
  <c r="O141" i="16"/>
  <c r="Q141" i="16"/>
  <c r="V141" i="16"/>
  <c r="G144" i="16"/>
  <c r="I144" i="16"/>
  <c r="O144" i="16"/>
  <c r="Q144" i="16"/>
  <c r="G145" i="16"/>
  <c r="I145" i="16"/>
  <c r="K145" i="16"/>
  <c r="K144" i="16" s="1"/>
  <c r="M145" i="16"/>
  <c r="M144" i="16" s="1"/>
  <c r="O145" i="16"/>
  <c r="Q145" i="16"/>
  <c r="V145" i="16"/>
  <c r="V144" i="16" s="1"/>
  <c r="K147" i="16"/>
  <c r="V147" i="16"/>
  <c r="G148" i="16"/>
  <c r="G147" i="16" s="1"/>
  <c r="I148" i="16"/>
  <c r="I147" i="16" s="1"/>
  <c r="K148" i="16"/>
  <c r="O148" i="16"/>
  <c r="O147" i="16" s="1"/>
  <c r="Q148" i="16"/>
  <c r="Q147" i="16" s="1"/>
  <c r="V148" i="16"/>
  <c r="G151" i="16"/>
  <c r="I151" i="16"/>
  <c r="K151" i="16"/>
  <c r="K150" i="16" s="1"/>
  <c r="M151" i="16"/>
  <c r="O151" i="16"/>
  <c r="Q151" i="16"/>
  <c r="V151" i="16"/>
  <c r="V150" i="16" s="1"/>
  <c r="G153" i="16"/>
  <c r="G150" i="16" s="1"/>
  <c r="I153" i="16"/>
  <c r="K153" i="16"/>
  <c r="M153" i="16"/>
  <c r="O153" i="16"/>
  <c r="O150" i="16" s="1"/>
  <c r="Q153" i="16"/>
  <c r="V153" i="16"/>
  <c r="G155" i="16"/>
  <c r="M155" i="16" s="1"/>
  <c r="I155" i="16"/>
  <c r="K155" i="16"/>
  <c r="O155" i="16"/>
  <c r="Q155" i="16"/>
  <c r="V155" i="16"/>
  <c r="G157" i="16"/>
  <c r="M157" i="16" s="1"/>
  <c r="I157" i="16"/>
  <c r="I150" i="16" s="1"/>
  <c r="K157" i="16"/>
  <c r="O157" i="16"/>
  <c r="Q157" i="16"/>
  <c r="Q150" i="16" s="1"/>
  <c r="V157" i="16"/>
  <c r="G161" i="16"/>
  <c r="G160" i="16" s="1"/>
  <c r="I161" i="16"/>
  <c r="K161" i="16"/>
  <c r="M161" i="16"/>
  <c r="O161" i="16"/>
  <c r="O160" i="16" s="1"/>
  <c r="Q161" i="16"/>
  <c r="V161" i="16"/>
  <c r="G165" i="16"/>
  <c r="M165" i="16" s="1"/>
  <c r="I165" i="16"/>
  <c r="I160" i="16" s="1"/>
  <c r="K165" i="16"/>
  <c r="O165" i="16"/>
  <c r="Q165" i="16"/>
  <c r="Q160" i="16" s="1"/>
  <c r="V165" i="16"/>
  <c r="G172" i="16"/>
  <c r="M172" i="16" s="1"/>
  <c r="I172" i="16"/>
  <c r="K172" i="16"/>
  <c r="O172" i="16"/>
  <c r="Q172" i="16"/>
  <c r="V172" i="16"/>
  <c r="G177" i="16"/>
  <c r="I177" i="16"/>
  <c r="K177" i="16"/>
  <c r="K160" i="16" s="1"/>
  <c r="M177" i="16"/>
  <c r="O177" i="16"/>
  <c r="Q177" i="16"/>
  <c r="V177" i="16"/>
  <c r="V160" i="16" s="1"/>
  <c r="G184" i="16"/>
  <c r="G183" i="16" s="1"/>
  <c r="I184" i="16"/>
  <c r="I183" i="16" s="1"/>
  <c r="K184" i="16"/>
  <c r="O184" i="16"/>
  <c r="O183" i="16" s="1"/>
  <c r="Q184" i="16"/>
  <c r="Q183" i="16" s="1"/>
  <c r="V184" i="16"/>
  <c r="G187" i="16"/>
  <c r="M187" i="16" s="1"/>
  <c r="I187" i="16"/>
  <c r="K187" i="16"/>
  <c r="K183" i="16" s="1"/>
  <c r="O187" i="16"/>
  <c r="Q187" i="16"/>
  <c r="V187" i="16"/>
  <c r="V183" i="16" s="1"/>
  <c r="G190" i="16"/>
  <c r="I190" i="16"/>
  <c r="K190" i="16"/>
  <c r="M190" i="16"/>
  <c r="O190" i="16"/>
  <c r="Q190" i="16"/>
  <c r="V190" i="16"/>
  <c r="G193" i="16"/>
  <c r="I193" i="16"/>
  <c r="K193" i="16"/>
  <c r="M193" i="16"/>
  <c r="O193" i="16"/>
  <c r="Q193" i="16"/>
  <c r="V193" i="16"/>
  <c r="G196" i="16"/>
  <c r="M196" i="16" s="1"/>
  <c r="I196" i="16"/>
  <c r="K196" i="16"/>
  <c r="O196" i="16"/>
  <c r="Q196" i="16"/>
  <c r="V196" i="16"/>
  <c r="G199" i="16"/>
  <c r="M199" i="16" s="1"/>
  <c r="I199" i="16"/>
  <c r="K199" i="16"/>
  <c r="O199" i="16"/>
  <c r="Q199" i="16"/>
  <c r="V199" i="16"/>
  <c r="AE203" i="16"/>
  <c r="G180" i="15"/>
  <c r="BA177" i="15"/>
  <c r="BA174" i="15"/>
  <c r="BA171" i="15"/>
  <c r="BA165" i="15"/>
  <c r="BA160" i="15"/>
  <c r="BA159" i="15"/>
  <c r="BA156" i="15"/>
  <c r="BA148" i="15"/>
  <c r="BA144" i="15"/>
  <c r="BA86" i="15"/>
  <c r="BA55" i="15"/>
  <c r="BA47" i="15"/>
  <c r="BA33" i="15"/>
  <c r="BA19" i="15"/>
  <c r="BA15" i="15"/>
  <c r="BA10" i="15"/>
  <c r="G9" i="15"/>
  <c r="G8" i="15" s="1"/>
  <c r="I9" i="15"/>
  <c r="I8" i="15" s="1"/>
  <c r="K9" i="15"/>
  <c r="K8" i="15" s="1"/>
  <c r="O9" i="15"/>
  <c r="O8" i="15" s="1"/>
  <c r="Q9" i="15"/>
  <c r="Q8" i="15" s="1"/>
  <c r="V9" i="15"/>
  <c r="V8" i="15" s="1"/>
  <c r="G14" i="15"/>
  <c r="I14" i="15"/>
  <c r="K14" i="15"/>
  <c r="M14" i="15"/>
  <c r="O14" i="15"/>
  <c r="Q14" i="15"/>
  <c r="V14" i="15"/>
  <c r="G18" i="15"/>
  <c r="I18" i="15"/>
  <c r="K18" i="15"/>
  <c r="M18" i="15"/>
  <c r="O18" i="15"/>
  <c r="Q18" i="15"/>
  <c r="V18" i="15"/>
  <c r="G22" i="15"/>
  <c r="I22" i="15"/>
  <c r="K22" i="15"/>
  <c r="M22" i="15"/>
  <c r="O22" i="15"/>
  <c r="Q22" i="15"/>
  <c r="V22" i="15"/>
  <c r="G27" i="15"/>
  <c r="M27" i="15" s="1"/>
  <c r="I27" i="15"/>
  <c r="K27" i="15"/>
  <c r="O27" i="15"/>
  <c r="Q27" i="15"/>
  <c r="V27" i="15"/>
  <c r="G32" i="15"/>
  <c r="I32" i="15"/>
  <c r="K32" i="15"/>
  <c r="M32" i="15"/>
  <c r="O32" i="15"/>
  <c r="Q32" i="15"/>
  <c r="V32" i="15"/>
  <c r="G37" i="15"/>
  <c r="I37" i="15"/>
  <c r="K37" i="15"/>
  <c r="M37" i="15"/>
  <c r="O37" i="15"/>
  <c r="Q37" i="15"/>
  <c r="V37" i="15"/>
  <c r="G46" i="15"/>
  <c r="I46" i="15"/>
  <c r="K46" i="15"/>
  <c r="M46" i="15"/>
  <c r="O46" i="15"/>
  <c r="Q46" i="15"/>
  <c r="V46" i="15"/>
  <c r="G54" i="15"/>
  <c r="M54" i="15" s="1"/>
  <c r="I54" i="15"/>
  <c r="K54" i="15"/>
  <c r="O54" i="15"/>
  <c r="Q54" i="15"/>
  <c r="V54" i="15"/>
  <c r="G59" i="15"/>
  <c r="I59" i="15"/>
  <c r="K59" i="15"/>
  <c r="M59" i="15"/>
  <c r="O59" i="15"/>
  <c r="Q59" i="15"/>
  <c r="V59" i="15"/>
  <c r="G61" i="15"/>
  <c r="I61" i="15"/>
  <c r="K61" i="15"/>
  <c r="M61" i="15"/>
  <c r="O61" i="15"/>
  <c r="Q61" i="15"/>
  <c r="V61" i="15"/>
  <c r="G66" i="15"/>
  <c r="I66" i="15"/>
  <c r="K66" i="15"/>
  <c r="M66" i="15"/>
  <c r="O66" i="15"/>
  <c r="Q66" i="15"/>
  <c r="V66" i="15"/>
  <c r="G72" i="15"/>
  <c r="M72" i="15" s="1"/>
  <c r="I72" i="15"/>
  <c r="K72" i="15"/>
  <c r="O72" i="15"/>
  <c r="Q72" i="15"/>
  <c r="V72" i="15"/>
  <c r="G76" i="15"/>
  <c r="I76" i="15"/>
  <c r="K76" i="15"/>
  <c r="M76" i="15"/>
  <c r="O76" i="15"/>
  <c r="Q76" i="15"/>
  <c r="V76" i="15"/>
  <c r="G83" i="15"/>
  <c r="I83" i="15"/>
  <c r="K83" i="15"/>
  <c r="M83" i="15"/>
  <c r="O83" i="15"/>
  <c r="Q83" i="15"/>
  <c r="V83" i="15"/>
  <c r="G96" i="15"/>
  <c r="G95" i="15" s="1"/>
  <c r="I96" i="15"/>
  <c r="I95" i="15" s="1"/>
  <c r="K96" i="15"/>
  <c r="K95" i="15" s="1"/>
  <c r="O96" i="15"/>
  <c r="O95" i="15" s="1"/>
  <c r="Q96" i="15"/>
  <c r="Q95" i="15" s="1"/>
  <c r="V96" i="15"/>
  <c r="V95" i="15" s="1"/>
  <c r="G100" i="15"/>
  <c r="I100" i="15"/>
  <c r="K100" i="15"/>
  <c r="M100" i="15"/>
  <c r="O100" i="15"/>
  <c r="Q100" i="15"/>
  <c r="V100" i="15"/>
  <c r="G104" i="15"/>
  <c r="I104" i="15"/>
  <c r="K104" i="15"/>
  <c r="M104" i="15"/>
  <c r="O104" i="15"/>
  <c r="Q104" i="15"/>
  <c r="V104" i="15"/>
  <c r="G108" i="15"/>
  <c r="I108" i="15"/>
  <c r="K108" i="15"/>
  <c r="M108" i="15"/>
  <c r="O108" i="15"/>
  <c r="Q108" i="15"/>
  <c r="V108" i="15"/>
  <c r="G111" i="15"/>
  <c r="M111" i="15" s="1"/>
  <c r="I111" i="15"/>
  <c r="K111" i="15"/>
  <c r="O111" i="15"/>
  <c r="Q111" i="15"/>
  <c r="V111" i="15"/>
  <c r="G114" i="15"/>
  <c r="I114" i="15"/>
  <c r="K114" i="15"/>
  <c r="M114" i="15"/>
  <c r="O114" i="15"/>
  <c r="Q114" i="15"/>
  <c r="V114" i="15"/>
  <c r="G116" i="15"/>
  <c r="I116" i="15"/>
  <c r="K116" i="15"/>
  <c r="M116" i="15"/>
  <c r="O116" i="15"/>
  <c r="Q116" i="15"/>
  <c r="V116" i="15"/>
  <c r="G123" i="15"/>
  <c r="G122" i="15" s="1"/>
  <c r="I123" i="15"/>
  <c r="I122" i="15" s="1"/>
  <c r="K123" i="15"/>
  <c r="K122" i="15" s="1"/>
  <c r="O123" i="15"/>
  <c r="O122" i="15" s="1"/>
  <c r="Q123" i="15"/>
  <c r="Q122" i="15" s="1"/>
  <c r="V123" i="15"/>
  <c r="V122" i="15" s="1"/>
  <c r="G125" i="15"/>
  <c r="I125" i="15"/>
  <c r="K125" i="15"/>
  <c r="M125" i="15"/>
  <c r="O125" i="15"/>
  <c r="Q125" i="15"/>
  <c r="V125" i="15"/>
  <c r="K128" i="15"/>
  <c r="V128" i="15"/>
  <c r="G129" i="15"/>
  <c r="G128" i="15" s="1"/>
  <c r="I129" i="15"/>
  <c r="I128" i="15" s="1"/>
  <c r="K129" i="15"/>
  <c r="M129" i="15"/>
  <c r="O129" i="15"/>
  <c r="O128" i="15" s="1"/>
  <c r="Q129" i="15"/>
  <c r="Q128" i="15" s="1"/>
  <c r="V129" i="15"/>
  <c r="G131" i="15"/>
  <c r="M131" i="15" s="1"/>
  <c r="I131" i="15"/>
  <c r="K131" i="15"/>
  <c r="O131" i="15"/>
  <c r="Q131" i="15"/>
  <c r="V131" i="15"/>
  <c r="G133" i="15"/>
  <c r="I133" i="15"/>
  <c r="K133" i="15"/>
  <c r="M133" i="15"/>
  <c r="O133" i="15"/>
  <c r="Q133" i="15"/>
  <c r="V133" i="15"/>
  <c r="K136" i="15"/>
  <c r="V136" i="15"/>
  <c r="G137" i="15"/>
  <c r="G136" i="15" s="1"/>
  <c r="I137" i="15"/>
  <c r="I136" i="15" s="1"/>
  <c r="K137" i="15"/>
  <c r="M137" i="15"/>
  <c r="M136" i="15" s="1"/>
  <c r="O137" i="15"/>
  <c r="O136" i="15" s="1"/>
  <c r="Q137" i="15"/>
  <c r="Q136" i="15" s="1"/>
  <c r="V137" i="15"/>
  <c r="G141" i="15"/>
  <c r="G142" i="15"/>
  <c r="I142" i="15"/>
  <c r="I141" i="15" s="1"/>
  <c r="K142" i="15"/>
  <c r="K141" i="15" s="1"/>
  <c r="M142" i="15"/>
  <c r="M141" i="15" s="1"/>
  <c r="O142" i="15"/>
  <c r="Q142" i="15"/>
  <c r="Q141" i="15" s="1"/>
  <c r="V142" i="15"/>
  <c r="V141" i="15" s="1"/>
  <c r="G146" i="15"/>
  <c r="I146" i="15"/>
  <c r="K146" i="15"/>
  <c r="M146" i="15"/>
  <c r="O146" i="15"/>
  <c r="Q146" i="15"/>
  <c r="V146" i="15"/>
  <c r="G153" i="15"/>
  <c r="I153" i="15"/>
  <c r="K153" i="15"/>
  <c r="M153" i="15"/>
  <c r="O153" i="15"/>
  <c r="Q153" i="15"/>
  <c r="V153" i="15"/>
  <c r="G158" i="15"/>
  <c r="M158" i="15" s="1"/>
  <c r="I158" i="15"/>
  <c r="K158" i="15"/>
  <c r="O158" i="15"/>
  <c r="O141" i="15" s="1"/>
  <c r="Q158" i="15"/>
  <c r="V158" i="15"/>
  <c r="G164" i="15"/>
  <c r="I164" i="15"/>
  <c r="K164" i="15"/>
  <c r="M164" i="15"/>
  <c r="O164" i="15"/>
  <c r="Q164" i="15"/>
  <c r="V164" i="15"/>
  <c r="G167" i="15"/>
  <c r="I167" i="15"/>
  <c r="K167" i="15"/>
  <c r="M167" i="15"/>
  <c r="O167" i="15"/>
  <c r="Q167" i="15"/>
  <c r="V167" i="15"/>
  <c r="G170" i="15"/>
  <c r="G169" i="15" s="1"/>
  <c r="I170" i="15"/>
  <c r="I169" i="15" s="1"/>
  <c r="K170" i="15"/>
  <c r="K169" i="15" s="1"/>
  <c r="O170" i="15"/>
  <c r="O169" i="15" s="1"/>
  <c r="Q170" i="15"/>
  <c r="Q169" i="15" s="1"/>
  <c r="V170" i="15"/>
  <c r="V169" i="15" s="1"/>
  <c r="G173" i="15"/>
  <c r="I173" i="15"/>
  <c r="K173" i="15"/>
  <c r="M173" i="15"/>
  <c r="O173" i="15"/>
  <c r="Q173" i="15"/>
  <c r="V173" i="15"/>
  <c r="G176" i="15"/>
  <c r="I176" i="15"/>
  <c r="K176" i="15"/>
  <c r="M176" i="15"/>
  <c r="O176" i="15"/>
  <c r="Q176" i="15"/>
  <c r="V176" i="15"/>
  <c r="AE180" i="15"/>
  <c r="G215" i="14"/>
  <c r="BA212" i="14"/>
  <c r="BA209" i="14"/>
  <c r="BA206" i="14"/>
  <c r="BA203" i="14"/>
  <c r="BA200" i="14"/>
  <c r="BA191" i="14"/>
  <c r="BA186" i="14"/>
  <c r="BA185" i="14"/>
  <c r="BA182" i="14"/>
  <c r="BA174" i="14"/>
  <c r="BA170" i="14"/>
  <c r="BA135" i="14"/>
  <c r="BA65" i="14"/>
  <c r="BA46" i="14"/>
  <c r="BA45" i="14"/>
  <c r="BA39" i="14"/>
  <c r="BA35" i="14"/>
  <c r="BA33" i="14"/>
  <c r="BA14" i="14"/>
  <c r="BA10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3" i="14"/>
  <c r="I13" i="14"/>
  <c r="K13" i="14"/>
  <c r="M13" i="14"/>
  <c r="O13" i="14"/>
  <c r="Q13" i="14"/>
  <c r="V13" i="14"/>
  <c r="G18" i="14"/>
  <c r="I18" i="14"/>
  <c r="K18" i="14"/>
  <c r="M18" i="14"/>
  <c r="O18" i="14"/>
  <c r="Q18" i="14"/>
  <c r="V18" i="14"/>
  <c r="G22" i="14"/>
  <c r="G8" i="14" s="1"/>
  <c r="I22" i="14"/>
  <c r="K22" i="14"/>
  <c r="O22" i="14"/>
  <c r="O8" i="14" s="1"/>
  <c r="Q22" i="14"/>
  <c r="V22" i="14"/>
  <c r="G27" i="14"/>
  <c r="M27" i="14" s="1"/>
  <c r="I27" i="14"/>
  <c r="K27" i="14"/>
  <c r="O27" i="14"/>
  <c r="Q27" i="14"/>
  <c r="V27" i="14"/>
  <c r="G32" i="14"/>
  <c r="I32" i="14"/>
  <c r="K32" i="14"/>
  <c r="M32" i="14"/>
  <c r="O32" i="14"/>
  <c r="Q32" i="14"/>
  <c r="V32" i="14"/>
  <c r="G44" i="14"/>
  <c r="I44" i="14"/>
  <c r="K44" i="14"/>
  <c r="M44" i="14"/>
  <c r="O44" i="14"/>
  <c r="Q44" i="14"/>
  <c r="V44" i="14"/>
  <c r="G50" i="14"/>
  <c r="M50" i="14" s="1"/>
  <c r="I50" i="14"/>
  <c r="K50" i="14"/>
  <c r="O50" i="14"/>
  <c r="Q50" i="14"/>
  <c r="V50" i="14"/>
  <c r="G55" i="14"/>
  <c r="M55" i="14" s="1"/>
  <c r="I55" i="14"/>
  <c r="K55" i="14"/>
  <c r="O55" i="14"/>
  <c r="Q55" i="14"/>
  <c r="V55" i="14"/>
  <c r="G59" i="14"/>
  <c r="I59" i="14"/>
  <c r="K59" i="14"/>
  <c r="M59" i="14"/>
  <c r="O59" i="14"/>
  <c r="Q59" i="14"/>
  <c r="V59" i="14"/>
  <c r="G64" i="14"/>
  <c r="G63" i="14" s="1"/>
  <c r="I64" i="14"/>
  <c r="I63" i="14" s="1"/>
  <c r="K64" i="14"/>
  <c r="K63" i="14" s="1"/>
  <c r="O64" i="14"/>
  <c r="O63" i="14" s="1"/>
  <c r="Q64" i="14"/>
  <c r="Q63" i="14" s="1"/>
  <c r="V64" i="14"/>
  <c r="V63" i="14" s="1"/>
  <c r="G69" i="14"/>
  <c r="I69" i="14"/>
  <c r="K69" i="14"/>
  <c r="M69" i="14"/>
  <c r="O69" i="14"/>
  <c r="Q69" i="14"/>
  <c r="V69" i="14"/>
  <c r="G72" i="14"/>
  <c r="I72" i="14"/>
  <c r="K72" i="14"/>
  <c r="M72" i="14"/>
  <c r="O72" i="14"/>
  <c r="Q72" i="14"/>
  <c r="V72" i="14"/>
  <c r="G75" i="14"/>
  <c r="I75" i="14"/>
  <c r="K75" i="14"/>
  <c r="M75" i="14"/>
  <c r="O75" i="14"/>
  <c r="Q75" i="14"/>
  <c r="V75" i="14"/>
  <c r="G79" i="14"/>
  <c r="M79" i="14" s="1"/>
  <c r="I79" i="14"/>
  <c r="K79" i="14"/>
  <c r="O79" i="14"/>
  <c r="Q79" i="14"/>
  <c r="V79" i="14"/>
  <c r="G82" i="14"/>
  <c r="I82" i="14"/>
  <c r="K82" i="14"/>
  <c r="M82" i="14"/>
  <c r="O82" i="14"/>
  <c r="Q82" i="14"/>
  <c r="V82" i="14"/>
  <c r="G85" i="14"/>
  <c r="I85" i="14"/>
  <c r="K85" i="14"/>
  <c r="M85" i="14"/>
  <c r="O85" i="14"/>
  <c r="Q85" i="14"/>
  <c r="V85" i="14"/>
  <c r="G88" i="14"/>
  <c r="I88" i="14"/>
  <c r="K88" i="14"/>
  <c r="M88" i="14"/>
  <c r="O88" i="14"/>
  <c r="Q88" i="14"/>
  <c r="V88" i="14"/>
  <c r="G91" i="14"/>
  <c r="M91" i="14" s="1"/>
  <c r="I91" i="14"/>
  <c r="K91" i="14"/>
  <c r="O91" i="14"/>
  <c r="Q91" i="14"/>
  <c r="V91" i="14"/>
  <c r="G93" i="14"/>
  <c r="I93" i="14"/>
  <c r="K93" i="14"/>
  <c r="M93" i="14"/>
  <c r="O93" i="14"/>
  <c r="Q93" i="14"/>
  <c r="V93" i="14"/>
  <c r="G97" i="14"/>
  <c r="I97" i="14"/>
  <c r="K97" i="14"/>
  <c r="M97" i="14"/>
  <c r="O97" i="14"/>
  <c r="Q97" i="14"/>
  <c r="V97" i="14"/>
  <c r="G99" i="14"/>
  <c r="I99" i="14"/>
  <c r="K99" i="14"/>
  <c r="M99" i="14"/>
  <c r="O99" i="14"/>
  <c r="Q99" i="14"/>
  <c r="V99" i="14"/>
  <c r="G101" i="14"/>
  <c r="M101" i="14" s="1"/>
  <c r="I101" i="14"/>
  <c r="K101" i="14"/>
  <c r="O101" i="14"/>
  <c r="Q101" i="14"/>
  <c r="V101" i="14"/>
  <c r="G104" i="14"/>
  <c r="I104" i="14"/>
  <c r="K104" i="14"/>
  <c r="K103" i="14" s="1"/>
  <c r="M104" i="14"/>
  <c r="O104" i="14"/>
  <c r="Q104" i="14"/>
  <c r="V104" i="14"/>
  <c r="V103" i="14" s="1"/>
  <c r="G109" i="14"/>
  <c r="G103" i="14" s="1"/>
  <c r="I109" i="14"/>
  <c r="K109" i="14"/>
  <c r="M109" i="14"/>
  <c r="O109" i="14"/>
  <c r="O103" i="14" s="1"/>
  <c r="Q109" i="14"/>
  <c r="V109" i="14"/>
  <c r="G114" i="14"/>
  <c r="M114" i="14" s="1"/>
  <c r="I114" i="14"/>
  <c r="K114" i="14"/>
  <c r="O114" i="14"/>
  <c r="Q114" i="14"/>
  <c r="V114" i="14"/>
  <c r="G120" i="14"/>
  <c r="M120" i="14" s="1"/>
  <c r="I120" i="14"/>
  <c r="I103" i="14" s="1"/>
  <c r="K120" i="14"/>
  <c r="O120" i="14"/>
  <c r="Q120" i="14"/>
  <c r="Q103" i="14" s="1"/>
  <c r="V120" i="14"/>
  <c r="G126" i="14"/>
  <c r="I126" i="14"/>
  <c r="K126" i="14"/>
  <c r="M126" i="14"/>
  <c r="O126" i="14"/>
  <c r="Q126" i="14"/>
  <c r="V126" i="14"/>
  <c r="G130" i="14"/>
  <c r="I130" i="14"/>
  <c r="K130" i="14"/>
  <c r="M130" i="14"/>
  <c r="O130" i="14"/>
  <c r="Q130" i="14"/>
  <c r="V130" i="14"/>
  <c r="G134" i="14"/>
  <c r="M134" i="14" s="1"/>
  <c r="I134" i="14"/>
  <c r="K134" i="14"/>
  <c r="O134" i="14"/>
  <c r="Q134" i="14"/>
  <c r="V134" i="14"/>
  <c r="G138" i="14"/>
  <c r="I138" i="14"/>
  <c r="O138" i="14"/>
  <c r="Q138" i="14"/>
  <c r="G139" i="14"/>
  <c r="I139" i="14"/>
  <c r="K139" i="14"/>
  <c r="K138" i="14" s="1"/>
  <c r="M139" i="14"/>
  <c r="M138" i="14" s="1"/>
  <c r="O139" i="14"/>
  <c r="Q139" i="14"/>
  <c r="V139" i="14"/>
  <c r="V138" i="14" s="1"/>
  <c r="G144" i="14"/>
  <c r="G143" i="14" s="1"/>
  <c r="I144" i="14"/>
  <c r="I143" i="14" s="1"/>
  <c r="K144" i="14"/>
  <c r="O144" i="14"/>
  <c r="O143" i="14" s="1"/>
  <c r="Q144" i="14"/>
  <c r="Q143" i="14" s="1"/>
  <c r="V144" i="14"/>
  <c r="G147" i="14"/>
  <c r="M147" i="14" s="1"/>
  <c r="I147" i="14"/>
  <c r="K147" i="14"/>
  <c r="K143" i="14" s="1"/>
  <c r="O147" i="14"/>
  <c r="Q147" i="14"/>
  <c r="V147" i="14"/>
  <c r="V143" i="14" s="1"/>
  <c r="G151" i="14"/>
  <c r="G150" i="14" s="1"/>
  <c r="I151" i="14"/>
  <c r="K151" i="14"/>
  <c r="M151" i="14"/>
  <c r="O151" i="14"/>
  <c r="O150" i="14" s="1"/>
  <c r="Q151" i="14"/>
  <c r="V151" i="14"/>
  <c r="G153" i="14"/>
  <c r="M153" i="14" s="1"/>
  <c r="I153" i="14"/>
  <c r="I150" i="14" s="1"/>
  <c r="K153" i="14"/>
  <c r="O153" i="14"/>
  <c r="Q153" i="14"/>
  <c r="Q150" i="14" s="1"/>
  <c r="V153" i="14"/>
  <c r="G156" i="14"/>
  <c r="M156" i="14" s="1"/>
  <c r="I156" i="14"/>
  <c r="K156" i="14"/>
  <c r="O156" i="14"/>
  <c r="Q156" i="14"/>
  <c r="V156" i="14"/>
  <c r="G159" i="14"/>
  <c r="I159" i="14"/>
  <c r="K159" i="14"/>
  <c r="K150" i="14" s="1"/>
  <c r="M159" i="14"/>
  <c r="O159" i="14"/>
  <c r="Q159" i="14"/>
  <c r="V159" i="14"/>
  <c r="V150" i="14" s="1"/>
  <c r="G161" i="14"/>
  <c r="I161" i="14"/>
  <c r="K161" i="14"/>
  <c r="M161" i="14"/>
  <c r="O161" i="14"/>
  <c r="Q161" i="14"/>
  <c r="V161" i="14"/>
  <c r="G164" i="14"/>
  <c r="M164" i="14" s="1"/>
  <c r="I164" i="14"/>
  <c r="K164" i="14"/>
  <c r="O164" i="14"/>
  <c r="Q164" i="14"/>
  <c r="V164" i="14"/>
  <c r="G168" i="14"/>
  <c r="I168" i="14"/>
  <c r="I167" i="14" s="1"/>
  <c r="K168" i="14"/>
  <c r="K167" i="14" s="1"/>
  <c r="M168" i="14"/>
  <c r="O168" i="14"/>
  <c r="Q168" i="14"/>
  <c r="Q167" i="14" s="1"/>
  <c r="V168" i="14"/>
  <c r="V167" i="14" s="1"/>
  <c r="G172" i="14"/>
  <c r="I172" i="14"/>
  <c r="K172" i="14"/>
  <c r="M172" i="14"/>
  <c r="O172" i="14"/>
  <c r="Q172" i="14"/>
  <c r="V172" i="14"/>
  <c r="G179" i="14"/>
  <c r="G167" i="14" s="1"/>
  <c r="I179" i="14"/>
  <c r="K179" i="14"/>
  <c r="M179" i="14"/>
  <c r="O179" i="14"/>
  <c r="O167" i="14" s="1"/>
  <c r="Q179" i="14"/>
  <c r="V179" i="14"/>
  <c r="G184" i="14"/>
  <c r="M184" i="14" s="1"/>
  <c r="I184" i="14"/>
  <c r="K184" i="14"/>
  <c r="O184" i="14"/>
  <c r="Q184" i="14"/>
  <c r="V184" i="14"/>
  <c r="G190" i="14"/>
  <c r="I190" i="14"/>
  <c r="K190" i="14"/>
  <c r="M190" i="14"/>
  <c r="O190" i="14"/>
  <c r="Q190" i="14"/>
  <c r="V190" i="14"/>
  <c r="G193" i="14"/>
  <c r="I193" i="14"/>
  <c r="K193" i="14"/>
  <c r="M193" i="14"/>
  <c r="O193" i="14"/>
  <c r="Q193" i="14"/>
  <c r="V193" i="14"/>
  <c r="G196" i="14"/>
  <c r="M196" i="14" s="1"/>
  <c r="I196" i="14"/>
  <c r="I195" i="14" s="1"/>
  <c r="K196" i="14"/>
  <c r="K195" i="14" s="1"/>
  <c r="O196" i="14"/>
  <c r="Q196" i="14"/>
  <c r="Q195" i="14" s="1"/>
  <c r="V196" i="14"/>
  <c r="V195" i="14" s="1"/>
  <c r="G199" i="14"/>
  <c r="I199" i="14"/>
  <c r="K199" i="14"/>
  <c r="M199" i="14"/>
  <c r="O199" i="14"/>
  <c r="Q199" i="14"/>
  <c r="V199" i="14"/>
  <c r="G202" i="14"/>
  <c r="I202" i="14"/>
  <c r="K202" i="14"/>
  <c r="M202" i="14"/>
  <c r="O202" i="14"/>
  <c r="Q202" i="14"/>
  <c r="V202" i="14"/>
  <c r="G205" i="14"/>
  <c r="G195" i="14" s="1"/>
  <c r="I205" i="14"/>
  <c r="K205" i="14"/>
  <c r="O205" i="14"/>
  <c r="O195" i="14" s="1"/>
  <c r="Q205" i="14"/>
  <c r="V205" i="14"/>
  <c r="G208" i="14"/>
  <c r="M208" i="14" s="1"/>
  <c r="I208" i="14"/>
  <c r="K208" i="14"/>
  <c r="O208" i="14"/>
  <c r="Q208" i="14"/>
  <c r="V208" i="14"/>
  <c r="G211" i="14"/>
  <c r="I211" i="14"/>
  <c r="K211" i="14"/>
  <c r="M211" i="14"/>
  <c r="O211" i="14"/>
  <c r="Q211" i="14"/>
  <c r="V211" i="14"/>
  <c r="AE215" i="14"/>
  <c r="G444" i="13"/>
  <c r="BA441" i="13"/>
  <c r="BA438" i="13"/>
  <c r="BA435" i="13"/>
  <c r="BA432" i="13"/>
  <c r="BA429" i="13"/>
  <c r="BA420" i="13"/>
  <c r="BA415" i="13"/>
  <c r="BA414" i="13"/>
  <c r="BA411" i="13"/>
  <c r="BA403" i="13"/>
  <c r="BA399" i="13"/>
  <c r="BA378" i="13"/>
  <c r="BA355" i="13"/>
  <c r="BA351" i="13"/>
  <c r="BA298" i="13"/>
  <c r="BA283" i="13"/>
  <c r="BA260" i="13"/>
  <c r="BA259" i="13"/>
  <c r="BA149" i="13"/>
  <c r="BA148" i="13"/>
  <c r="BA127" i="13"/>
  <c r="BA121" i="13"/>
  <c r="BA105" i="13"/>
  <c r="BA72" i="13"/>
  <c r="BA61" i="13"/>
  <c r="BA55" i="13"/>
  <c r="BA47" i="13"/>
  <c r="BA46" i="13"/>
  <c r="BA41" i="13"/>
  <c r="BA38" i="13"/>
  <c r="BA21" i="13"/>
  <c r="BA17" i="13"/>
  <c r="BA13" i="13"/>
  <c r="G9" i="13"/>
  <c r="I9" i="13"/>
  <c r="I8" i="13" s="1"/>
  <c r="K9" i="13"/>
  <c r="M9" i="13"/>
  <c r="O9" i="13"/>
  <c r="Q9" i="13"/>
  <c r="Q8" i="13" s="1"/>
  <c r="V9" i="13"/>
  <c r="G12" i="13"/>
  <c r="G8" i="13" s="1"/>
  <c r="I12" i="13"/>
  <c r="K12" i="13"/>
  <c r="O12" i="13"/>
  <c r="O8" i="13" s="1"/>
  <c r="Q12" i="13"/>
  <c r="V12" i="13"/>
  <c r="G16" i="13"/>
  <c r="I16" i="13"/>
  <c r="K16" i="13"/>
  <c r="M16" i="13"/>
  <c r="O16" i="13"/>
  <c r="Q16" i="13"/>
  <c r="V16" i="13"/>
  <c r="G20" i="13"/>
  <c r="M20" i="13" s="1"/>
  <c r="I20" i="13"/>
  <c r="K20" i="13"/>
  <c r="K8" i="13" s="1"/>
  <c r="O20" i="13"/>
  <c r="Q20" i="13"/>
  <c r="V20" i="13"/>
  <c r="V8" i="13" s="1"/>
  <c r="G25" i="13"/>
  <c r="I25" i="13"/>
  <c r="K25" i="13"/>
  <c r="M25" i="13"/>
  <c r="O25" i="13"/>
  <c r="Q25" i="13"/>
  <c r="V25" i="13"/>
  <c r="G31" i="13"/>
  <c r="M31" i="13" s="1"/>
  <c r="I31" i="13"/>
  <c r="K31" i="13"/>
  <c r="O31" i="13"/>
  <c r="Q31" i="13"/>
  <c r="V31" i="13"/>
  <c r="G37" i="13"/>
  <c r="I37" i="13"/>
  <c r="K37" i="13"/>
  <c r="M37" i="13"/>
  <c r="O37" i="13"/>
  <c r="Q37" i="13"/>
  <c r="V37" i="13"/>
  <c r="G45" i="13"/>
  <c r="M45" i="13" s="1"/>
  <c r="I45" i="13"/>
  <c r="K45" i="13"/>
  <c r="O45" i="13"/>
  <c r="Q45" i="13"/>
  <c r="V45" i="13"/>
  <c r="G50" i="13"/>
  <c r="I50" i="13"/>
  <c r="K50" i="13"/>
  <c r="M50" i="13"/>
  <c r="O50" i="13"/>
  <c r="Q50" i="13"/>
  <c r="V50" i="13"/>
  <c r="G54" i="13"/>
  <c r="M54" i="13" s="1"/>
  <c r="I54" i="13"/>
  <c r="K54" i="13"/>
  <c r="O54" i="13"/>
  <c r="Q54" i="13"/>
  <c r="V54" i="13"/>
  <c r="G60" i="13"/>
  <c r="I60" i="13"/>
  <c r="K60" i="13"/>
  <c r="M60" i="13"/>
  <c r="O60" i="13"/>
  <c r="Q60" i="13"/>
  <c r="V60" i="13"/>
  <c r="G67" i="13"/>
  <c r="M67" i="13" s="1"/>
  <c r="I67" i="13"/>
  <c r="K67" i="13"/>
  <c r="O67" i="13"/>
  <c r="Q67" i="13"/>
  <c r="V67" i="13"/>
  <c r="G71" i="13"/>
  <c r="I71" i="13"/>
  <c r="K71" i="13"/>
  <c r="M71" i="13"/>
  <c r="O71" i="13"/>
  <c r="Q71" i="13"/>
  <c r="V71" i="13"/>
  <c r="G76" i="13"/>
  <c r="M76" i="13" s="1"/>
  <c r="I76" i="13"/>
  <c r="K76" i="13"/>
  <c r="O76" i="13"/>
  <c r="Q76" i="13"/>
  <c r="V76" i="13"/>
  <c r="G79" i="13"/>
  <c r="I79" i="13"/>
  <c r="K79" i="13"/>
  <c r="M79" i="13"/>
  <c r="O79" i="13"/>
  <c r="Q79" i="13"/>
  <c r="V79" i="13"/>
  <c r="G83" i="13"/>
  <c r="M83" i="13" s="1"/>
  <c r="I83" i="13"/>
  <c r="K83" i="13"/>
  <c r="O83" i="13"/>
  <c r="Q83" i="13"/>
  <c r="V83" i="13"/>
  <c r="G88" i="13"/>
  <c r="I88" i="13"/>
  <c r="K88" i="13"/>
  <c r="M88" i="13"/>
  <c r="O88" i="13"/>
  <c r="Q88" i="13"/>
  <c r="V88" i="13"/>
  <c r="G93" i="13"/>
  <c r="M93" i="13" s="1"/>
  <c r="I93" i="13"/>
  <c r="K93" i="13"/>
  <c r="O93" i="13"/>
  <c r="Q93" i="13"/>
  <c r="V93" i="13"/>
  <c r="G99" i="13"/>
  <c r="I99" i="13"/>
  <c r="K99" i="13"/>
  <c r="M99" i="13"/>
  <c r="O99" i="13"/>
  <c r="Q99" i="13"/>
  <c r="V99" i="13"/>
  <c r="G102" i="13"/>
  <c r="M102" i="13" s="1"/>
  <c r="I102" i="13"/>
  <c r="K102" i="13"/>
  <c r="O102" i="13"/>
  <c r="Q102" i="13"/>
  <c r="V102" i="13"/>
  <c r="G113" i="13"/>
  <c r="I113" i="13"/>
  <c r="K113" i="13"/>
  <c r="M113" i="13"/>
  <c r="O113" i="13"/>
  <c r="Q113" i="13"/>
  <c r="V113" i="13"/>
  <c r="G115" i="13"/>
  <c r="O115" i="13"/>
  <c r="G116" i="13"/>
  <c r="I116" i="13"/>
  <c r="I115" i="13" s="1"/>
  <c r="K116" i="13"/>
  <c r="M116" i="13"/>
  <c r="O116" i="13"/>
  <c r="Q116" i="13"/>
  <c r="Q115" i="13" s="1"/>
  <c r="V116" i="13"/>
  <c r="G120" i="13"/>
  <c r="M120" i="13" s="1"/>
  <c r="I120" i="13"/>
  <c r="K120" i="13"/>
  <c r="K115" i="13" s="1"/>
  <c r="O120" i="13"/>
  <c r="Q120" i="13"/>
  <c r="V120" i="13"/>
  <c r="V115" i="13" s="1"/>
  <c r="G126" i="13"/>
  <c r="I126" i="13"/>
  <c r="K126" i="13"/>
  <c r="M126" i="13"/>
  <c r="O126" i="13"/>
  <c r="Q126" i="13"/>
  <c r="V126" i="13"/>
  <c r="G134" i="13"/>
  <c r="I134" i="13"/>
  <c r="I133" i="13" s="1"/>
  <c r="K134" i="13"/>
  <c r="M134" i="13"/>
  <c r="O134" i="13"/>
  <c r="Q134" i="13"/>
  <c r="Q133" i="13" s="1"/>
  <c r="V134" i="13"/>
  <c r="G140" i="13"/>
  <c r="M140" i="13" s="1"/>
  <c r="I140" i="13"/>
  <c r="K140" i="13"/>
  <c r="K133" i="13" s="1"/>
  <c r="O140" i="13"/>
  <c r="Q140" i="13"/>
  <c r="V140" i="13"/>
  <c r="V133" i="13" s="1"/>
  <c r="G143" i="13"/>
  <c r="I143" i="13"/>
  <c r="K143" i="13"/>
  <c r="M143" i="13"/>
  <c r="O143" i="13"/>
  <c r="Q143" i="13"/>
  <c r="V143" i="13"/>
  <c r="G147" i="13"/>
  <c r="G133" i="13" s="1"/>
  <c r="I147" i="13"/>
  <c r="K147" i="13"/>
  <c r="O147" i="13"/>
  <c r="O133" i="13" s="1"/>
  <c r="Q147" i="13"/>
  <c r="V147" i="13"/>
  <c r="G152" i="13"/>
  <c r="M152" i="13" s="1"/>
  <c r="I152" i="13"/>
  <c r="K152" i="13"/>
  <c r="K151" i="13" s="1"/>
  <c r="O152" i="13"/>
  <c r="O151" i="13" s="1"/>
  <c r="Q152" i="13"/>
  <c r="V152" i="13"/>
  <c r="V151" i="13" s="1"/>
  <c r="G156" i="13"/>
  <c r="I156" i="13"/>
  <c r="K156" i="13"/>
  <c r="M156" i="13"/>
  <c r="O156" i="13"/>
  <c r="Q156" i="13"/>
  <c r="V156" i="13"/>
  <c r="G159" i="13"/>
  <c r="M159" i="13" s="1"/>
  <c r="I159" i="13"/>
  <c r="K159" i="13"/>
  <c r="O159" i="13"/>
  <c r="Q159" i="13"/>
  <c r="V159" i="13"/>
  <c r="G164" i="13"/>
  <c r="I164" i="13"/>
  <c r="I151" i="13" s="1"/>
  <c r="K164" i="13"/>
  <c r="M164" i="13"/>
  <c r="O164" i="13"/>
  <c r="Q164" i="13"/>
  <c r="Q151" i="13" s="1"/>
  <c r="V164" i="13"/>
  <c r="K166" i="13"/>
  <c r="V166" i="13"/>
  <c r="G167" i="13"/>
  <c r="I167" i="13"/>
  <c r="I166" i="13" s="1"/>
  <c r="K167" i="13"/>
  <c r="M167" i="13"/>
  <c r="O167" i="13"/>
  <c r="Q167" i="13"/>
  <c r="Q166" i="13" s="1"/>
  <c r="V167" i="13"/>
  <c r="G171" i="13"/>
  <c r="G166" i="13" s="1"/>
  <c r="I171" i="13"/>
  <c r="K171" i="13"/>
  <c r="O171" i="13"/>
  <c r="O166" i="13" s="1"/>
  <c r="Q171" i="13"/>
  <c r="V171" i="13"/>
  <c r="G175" i="13"/>
  <c r="I175" i="13"/>
  <c r="K175" i="13"/>
  <c r="M175" i="13"/>
  <c r="O175" i="13"/>
  <c r="Q175" i="13"/>
  <c r="V175" i="13"/>
  <c r="K178" i="13"/>
  <c r="V178" i="13"/>
  <c r="G179" i="13"/>
  <c r="I179" i="13"/>
  <c r="I178" i="13" s="1"/>
  <c r="K179" i="13"/>
  <c r="M179" i="13"/>
  <c r="O179" i="13"/>
  <c r="Q179" i="13"/>
  <c r="Q178" i="13" s="1"/>
  <c r="V179" i="13"/>
  <c r="G183" i="13"/>
  <c r="G178" i="13" s="1"/>
  <c r="I183" i="13"/>
  <c r="K183" i="13"/>
  <c r="O183" i="13"/>
  <c r="O178" i="13" s="1"/>
  <c r="Q183" i="13"/>
  <c r="V183" i="13"/>
  <c r="G186" i="13"/>
  <c r="I186" i="13"/>
  <c r="K186" i="13"/>
  <c r="M186" i="13"/>
  <c r="O186" i="13"/>
  <c r="Q186" i="13"/>
  <c r="V186" i="13"/>
  <c r="G190" i="13"/>
  <c r="I190" i="13"/>
  <c r="I189" i="13" s="1"/>
  <c r="K190" i="13"/>
  <c r="M190" i="13"/>
  <c r="O190" i="13"/>
  <c r="Q190" i="13"/>
  <c r="Q189" i="13" s="1"/>
  <c r="V190" i="13"/>
  <c r="G193" i="13"/>
  <c r="G189" i="13" s="1"/>
  <c r="I193" i="13"/>
  <c r="K193" i="13"/>
  <c r="O193" i="13"/>
  <c r="O189" i="13" s="1"/>
  <c r="Q193" i="13"/>
  <c r="V193" i="13"/>
  <c r="G202" i="13"/>
  <c r="I202" i="13"/>
  <c r="K202" i="13"/>
  <c r="M202" i="13"/>
  <c r="O202" i="13"/>
  <c r="Q202" i="13"/>
  <c r="V202" i="13"/>
  <c r="G206" i="13"/>
  <c r="M206" i="13" s="1"/>
  <c r="I206" i="13"/>
  <c r="K206" i="13"/>
  <c r="K189" i="13" s="1"/>
  <c r="O206" i="13"/>
  <c r="Q206" i="13"/>
  <c r="V206" i="13"/>
  <c r="V189" i="13" s="1"/>
  <c r="G209" i="13"/>
  <c r="I209" i="13"/>
  <c r="K209" i="13"/>
  <c r="M209" i="13"/>
  <c r="O209" i="13"/>
  <c r="Q209" i="13"/>
  <c r="V209" i="13"/>
  <c r="G211" i="13"/>
  <c r="G212" i="13"/>
  <c r="I212" i="13"/>
  <c r="I211" i="13" s="1"/>
  <c r="K212" i="13"/>
  <c r="M212" i="13"/>
  <c r="O212" i="13"/>
  <c r="Q212" i="13"/>
  <c r="Q211" i="13" s="1"/>
  <c r="V212" i="13"/>
  <c r="G217" i="13"/>
  <c r="M217" i="13" s="1"/>
  <c r="I217" i="13"/>
  <c r="K217" i="13"/>
  <c r="K211" i="13" s="1"/>
  <c r="O217" i="13"/>
  <c r="Q217" i="13"/>
  <c r="V217" i="13"/>
  <c r="V211" i="13" s="1"/>
  <c r="G221" i="13"/>
  <c r="I221" i="13"/>
  <c r="K221" i="13"/>
  <c r="M221" i="13"/>
  <c r="O221" i="13"/>
  <c r="Q221" i="13"/>
  <c r="V221" i="13"/>
  <c r="G225" i="13"/>
  <c r="M225" i="13" s="1"/>
  <c r="I225" i="13"/>
  <c r="K225" i="13"/>
  <c r="O225" i="13"/>
  <c r="O211" i="13" s="1"/>
  <c r="Q225" i="13"/>
  <c r="V225" i="13"/>
  <c r="G229" i="13"/>
  <c r="M229" i="13" s="1"/>
  <c r="I229" i="13"/>
  <c r="K229" i="13"/>
  <c r="K228" i="13" s="1"/>
  <c r="O229" i="13"/>
  <c r="O228" i="13" s="1"/>
  <c r="Q229" i="13"/>
  <c r="V229" i="13"/>
  <c r="V228" i="13" s="1"/>
  <c r="G234" i="13"/>
  <c r="I234" i="13"/>
  <c r="K234" i="13"/>
  <c r="M234" i="13"/>
  <c r="O234" i="13"/>
  <c r="Q234" i="13"/>
  <c r="V234" i="13"/>
  <c r="G239" i="13"/>
  <c r="M239" i="13" s="1"/>
  <c r="I239" i="13"/>
  <c r="K239" i="13"/>
  <c r="O239" i="13"/>
  <c r="Q239" i="13"/>
  <c r="V239" i="13"/>
  <c r="G243" i="13"/>
  <c r="I243" i="13"/>
  <c r="I228" i="13" s="1"/>
  <c r="K243" i="13"/>
  <c r="M243" i="13"/>
  <c r="O243" i="13"/>
  <c r="Q243" i="13"/>
  <c r="Q228" i="13" s="1"/>
  <c r="V243" i="13"/>
  <c r="G247" i="13"/>
  <c r="M247" i="13" s="1"/>
  <c r="I247" i="13"/>
  <c r="K247" i="13"/>
  <c r="O247" i="13"/>
  <c r="Q247" i="13"/>
  <c r="V247" i="13"/>
  <c r="G251" i="13"/>
  <c r="I251" i="13"/>
  <c r="K251" i="13"/>
  <c r="M251" i="13"/>
  <c r="O251" i="13"/>
  <c r="Q251" i="13"/>
  <c r="V251" i="13"/>
  <c r="G255" i="13"/>
  <c r="M255" i="13" s="1"/>
  <c r="I255" i="13"/>
  <c r="K255" i="13"/>
  <c r="O255" i="13"/>
  <c r="Q255" i="13"/>
  <c r="V255" i="13"/>
  <c r="G258" i="13"/>
  <c r="I258" i="13"/>
  <c r="K258" i="13"/>
  <c r="M258" i="13"/>
  <c r="O258" i="13"/>
  <c r="Q258" i="13"/>
  <c r="V258" i="13"/>
  <c r="G263" i="13"/>
  <c r="I263" i="13"/>
  <c r="I262" i="13" s="1"/>
  <c r="K263" i="13"/>
  <c r="M263" i="13"/>
  <c r="O263" i="13"/>
  <c r="Q263" i="13"/>
  <c r="Q262" i="13" s="1"/>
  <c r="V263" i="13"/>
  <c r="G266" i="13"/>
  <c r="G262" i="13" s="1"/>
  <c r="I266" i="13"/>
  <c r="K266" i="13"/>
  <c r="O266" i="13"/>
  <c r="O262" i="13" s="1"/>
  <c r="Q266" i="13"/>
  <c r="V266" i="13"/>
  <c r="G269" i="13"/>
  <c r="I269" i="13"/>
  <c r="K269" i="13"/>
  <c r="M269" i="13"/>
  <c r="O269" i="13"/>
  <c r="Q269" i="13"/>
  <c r="V269" i="13"/>
  <c r="G272" i="13"/>
  <c r="M272" i="13" s="1"/>
  <c r="I272" i="13"/>
  <c r="K272" i="13"/>
  <c r="K262" i="13" s="1"/>
  <c r="O272" i="13"/>
  <c r="Q272" i="13"/>
  <c r="V272" i="13"/>
  <c r="V262" i="13" s="1"/>
  <c r="G276" i="13"/>
  <c r="G275" i="13" s="1"/>
  <c r="I276" i="13"/>
  <c r="K276" i="13"/>
  <c r="K275" i="13" s="1"/>
  <c r="O276" i="13"/>
  <c r="O275" i="13" s="1"/>
  <c r="Q276" i="13"/>
  <c r="V276" i="13"/>
  <c r="V275" i="13" s="1"/>
  <c r="G279" i="13"/>
  <c r="I279" i="13"/>
  <c r="I275" i="13" s="1"/>
  <c r="K279" i="13"/>
  <c r="M279" i="13"/>
  <c r="O279" i="13"/>
  <c r="Q279" i="13"/>
  <c r="Q275" i="13" s="1"/>
  <c r="V279" i="13"/>
  <c r="G282" i="13"/>
  <c r="M282" i="13" s="1"/>
  <c r="I282" i="13"/>
  <c r="K282" i="13"/>
  <c r="O282" i="13"/>
  <c r="Q282" i="13"/>
  <c r="V282" i="13"/>
  <c r="G288" i="13"/>
  <c r="I288" i="13"/>
  <c r="K288" i="13"/>
  <c r="M288" i="13"/>
  <c r="O288" i="13"/>
  <c r="Q288" i="13"/>
  <c r="V288" i="13"/>
  <c r="G293" i="13"/>
  <c r="M293" i="13" s="1"/>
  <c r="I293" i="13"/>
  <c r="K293" i="13"/>
  <c r="O293" i="13"/>
  <c r="Q293" i="13"/>
  <c r="V293" i="13"/>
  <c r="G297" i="13"/>
  <c r="I297" i="13"/>
  <c r="K297" i="13"/>
  <c r="M297" i="13"/>
  <c r="O297" i="13"/>
  <c r="Q297" i="13"/>
  <c r="V297" i="13"/>
  <c r="G304" i="13"/>
  <c r="M304" i="13" s="1"/>
  <c r="I304" i="13"/>
  <c r="K304" i="13"/>
  <c r="O304" i="13"/>
  <c r="Q304" i="13"/>
  <c r="V304" i="13"/>
  <c r="G309" i="13"/>
  <c r="I309" i="13"/>
  <c r="K309" i="13"/>
  <c r="M309" i="13"/>
  <c r="O309" i="13"/>
  <c r="Q309" i="13"/>
  <c r="V309" i="13"/>
  <c r="G312" i="13"/>
  <c r="G313" i="13"/>
  <c r="I313" i="13"/>
  <c r="I312" i="13" s="1"/>
  <c r="K313" i="13"/>
  <c r="M313" i="13"/>
  <c r="O313" i="13"/>
  <c r="Q313" i="13"/>
  <c r="Q312" i="13" s="1"/>
  <c r="V313" i="13"/>
  <c r="G317" i="13"/>
  <c r="M317" i="13" s="1"/>
  <c r="I317" i="13"/>
  <c r="K317" i="13"/>
  <c r="K312" i="13" s="1"/>
  <c r="O317" i="13"/>
  <c r="Q317" i="13"/>
  <c r="V317" i="13"/>
  <c r="V312" i="13" s="1"/>
  <c r="G335" i="13"/>
  <c r="I335" i="13"/>
  <c r="K335" i="13"/>
  <c r="M335" i="13"/>
  <c r="O335" i="13"/>
  <c r="Q335" i="13"/>
  <c r="V335" i="13"/>
  <c r="G350" i="13"/>
  <c r="M350" i="13" s="1"/>
  <c r="I350" i="13"/>
  <c r="K350" i="13"/>
  <c r="O350" i="13"/>
  <c r="O312" i="13" s="1"/>
  <c r="Q350" i="13"/>
  <c r="V350" i="13"/>
  <c r="G354" i="13"/>
  <c r="I354" i="13"/>
  <c r="K354" i="13"/>
  <c r="M354" i="13"/>
  <c r="O354" i="13"/>
  <c r="Q354" i="13"/>
  <c r="V354" i="13"/>
  <c r="G359" i="13"/>
  <c r="M359" i="13" s="1"/>
  <c r="I359" i="13"/>
  <c r="K359" i="13"/>
  <c r="O359" i="13"/>
  <c r="Q359" i="13"/>
  <c r="V359" i="13"/>
  <c r="G374" i="13"/>
  <c r="I374" i="13"/>
  <c r="K374" i="13"/>
  <c r="M374" i="13"/>
  <c r="O374" i="13"/>
  <c r="Q374" i="13"/>
  <c r="V374" i="13"/>
  <c r="G377" i="13"/>
  <c r="M377" i="13" s="1"/>
  <c r="I377" i="13"/>
  <c r="K377" i="13"/>
  <c r="O377" i="13"/>
  <c r="Q377" i="13"/>
  <c r="V377" i="13"/>
  <c r="G381" i="13"/>
  <c r="M381" i="13" s="1"/>
  <c r="M380" i="13" s="1"/>
  <c r="I381" i="13"/>
  <c r="K381" i="13"/>
  <c r="K380" i="13" s="1"/>
  <c r="O381" i="13"/>
  <c r="O380" i="13" s="1"/>
  <c r="Q381" i="13"/>
  <c r="V381" i="13"/>
  <c r="V380" i="13" s="1"/>
  <c r="G383" i="13"/>
  <c r="I383" i="13"/>
  <c r="K383" i="13"/>
  <c r="M383" i="13"/>
  <c r="O383" i="13"/>
  <c r="Q383" i="13"/>
  <c r="V383" i="13"/>
  <c r="G385" i="13"/>
  <c r="M385" i="13" s="1"/>
  <c r="I385" i="13"/>
  <c r="K385" i="13"/>
  <c r="O385" i="13"/>
  <c r="Q385" i="13"/>
  <c r="V385" i="13"/>
  <c r="G388" i="13"/>
  <c r="I388" i="13"/>
  <c r="I380" i="13" s="1"/>
  <c r="K388" i="13"/>
  <c r="M388" i="13"/>
  <c r="O388" i="13"/>
  <c r="Q388" i="13"/>
  <c r="Q380" i="13" s="1"/>
  <c r="V388" i="13"/>
  <c r="G391" i="13"/>
  <c r="M391" i="13" s="1"/>
  <c r="I391" i="13"/>
  <c r="K391" i="13"/>
  <c r="O391" i="13"/>
  <c r="Q391" i="13"/>
  <c r="V391" i="13"/>
  <c r="G393" i="13"/>
  <c r="I393" i="13"/>
  <c r="K393" i="13"/>
  <c r="M393" i="13"/>
  <c r="O393" i="13"/>
  <c r="Q393" i="13"/>
  <c r="V393" i="13"/>
  <c r="G396" i="13"/>
  <c r="G397" i="13"/>
  <c r="I397" i="13"/>
  <c r="I396" i="13" s="1"/>
  <c r="K397" i="13"/>
  <c r="M397" i="13"/>
  <c r="O397" i="13"/>
  <c r="Q397" i="13"/>
  <c r="Q396" i="13" s="1"/>
  <c r="V397" i="13"/>
  <c r="G401" i="13"/>
  <c r="M401" i="13" s="1"/>
  <c r="I401" i="13"/>
  <c r="K401" i="13"/>
  <c r="K396" i="13" s="1"/>
  <c r="O401" i="13"/>
  <c r="Q401" i="13"/>
  <c r="V401" i="13"/>
  <c r="V396" i="13" s="1"/>
  <c r="G408" i="13"/>
  <c r="I408" i="13"/>
  <c r="K408" i="13"/>
  <c r="M408" i="13"/>
  <c r="O408" i="13"/>
  <c r="Q408" i="13"/>
  <c r="V408" i="13"/>
  <c r="G413" i="13"/>
  <c r="M413" i="13" s="1"/>
  <c r="I413" i="13"/>
  <c r="K413" i="13"/>
  <c r="O413" i="13"/>
  <c r="O396" i="13" s="1"/>
  <c r="Q413" i="13"/>
  <c r="V413" i="13"/>
  <c r="G419" i="13"/>
  <c r="I419" i="13"/>
  <c r="K419" i="13"/>
  <c r="M419" i="13"/>
  <c r="O419" i="13"/>
  <c r="Q419" i="13"/>
  <c r="V419" i="13"/>
  <c r="G422" i="13"/>
  <c r="M422" i="13" s="1"/>
  <c r="I422" i="13"/>
  <c r="K422" i="13"/>
  <c r="O422" i="13"/>
  <c r="Q422" i="13"/>
  <c r="V422" i="13"/>
  <c r="G425" i="13"/>
  <c r="G424" i="13" s="1"/>
  <c r="I425" i="13"/>
  <c r="K425" i="13"/>
  <c r="K424" i="13" s="1"/>
  <c r="O425" i="13"/>
  <c r="O424" i="13" s="1"/>
  <c r="Q425" i="13"/>
  <c r="V425" i="13"/>
  <c r="V424" i="13" s="1"/>
  <c r="G428" i="13"/>
  <c r="I428" i="13"/>
  <c r="I424" i="13" s="1"/>
  <c r="K428" i="13"/>
  <c r="M428" i="13"/>
  <c r="O428" i="13"/>
  <c r="Q428" i="13"/>
  <c r="Q424" i="13" s="1"/>
  <c r="V428" i="13"/>
  <c r="G431" i="13"/>
  <c r="M431" i="13" s="1"/>
  <c r="I431" i="13"/>
  <c r="K431" i="13"/>
  <c r="O431" i="13"/>
  <c r="Q431" i="13"/>
  <c r="V431" i="13"/>
  <c r="G434" i="13"/>
  <c r="I434" i="13"/>
  <c r="K434" i="13"/>
  <c r="M434" i="13"/>
  <c r="O434" i="13"/>
  <c r="Q434" i="13"/>
  <c r="V434" i="13"/>
  <c r="G437" i="13"/>
  <c r="M437" i="13" s="1"/>
  <c r="I437" i="13"/>
  <c r="K437" i="13"/>
  <c r="O437" i="13"/>
  <c r="Q437" i="13"/>
  <c r="V437" i="13"/>
  <c r="G440" i="13"/>
  <c r="I440" i="13"/>
  <c r="K440" i="13"/>
  <c r="M440" i="13"/>
  <c r="O440" i="13"/>
  <c r="Q440" i="13"/>
  <c r="V440" i="13"/>
  <c r="AE444" i="13"/>
  <c r="G464" i="12"/>
  <c r="BA461" i="12"/>
  <c r="BA458" i="12"/>
  <c r="BA455" i="12"/>
  <c r="BA452" i="12"/>
  <c r="BA449" i="12"/>
  <c r="BA440" i="12"/>
  <c r="BA435" i="12"/>
  <c r="BA434" i="12"/>
  <c r="BA431" i="12"/>
  <c r="BA423" i="12"/>
  <c r="BA419" i="12"/>
  <c r="BA403" i="12"/>
  <c r="BA395" i="12"/>
  <c r="BA248" i="12"/>
  <c r="BA157" i="12"/>
  <c r="BA151" i="12"/>
  <c r="BA134" i="12"/>
  <c r="BA109" i="12"/>
  <c r="BA108" i="12"/>
  <c r="BA95" i="12"/>
  <c r="BA92" i="12"/>
  <c r="BA51" i="12"/>
  <c r="BA28" i="12"/>
  <c r="BA19" i="12"/>
  <c r="BA1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5" i="12"/>
  <c r="I15" i="12"/>
  <c r="K15" i="12"/>
  <c r="M15" i="12"/>
  <c r="O15" i="12"/>
  <c r="Q15" i="12"/>
  <c r="V15" i="12"/>
  <c r="G18" i="12"/>
  <c r="M18" i="12" s="1"/>
  <c r="I18" i="12"/>
  <c r="K18" i="12"/>
  <c r="O18" i="12"/>
  <c r="O8" i="12" s="1"/>
  <c r="Q18" i="12"/>
  <c r="V18" i="12"/>
  <c r="G22" i="12"/>
  <c r="M22" i="12" s="1"/>
  <c r="I22" i="12"/>
  <c r="K22" i="12"/>
  <c r="O22" i="12"/>
  <c r="Q22" i="12"/>
  <c r="V22" i="12"/>
  <c r="G27" i="12"/>
  <c r="I27" i="12"/>
  <c r="K27" i="12"/>
  <c r="M27" i="12"/>
  <c r="O27" i="12"/>
  <c r="Q27" i="12"/>
  <c r="V27" i="12"/>
  <c r="G31" i="12"/>
  <c r="I31" i="12"/>
  <c r="K31" i="12"/>
  <c r="M31" i="12"/>
  <c r="O31" i="12"/>
  <c r="Q31" i="12"/>
  <c r="V31" i="12"/>
  <c r="G35" i="12"/>
  <c r="M35" i="12" s="1"/>
  <c r="I35" i="12"/>
  <c r="K35" i="12"/>
  <c r="O35" i="12"/>
  <c r="Q35" i="12"/>
  <c r="V35" i="12"/>
  <c r="G40" i="12"/>
  <c r="M40" i="12" s="1"/>
  <c r="I40" i="12"/>
  <c r="K40" i="12"/>
  <c r="O40" i="12"/>
  <c r="Q40" i="12"/>
  <c r="V40" i="12"/>
  <c r="G45" i="12"/>
  <c r="I45" i="12"/>
  <c r="K45" i="12"/>
  <c r="M45" i="12"/>
  <c r="O45" i="12"/>
  <c r="Q45" i="12"/>
  <c r="V45" i="12"/>
  <c r="G50" i="12"/>
  <c r="I50" i="12"/>
  <c r="K50" i="12"/>
  <c r="M50" i="12"/>
  <c r="O50" i="12"/>
  <c r="Q50" i="12"/>
  <c r="V50" i="12"/>
  <c r="G55" i="12"/>
  <c r="M55" i="12" s="1"/>
  <c r="I55" i="12"/>
  <c r="K55" i="12"/>
  <c r="O55" i="12"/>
  <c r="Q55" i="12"/>
  <c r="V55" i="12"/>
  <c r="G60" i="12"/>
  <c r="M60" i="12" s="1"/>
  <c r="I60" i="12"/>
  <c r="K60" i="12"/>
  <c r="O60" i="12"/>
  <c r="Q60" i="12"/>
  <c r="V60" i="12"/>
  <c r="G68" i="12"/>
  <c r="I68" i="12"/>
  <c r="K68" i="12"/>
  <c r="M68" i="12"/>
  <c r="O68" i="12"/>
  <c r="Q68" i="12"/>
  <c r="V68" i="12"/>
  <c r="G77" i="12"/>
  <c r="I77" i="12"/>
  <c r="K77" i="12"/>
  <c r="M77" i="12"/>
  <c r="O77" i="12"/>
  <c r="Q77" i="12"/>
  <c r="V77" i="12"/>
  <c r="G82" i="12"/>
  <c r="M82" i="12" s="1"/>
  <c r="I82" i="12"/>
  <c r="K82" i="12"/>
  <c r="O82" i="12"/>
  <c r="Q82" i="12"/>
  <c r="V82" i="12"/>
  <c r="G87" i="12"/>
  <c r="M87" i="12" s="1"/>
  <c r="I87" i="12"/>
  <c r="K87" i="12"/>
  <c r="O87" i="12"/>
  <c r="Q87" i="12"/>
  <c r="V87" i="12"/>
  <c r="G91" i="12"/>
  <c r="I91" i="12"/>
  <c r="I90" i="12" s="1"/>
  <c r="K91" i="12"/>
  <c r="M91" i="12"/>
  <c r="O91" i="12"/>
  <c r="Q91" i="12"/>
  <c r="Q90" i="12" s="1"/>
  <c r="V91" i="12"/>
  <c r="G107" i="12"/>
  <c r="M107" i="12" s="1"/>
  <c r="I107" i="12"/>
  <c r="K107" i="12"/>
  <c r="O107" i="12"/>
  <c r="O90" i="12" s="1"/>
  <c r="Q107" i="12"/>
  <c r="V107" i="12"/>
  <c r="G121" i="12"/>
  <c r="I121" i="12"/>
  <c r="K121" i="12"/>
  <c r="M121" i="12"/>
  <c r="O121" i="12"/>
  <c r="Q121" i="12"/>
  <c r="V121" i="12"/>
  <c r="G133" i="12"/>
  <c r="M133" i="12" s="1"/>
  <c r="I133" i="12"/>
  <c r="K133" i="12"/>
  <c r="K90" i="12" s="1"/>
  <c r="O133" i="12"/>
  <c r="Q133" i="12"/>
  <c r="V133" i="12"/>
  <c r="V90" i="12" s="1"/>
  <c r="G150" i="12"/>
  <c r="I150" i="12"/>
  <c r="K150" i="12"/>
  <c r="M150" i="12"/>
  <c r="O150" i="12"/>
  <c r="Q150" i="12"/>
  <c r="V150" i="12"/>
  <c r="G156" i="12"/>
  <c r="M156" i="12" s="1"/>
  <c r="I156" i="12"/>
  <c r="K156" i="12"/>
  <c r="O156" i="12"/>
  <c r="Q156" i="12"/>
  <c r="V156" i="12"/>
  <c r="G171" i="12"/>
  <c r="I171" i="12"/>
  <c r="K171" i="12"/>
  <c r="M171" i="12"/>
  <c r="O171" i="12"/>
  <c r="Q171" i="12"/>
  <c r="V171" i="12"/>
  <c r="G178" i="12"/>
  <c r="M178" i="12" s="1"/>
  <c r="I178" i="12"/>
  <c r="K178" i="12"/>
  <c r="O178" i="12"/>
  <c r="Q178" i="12"/>
  <c r="V178" i="12"/>
  <c r="G194" i="12"/>
  <c r="I194" i="12"/>
  <c r="K194" i="12"/>
  <c r="M194" i="12"/>
  <c r="O194" i="12"/>
  <c r="Q194" i="12"/>
  <c r="V194" i="12"/>
  <c r="G211" i="12"/>
  <c r="M211" i="12" s="1"/>
  <c r="I211" i="12"/>
  <c r="K211" i="12"/>
  <c r="O211" i="12"/>
  <c r="Q211" i="12"/>
  <c r="V211" i="12"/>
  <c r="G231" i="12"/>
  <c r="I231" i="12"/>
  <c r="K231" i="12"/>
  <c r="M231" i="12"/>
  <c r="O231" i="12"/>
  <c r="Q231" i="12"/>
  <c r="V231" i="12"/>
  <c r="G241" i="12"/>
  <c r="M241" i="12" s="1"/>
  <c r="I241" i="12"/>
  <c r="K241" i="12"/>
  <c r="O241" i="12"/>
  <c r="Q241" i="12"/>
  <c r="V241" i="12"/>
  <c r="G245" i="12"/>
  <c r="I245" i="12"/>
  <c r="K245" i="12"/>
  <c r="M245" i="12"/>
  <c r="O245" i="12"/>
  <c r="Q245" i="12"/>
  <c r="V245" i="12"/>
  <c r="G268" i="12"/>
  <c r="M268" i="12" s="1"/>
  <c r="I268" i="12"/>
  <c r="K268" i="12"/>
  <c r="O268" i="12"/>
  <c r="Q268" i="12"/>
  <c r="V268" i="12"/>
  <c r="I270" i="12"/>
  <c r="Q270" i="12"/>
  <c r="G271" i="12"/>
  <c r="G270" i="12" s="1"/>
  <c r="I271" i="12"/>
  <c r="K271" i="12"/>
  <c r="K270" i="12" s="1"/>
  <c r="O271" i="12"/>
  <c r="O270" i="12" s="1"/>
  <c r="Q271" i="12"/>
  <c r="V271" i="12"/>
  <c r="V270" i="12" s="1"/>
  <c r="G274" i="12"/>
  <c r="I274" i="12"/>
  <c r="K274" i="12"/>
  <c r="M274" i="12"/>
  <c r="O274" i="12"/>
  <c r="Q274" i="12"/>
  <c r="V274" i="12"/>
  <c r="G279" i="12"/>
  <c r="I279" i="12"/>
  <c r="I278" i="12" s="1"/>
  <c r="K279" i="12"/>
  <c r="M279" i="12"/>
  <c r="O279" i="12"/>
  <c r="Q279" i="12"/>
  <c r="Q278" i="12" s="1"/>
  <c r="V279" i="12"/>
  <c r="G287" i="12"/>
  <c r="M287" i="12" s="1"/>
  <c r="I287" i="12"/>
  <c r="K287" i="12"/>
  <c r="K278" i="12" s="1"/>
  <c r="O287" i="12"/>
  <c r="Q287" i="12"/>
  <c r="V287" i="12"/>
  <c r="V278" i="12" s="1"/>
  <c r="G294" i="12"/>
  <c r="I294" i="12"/>
  <c r="K294" i="12"/>
  <c r="M294" i="12"/>
  <c r="O294" i="12"/>
  <c r="Q294" i="12"/>
  <c r="V294" i="12"/>
  <c r="G304" i="12"/>
  <c r="M304" i="12" s="1"/>
  <c r="I304" i="12"/>
  <c r="K304" i="12"/>
  <c r="O304" i="12"/>
  <c r="O278" i="12" s="1"/>
  <c r="Q304" i="12"/>
  <c r="V304" i="12"/>
  <c r="G307" i="12"/>
  <c r="G306" i="12" s="1"/>
  <c r="I307" i="12"/>
  <c r="K307" i="12"/>
  <c r="K306" i="12" s="1"/>
  <c r="O307" i="12"/>
  <c r="O306" i="12" s="1"/>
  <c r="Q307" i="12"/>
  <c r="V307" i="12"/>
  <c r="V306" i="12" s="1"/>
  <c r="G317" i="12"/>
  <c r="I317" i="12"/>
  <c r="K317" i="12"/>
  <c r="M317" i="12"/>
  <c r="O317" i="12"/>
  <c r="Q317" i="12"/>
  <c r="V317" i="12"/>
  <c r="G320" i="12"/>
  <c r="M320" i="12" s="1"/>
  <c r="I320" i="12"/>
  <c r="K320" i="12"/>
  <c r="O320" i="12"/>
  <c r="Q320" i="12"/>
  <c r="V320" i="12"/>
  <c r="G328" i="12"/>
  <c r="I328" i="12"/>
  <c r="I306" i="12" s="1"/>
  <c r="K328" i="12"/>
  <c r="M328" i="12"/>
  <c r="O328" i="12"/>
  <c r="Q328" i="12"/>
  <c r="Q306" i="12" s="1"/>
  <c r="V328" i="12"/>
  <c r="G336" i="12"/>
  <c r="I336" i="12"/>
  <c r="I335" i="12" s="1"/>
  <c r="K336" i="12"/>
  <c r="M336" i="12"/>
  <c r="O336" i="12"/>
  <c r="Q336" i="12"/>
  <c r="Q335" i="12" s="1"/>
  <c r="V336" i="12"/>
  <c r="G346" i="12"/>
  <c r="M346" i="12" s="1"/>
  <c r="I346" i="12"/>
  <c r="K346" i="12"/>
  <c r="O346" i="12"/>
  <c r="O335" i="12" s="1"/>
  <c r="Q346" i="12"/>
  <c r="V346" i="12"/>
  <c r="G361" i="12"/>
  <c r="I361" i="12"/>
  <c r="K361" i="12"/>
  <c r="M361" i="12"/>
  <c r="O361" i="12"/>
  <c r="Q361" i="12"/>
  <c r="V361" i="12"/>
  <c r="G366" i="12"/>
  <c r="M366" i="12" s="1"/>
  <c r="I366" i="12"/>
  <c r="K366" i="12"/>
  <c r="K335" i="12" s="1"/>
  <c r="O366" i="12"/>
  <c r="Q366" i="12"/>
  <c r="V366" i="12"/>
  <c r="V335" i="12" s="1"/>
  <c r="G377" i="12"/>
  <c r="M377" i="12" s="1"/>
  <c r="M376" i="12" s="1"/>
  <c r="I377" i="12"/>
  <c r="K377" i="12"/>
  <c r="K376" i="12" s="1"/>
  <c r="O377" i="12"/>
  <c r="O376" i="12" s="1"/>
  <c r="Q377" i="12"/>
  <c r="V377" i="12"/>
  <c r="V376" i="12" s="1"/>
  <c r="G379" i="12"/>
  <c r="I379" i="12"/>
  <c r="I376" i="12" s="1"/>
  <c r="K379" i="12"/>
  <c r="M379" i="12"/>
  <c r="O379" i="12"/>
  <c r="Q379" i="12"/>
  <c r="Q376" i="12" s="1"/>
  <c r="V379" i="12"/>
  <c r="G385" i="12"/>
  <c r="K385" i="12"/>
  <c r="O385" i="12"/>
  <c r="V385" i="12"/>
  <c r="G386" i="12"/>
  <c r="I386" i="12"/>
  <c r="I385" i="12" s="1"/>
  <c r="K386" i="12"/>
  <c r="M386" i="12"/>
  <c r="M385" i="12" s="1"/>
  <c r="O386" i="12"/>
  <c r="Q386" i="12"/>
  <c r="Q385" i="12" s="1"/>
  <c r="V386" i="12"/>
  <c r="G388" i="12"/>
  <c r="O388" i="12"/>
  <c r="G389" i="12"/>
  <c r="I389" i="12"/>
  <c r="I388" i="12" s="1"/>
  <c r="K389" i="12"/>
  <c r="M389" i="12"/>
  <c r="O389" i="12"/>
  <c r="Q389" i="12"/>
  <c r="Q388" i="12" s="1"/>
  <c r="V389" i="12"/>
  <c r="G394" i="12"/>
  <c r="M394" i="12" s="1"/>
  <c r="I394" i="12"/>
  <c r="K394" i="12"/>
  <c r="K388" i="12" s="1"/>
  <c r="O394" i="12"/>
  <c r="Q394" i="12"/>
  <c r="V394" i="12"/>
  <c r="V388" i="12" s="1"/>
  <c r="G398" i="12"/>
  <c r="M398" i="12" s="1"/>
  <c r="I398" i="12"/>
  <c r="K398" i="12"/>
  <c r="K397" i="12" s="1"/>
  <c r="O398" i="12"/>
  <c r="O397" i="12" s="1"/>
  <c r="Q398" i="12"/>
  <c r="V398" i="12"/>
  <c r="V397" i="12" s="1"/>
  <c r="G400" i="12"/>
  <c r="I400" i="12"/>
  <c r="I397" i="12" s="1"/>
  <c r="K400" i="12"/>
  <c r="M400" i="12"/>
  <c r="O400" i="12"/>
  <c r="Q400" i="12"/>
  <c r="Q397" i="12" s="1"/>
  <c r="V400" i="12"/>
  <c r="G402" i="12"/>
  <c r="M402" i="12" s="1"/>
  <c r="I402" i="12"/>
  <c r="K402" i="12"/>
  <c r="O402" i="12"/>
  <c r="Q402" i="12"/>
  <c r="V402" i="12"/>
  <c r="G405" i="12"/>
  <c r="I405" i="12"/>
  <c r="K405" i="12"/>
  <c r="M405" i="12"/>
  <c r="O405" i="12"/>
  <c r="Q405" i="12"/>
  <c r="V405" i="12"/>
  <c r="G408" i="12"/>
  <c r="M408" i="12" s="1"/>
  <c r="I408" i="12"/>
  <c r="K408" i="12"/>
  <c r="O408" i="12"/>
  <c r="Q408" i="12"/>
  <c r="V408" i="12"/>
  <c r="G410" i="12"/>
  <c r="I410" i="12"/>
  <c r="K410" i="12"/>
  <c r="M410" i="12"/>
  <c r="O410" i="12"/>
  <c r="Q410" i="12"/>
  <c r="V410" i="12"/>
  <c r="G413" i="12"/>
  <c r="M413" i="12" s="1"/>
  <c r="I413" i="12"/>
  <c r="K413" i="12"/>
  <c r="O413" i="12"/>
  <c r="Q413" i="12"/>
  <c r="V413" i="12"/>
  <c r="G417" i="12"/>
  <c r="M417" i="12" s="1"/>
  <c r="I417" i="12"/>
  <c r="K417" i="12"/>
  <c r="K416" i="12" s="1"/>
  <c r="O417" i="12"/>
  <c r="O416" i="12" s="1"/>
  <c r="Q417" i="12"/>
  <c r="V417" i="12"/>
  <c r="V416" i="12" s="1"/>
  <c r="G421" i="12"/>
  <c r="I421" i="12"/>
  <c r="I416" i="12" s="1"/>
  <c r="K421" i="12"/>
  <c r="M421" i="12"/>
  <c r="O421" i="12"/>
  <c r="Q421" i="12"/>
  <c r="Q416" i="12" s="1"/>
  <c r="V421" i="12"/>
  <c r="G428" i="12"/>
  <c r="M428" i="12" s="1"/>
  <c r="I428" i="12"/>
  <c r="K428" i="12"/>
  <c r="O428" i="12"/>
  <c r="Q428" i="12"/>
  <c r="V428" i="12"/>
  <c r="G433" i="12"/>
  <c r="I433" i="12"/>
  <c r="K433" i="12"/>
  <c r="M433" i="12"/>
  <c r="O433" i="12"/>
  <c r="Q433" i="12"/>
  <c r="V433" i="12"/>
  <c r="G439" i="12"/>
  <c r="M439" i="12" s="1"/>
  <c r="I439" i="12"/>
  <c r="K439" i="12"/>
  <c r="O439" i="12"/>
  <c r="Q439" i="12"/>
  <c r="V439" i="12"/>
  <c r="G442" i="12"/>
  <c r="I442" i="12"/>
  <c r="K442" i="12"/>
  <c r="M442" i="12"/>
  <c r="O442" i="12"/>
  <c r="Q442" i="12"/>
  <c r="V442" i="12"/>
  <c r="G445" i="12"/>
  <c r="I445" i="12"/>
  <c r="I444" i="12" s="1"/>
  <c r="K445" i="12"/>
  <c r="M445" i="12"/>
  <c r="O445" i="12"/>
  <c r="Q445" i="12"/>
  <c r="Q444" i="12" s="1"/>
  <c r="V445" i="12"/>
  <c r="G448" i="12"/>
  <c r="M448" i="12" s="1"/>
  <c r="I448" i="12"/>
  <c r="K448" i="12"/>
  <c r="O448" i="12"/>
  <c r="O444" i="12" s="1"/>
  <c r="Q448" i="12"/>
  <c r="V448" i="12"/>
  <c r="G451" i="12"/>
  <c r="I451" i="12"/>
  <c r="K451" i="12"/>
  <c r="M451" i="12"/>
  <c r="O451" i="12"/>
  <c r="Q451" i="12"/>
  <c r="V451" i="12"/>
  <c r="G454" i="12"/>
  <c r="M454" i="12" s="1"/>
  <c r="I454" i="12"/>
  <c r="K454" i="12"/>
  <c r="K444" i="12" s="1"/>
  <c r="O454" i="12"/>
  <c r="Q454" i="12"/>
  <c r="V454" i="12"/>
  <c r="V444" i="12" s="1"/>
  <c r="G457" i="12"/>
  <c r="I457" i="12"/>
  <c r="K457" i="12"/>
  <c r="M457" i="12"/>
  <c r="O457" i="12"/>
  <c r="Q457" i="12"/>
  <c r="V457" i="12"/>
  <c r="G460" i="12"/>
  <c r="M460" i="12" s="1"/>
  <c r="I460" i="12"/>
  <c r="K460" i="12"/>
  <c r="O460" i="12"/>
  <c r="Q460" i="12"/>
  <c r="V460" i="12"/>
  <c r="AE464" i="12"/>
  <c r="AF464" i="12"/>
  <c r="I20" i="1"/>
  <c r="I19" i="1"/>
  <c r="I18" i="1"/>
  <c r="I17" i="1"/>
  <c r="I16" i="1"/>
  <c r="I91" i="1"/>
  <c r="J90" i="1" s="1"/>
  <c r="AZ60" i="1"/>
  <c r="AZ59" i="1"/>
  <c r="F56" i="1"/>
  <c r="G56" i="1"/>
  <c r="G25" i="1" s="1"/>
  <c r="A25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56" i="1" s="1"/>
  <c r="J28" i="1"/>
  <c r="J26" i="1"/>
  <c r="G38" i="1"/>
  <c r="F38" i="1"/>
  <c r="J23" i="1"/>
  <c r="J24" i="1"/>
  <c r="J25" i="1"/>
  <c r="J27" i="1"/>
  <c r="E24" i="1"/>
  <c r="E26" i="1"/>
  <c r="J68" i="1" l="1"/>
  <c r="J72" i="1"/>
  <c r="J74" i="1"/>
  <c r="J76" i="1"/>
  <c r="J78" i="1"/>
  <c r="J80" i="1"/>
  <c r="J82" i="1"/>
  <c r="J84" i="1"/>
  <c r="J86" i="1"/>
  <c r="J89" i="1"/>
  <c r="J66" i="1"/>
  <c r="J70" i="1"/>
  <c r="J67" i="1"/>
  <c r="J69" i="1"/>
  <c r="J71" i="1"/>
  <c r="J73" i="1"/>
  <c r="J75" i="1"/>
  <c r="J77" i="1"/>
  <c r="J79" i="1"/>
  <c r="J81" i="1"/>
  <c r="J83" i="1"/>
  <c r="J85" i="1"/>
  <c r="J87" i="1"/>
  <c r="A26" i="1"/>
  <c r="G26" i="1"/>
  <c r="G28" i="1"/>
  <c r="G23" i="1"/>
  <c r="M106" i="19"/>
  <c r="M194" i="19"/>
  <c r="AF205" i="19"/>
  <c r="M167" i="19"/>
  <c r="M166" i="19" s="1"/>
  <c r="M159" i="19"/>
  <c r="M158" i="19" s="1"/>
  <c r="M9" i="19"/>
  <c r="M8" i="19" s="1"/>
  <c r="M42" i="18"/>
  <c r="M9" i="18"/>
  <c r="M8" i="18" s="1"/>
  <c r="M160" i="16"/>
  <c r="M102" i="16"/>
  <c r="M150" i="16"/>
  <c r="M137" i="16"/>
  <c r="M89" i="16"/>
  <c r="AF203" i="16"/>
  <c r="M184" i="16"/>
  <c r="M183" i="16" s="1"/>
  <c r="M148" i="16"/>
  <c r="M147" i="16" s="1"/>
  <c r="M131" i="16"/>
  <c r="M130" i="16" s="1"/>
  <c r="M9" i="16"/>
  <c r="M8" i="16" s="1"/>
  <c r="M128" i="15"/>
  <c r="M170" i="15"/>
  <c r="M169" i="15" s="1"/>
  <c r="M123" i="15"/>
  <c r="M122" i="15" s="1"/>
  <c r="M96" i="15"/>
  <c r="M95" i="15" s="1"/>
  <c r="M9" i="15"/>
  <c r="M8" i="15" s="1"/>
  <c r="AF180" i="15"/>
  <c r="M167" i="14"/>
  <c r="M103" i="14"/>
  <c r="M150" i="14"/>
  <c r="M205" i="14"/>
  <c r="M195" i="14" s="1"/>
  <c r="M144" i="14"/>
  <c r="M143" i="14" s="1"/>
  <c r="M64" i="14"/>
  <c r="M63" i="14" s="1"/>
  <c r="M22" i="14"/>
  <c r="M8" i="14" s="1"/>
  <c r="AF215" i="14"/>
  <c r="M115" i="13"/>
  <c r="M396" i="13"/>
  <c r="M312" i="13"/>
  <c r="M151" i="13"/>
  <c r="M211" i="13"/>
  <c r="M228" i="13"/>
  <c r="AF444" i="13"/>
  <c r="M425" i="13"/>
  <c r="M424" i="13" s="1"/>
  <c r="G380" i="13"/>
  <c r="M276" i="13"/>
  <c r="M275" i="13" s="1"/>
  <c r="M266" i="13"/>
  <c r="M262" i="13" s="1"/>
  <c r="G228" i="13"/>
  <c r="M193" i="13"/>
  <c r="M189" i="13" s="1"/>
  <c r="M183" i="13"/>
  <c r="M178" i="13" s="1"/>
  <c r="M171" i="13"/>
  <c r="M166" i="13" s="1"/>
  <c r="G151" i="13"/>
  <c r="M147" i="13"/>
  <c r="M133" i="13" s="1"/>
  <c r="M12" i="13"/>
  <c r="M8" i="13" s="1"/>
  <c r="M388" i="12"/>
  <c r="M335" i="12"/>
  <c r="M416" i="12"/>
  <c r="M397" i="12"/>
  <c r="M90" i="12"/>
  <c r="M444" i="12"/>
  <c r="M8" i="12"/>
  <c r="M278" i="12"/>
  <c r="G335" i="12"/>
  <c r="G90" i="12"/>
  <c r="G444" i="12"/>
  <c r="G416" i="12"/>
  <c r="G397" i="12"/>
  <c r="G376" i="12"/>
  <c r="M307" i="12"/>
  <c r="M306" i="12" s="1"/>
  <c r="M271" i="12"/>
  <c r="M270" i="12" s="1"/>
  <c r="G278" i="12"/>
  <c r="G8" i="12"/>
  <c r="I21" i="1"/>
  <c r="J88" i="1"/>
  <c r="J55" i="1"/>
  <c r="J51" i="1"/>
  <c r="J47" i="1"/>
  <c r="J43" i="1"/>
  <c r="J52" i="1"/>
  <c r="J48" i="1"/>
  <c r="J44" i="1"/>
  <c r="J54" i="1"/>
  <c r="J46" i="1"/>
  <c r="J53" i="1"/>
  <c r="J49" i="1"/>
  <c r="J45" i="1"/>
  <c r="J41" i="1"/>
  <c r="J39" i="1"/>
  <c r="J56" i="1" s="1"/>
  <c r="J50" i="1"/>
  <c r="J42" i="1"/>
  <c r="H56" i="1"/>
  <c r="J91" i="1" l="1"/>
  <c r="A23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S6" authorId="0" shapeId="0" xr:uid="{415F2DCB-ED8A-47CE-924F-E621BD36826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FF2B939-3C25-4377-8260-0AB4775C72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S6" authorId="0" shapeId="0" xr:uid="{C2FDC0AD-42D2-4D59-A0E8-FFAB807EBC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FDAC754-7B09-4EFF-B42F-444F6C2763E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S6" authorId="0" shapeId="0" xr:uid="{B5D2BA0C-2994-4472-9621-EE06AFC7B88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A966C10-FC49-49AB-8D96-4F9055E5654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S6" authorId="0" shapeId="0" xr:uid="{E59A7A55-24E5-4FC6-A255-6BD24081F56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53DBBB8-E82B-4534-A29C-4C368B60E6C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S6" authorId="0" shapeId="0" xr:uid="{ECEE6536-162F-423A-B2EC-D438C4B48EE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20B1C07-65BA-47F2-B94E-4B3EC4C449F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S6" authorId="0" shapeId="0" xr:uid="{B2F551E1-4E51-4179-8E1E-53CA2CDD7D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FDE1A5-A55A-40C9-A640-05BD5E6F924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S6" authorId="0" shapeId="0" xr:uid="{883CCEA1-2736-4CB7-AB1E-3606C7A707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DE8F638-DF83-4D81-9F47-BB97918975B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S6" authorId="0" shapeId="0" xr:uid="{AF199E84-6E42-4462-BDC3-ED5E5BD934E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BF444D8-EC67-404C-889C-4B0164533D5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<sst xmlns="http://schemas.openxmlformats.org/spreadsheetml/2006/main" count="5833" uniqueCount="1126">
  <si>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</si>
  <si>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</si>
  <si>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</si>
  <si>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</si>
  <si>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</si>
  <si>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</si>
  <si>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</si>
  <si>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</si>
  <si>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</si>
  <si>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</si>
  <si>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</si>
  <si>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</si>
  <si>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</si>
  <si>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</si>
  <si>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</si>
  <si>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</si>
  <si>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</si>
  <si>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</si>
  <si>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</si>
  <si>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</si>
  <si>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</si>
  <si>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</si>
  <si>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</si>
  <si>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</si>
  <si>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</si>
  <si>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</si>
  <si>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</si>
  <si>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</si>
  <si>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</si>
  <si>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</si>
  <si>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</si>
  <si>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</si>
  <si>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</si>
  <si>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</si>
  <si>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</si>
  <si>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</si>
  <si>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</si>
  <si>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</si>
  <si>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</si>
  <si>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</si>
  <si>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</si>
  <si>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</si>
  <si>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</si>
  <si>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2027</t>
  </si>
  <si>
    <t>Rekonstrukce sportovního areálu SZeŠ a SOŠ Poděbrady</t>
  </si>
  <si>
    <t>Střední zemědělská škola a Střední odborná škola Poděbrady, příspěvková organizace</t>
  </si>
  <si>
    <t>Boučkova 355/49</t>
  </si>
  <si>
    <t>Poděbrady-Poděbrady II</t>
  </si>
  <si>
    <t>29001</t>
  </si>
  <si>
    <t>49535013</t>
  </si>
  <si>
    <t>CZ49535013</t>
  </si>
  <si>
    <t>Ing.arch. Kabelík Zbyněk</t>
  </si>
  <si>
    <t>Na Cihlářce 1964/13</t>
  </si>
  <si>
    <t>Praha-Smíchov</t>
  </si>
  <si>
    <t>15000</t>
  </si>
  <si>
    <t>11203714</t>
  </si>
  <si>
    <t>CZ5903170295</t>
  </si>
  <si>
    <t>Stavba</t>
  </si>
  <si>
    <t>Stavební objekt</t>
  </si>
  <si>
    <t>01</t>
  </si>
  <si>
    <t>Atletická dráha</t>
  </si>
  <si>
    <t>2027.01.A1</t>
  </si>
  <si>
    <t>Atletická dráha s doskočištěm pro skok daleký</t>
  </si>
  <si>
    <t>02</t>
  </si>
  <si>
    <t>Víceúčelové hřiště</t>
  </si>
  <si>
    <t>2027.02.A0</t>
  </si>
  <si>
    <t>03</t>
  </si>
  <si>
    <t>Dopravní hřiště</t>
  </si>
  <si>
    <t>2027.03.A0</t>
  </si>
  <si>
    <t>2027.03.B0</t>
  </si>
  <si>
    <t>Dopravní hřiště - vsakování</t>
  </si>
  <si>
    <t>04</t>
  </si>
  <si>
    <t>Vrhačský sektor</t>
  </si>
  <si>
    <t>2027.04.A0</t>
  </si>
  <si>
    <t>05</t>
  </si>
  <si>
    <t>Sportovní prvky</t>
  </si>
  <si>
    <t>2027.05.A0</t>
  </si>
  <si>
    <t>06</t>
  </si>
  <si>
    <t>Oplocení pozemku</t>
  </si>
  <si>
    <t>2027.06.A0</t>
  </si>
  <si>
    <t>07</t>
  </si>
  <si>
    <t>Vodovod</t>
  </si>
  <si>
    <t>2027.07.A0</t>
  </si>
  <si>
    <t>Celkem za stavbu</t>
  </si>
  <si>
    <t>CZK</t>
  </si>
  <si>
    <t>#POPS</t>
  </si>
  <si>
    <t>Popis stavby: 2027 - Rekonstrukce sportovního areálu SZeŠ a SOŠ Poděbrady</t>
  </si>
  <si>
    <t>Poznámka ke kovovým konstrukcím:</t>
  </si>
  <si>
    <t>dílenská dokumentace, která není součástí projektové dokumentace, je zahrnuta v ceně např. ocelové konstrukce jako součást výrobku</t>
  </si>
  <si>
    <t>Rekapitulace dílů</t>
  </si>
  <si>
    <t>Typ dílu</t>
  </si>
  <si>
    <t>1</t>
  </si>
  <si>
    <t>Zemní práce</t>
  </si>
  <si>
    <t>18</t>
  </si>
  <si>
    <t>Povrchové úpravy terénu</t>
  </si>
  <si>
    <t>2</t>
  </si>
  <si>
    <t>Základy a zvláštní zakládání</t>
  </si>
  <si>
    <t>4</t>
  </si>
  <si>
    <t>Vodorovné konstrukce</t>
  </si>
  <si>
    <t>46</t>
  </si>
  <si>
    <t>Zpevněné plochy</t>
  </si>
  <si>
    <t>5</t>
  </si>
  <si>
    <t>Komunikace</t>
  </si>
  <si>
    <t>61</t>
  </si>
  <si>
    <t>Úpravy povrchů vnitřní</t>
  </si>
  <si>
    <t>63</t>
  </si>
  <si>
    <t>Podlahy a podlahové konstrukce</t>
  </si>
  <si>
    <t>8</t>
  </si>
  <si>
    <t>Trubní vedení</t>
  </si>
  <si>
    <t>89</t>
  </si>
  <si>
    <t>Ostatní konstrukce na trubním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</si>
  <si>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</si>
  <si>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</si>
  <si>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</si>
  <si>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</si>
  <si>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</si>
  <si>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</si>
  <si>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</si>
  <si>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</si>
  <si>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</si>
  <si>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</si>
  <si>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722</t>
  </si>
  <si>
    <t>Vnitřní vodovod</t>
  </si>
  <si>
    <t>766</t>
  </si>
  <si>
    <t>Konstrukce truhlářské</t>
  </si>
  <si>
    <t>767</t>
  </si>
  <si>
    <t>Konstrukce zámečnické</t>
  </si>
  <si>
    <t>783</t>
  </si>
  <si>
    <t>Nátěry</t>
  </si>
  <si>
    <t>797</t>
  </si>
  <si>
    <t>Vybavení hřišť, tělocvičen</t>
  </si>
  <si>
    <t>Vybavení sportovišť</t>
  </si>
  <si>
    <t>799</t>
  </si>
  <si>
    <t>Ostatní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</si>
  <si>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</si>
  <si>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</si>
  <si>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</si>
  <si>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</si>
  <si>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</si>
  <si>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</si>
  <si>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</si>
  <si>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</si>
  <si>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</si>
  <si>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</si>
  <si>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</si>
  <si>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</si>
  <si>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</si>
  <si>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</si>
  <si>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</si>
  <si>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</si>
  <si>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</si>
  <si>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</si>
  <si>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</si>
  <si>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</si>
  <si>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</si>
  <si>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</si>
  <si>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</si>
  <si>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</si>
  <si>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</si>
  <si>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</si>
  <si>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</si>
  <si>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</si>
  <si>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</si>
  <si>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</si>
  <si>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</si>
  <si>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</si>
  <si>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</si>
  <si>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112201202R00</t>
  </si>
  <si>
    <t>Odřezání nebo odsekání pařezů v úrovni terénu o průměru přes 300 do 500 mm</t>
  </si>
  <si>
    <t>kus</t>
  </si>
  <si>
    <t>800-1</t>
  </si>
  <si>
    <t>RTS 21/ I</t>
  </si>
  <si>
    <t>RTS 20/ II</t>
  </si>
  <si>
    <t>Práce</t>
  </si>
  <si>
    <t>POL1_</t>
  </si>
  <si>
    <t>s vykopávkou potřebného pracovního prostoru a s jeho zahrnutím výkopkem, s odklizením vytěžené dřevní hmoty na vzdálenost do 50 m na hromady nebo s naložením na dopravní prostředek pro všechny sklony území,</t>
  </si>
  <si>
    <t>SPI</t>
  </si>
  <si>
    <t>SPU</t>
  </si>
  <si>
    <t>113109310R00</t>
  </si>
  <si>
    <t>Odstranění podkladů nebo krytů z betonu prostého, v ploše jednotlivě do 50 m2, tloušťka vrstvy 100 mm</t>
  </si>
  <si>
    <t>m2</t>
  </si>
  <si>
    <t>822-1</t>
  </si>
  <si>
    <t>základy zrušené stavby : (10,098-0,2*2)*(3,339-0,2*2)</t>
  </si>
  <si>
    <t>VV</t>
  </si>
  <si>
    <t>113109320R00</t>
  </si>
  <si>
    <t>Odstranění podkladů nebo krytů z betonu prostého, v ploše jednotlivě do 50 m2, tloušťka vrstvy 200 mm</t>
  </si>
  <si>
    <t>betonová plocha u zbouraného objektu : 10,09</t>
  </si>
  <si>
    <t>113204111R00</t>
  </si>
  <si>
    <t>Vytrhání obrub záhonových</t>
  </si>
  <si>
    <t>m</t>
  </si>
  <si>
    <t>s vybouráním lože, s přemístěním hmot na skládku na vzdálenost do 3 m nebo naložením na dopravní prostředek</t>
  </si>
  <si>
    <t>dle podkladů uvedených projektantem : 412,1</t>
  </si>
  <si>
    <t>122101101R00</t>
  </si>
  <si>
    <t>Odkopávky a  prokopávky nezapažené v horninách 1 a 2_x000D_
 do 100 m3</t>
  </si>
  <si>
    <t>m3</t>
  </si>
  <si>
    <t>s přehozením výkopku na vzdálenost do 3 m nebo s naložením na dopravní prostředek,</t>
  </si>
  <si>
    <t xml:space="preserve">výkres č. D.01 - plocha změřená v projektovém programu : </t>
  </si>
  <si>
    <t xml:space="preserve"> doskočiště - výplň písková : 15,37*0,3</t>
  </si>
  <si>
    <t>122202202R00</t>
  </si>
  <si>
    <t>Odkopávky a prokopávky pro silnice v hornině 3 přes 100 do 1 000 m3</t>
  </si>
  <si>
    <t>s přemístěním výkopku v příčných profilech na vzdálenost do 15 m nebo s naložením na dopravní prostředek.</t>
  </si>
  <si>
    <t>dle údaje o ploše na výkresu přípravy území, demolice č. D.01 : 1061,31*(0,1+0,15)*0,5</t>
  </si>
  <si>
    <t>130901121RT1</t>
  </si>
  <si>
    <t>Bourání konstrukcí v hloubených vykopávkách z betonu, prostého, pneumatickým kladivem</t>
  </si>
  <si>
    <t>s přemístěním suti na hromady na vzdálenost do 20 m nebo s uložením na dopravní prostředek,</t>
  </si>
  <si>
    <t>základy zrušené stavby : (10,098+3,339-0,2*2)*2*0,2*0,8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</si>
  <si>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</si>
  <si>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</si>
  <si>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</si>
  <si>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základy zrušené stavby : (10,098+3,339-0,2*2)*2*0,2*0,65</t>
  </si>
  <si>
    <t>betonová plocha u zbouraného objektu : 10,09*0,05</t>
  </si>
  <si>
    <t>162701105R00</t>
  </si>
  <si>
    <t>Vodorovné přemístění výkopku z horniny 1 až 4, na vzdálenost přes 9 000  do 10 000 m</t>
  </si>
  <si>
    <t>0</t>
  </si>
  <si>
    <t>162701109R00</t>
  </si>
  <si>
    <t>Vodorovné přemístění výkopku příplatek k ceně za každých dalších i započatých 1 000 m přes 10 000 m_x000D_
 z horniny 1 až 4</t>
  </si>
  <si>
    <t xml:space="preserve">za dlaších 10 km, celkem do 20 km : </t>
  </si>
  <si>
    <t>dle údaje o ploše na výkresu přípravy území, demolice č. D.01 : 1061,31*(0,1+0,15)*0,5*10</t>
  </si>
  <si>
    <t>171201101R00</t>
  </si>
  <si>
    <t>Uložení sypaniny do násypů nezhutněných</t>
  </si>
  <si>
    <t>Uložení sypaniny do násypů nebo na skládku s rozprostřením sypaniny ve vrstvách a s hrubým urovnáním.</t>
  </si>
  <si>
    <t>POP</t>
  </si>
  <si>
    <t>171206111R00</t>
  </si>
  <si>
    <t>Uložení zemin do předepsaných tvarů uložení zemin schopných zúrodnění do násypů předepsaných tvarů s urovnáním</t>
  </si>
  <si>
    <t>823-2</t>
  </si>
  <si>
    <t>POL1_1</t>
  </si>
  <si>
    <t>schopných zúrodnění nebo zemin výsypek do násypů</t>
  </si>
  <si>
    <t>písek do doskočiště</t>
  </si>
  <si>
    <t>výplň doskočiště : 8*0,77*0,42+8*(3-0,77)*(0,25+0,42)*0,5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</si>
  <si>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</si>
  <si>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</si>
  <si>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</si>
  <si>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</si>
  <si>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/>
  </si>
  <si>
    <t>předpokládáno použití materiálu z odstraněných vrstev ostatních objektů</t>
  </si>
  <si>
    <t>181101102R00</t>
  </si>
  <si>
    <t>Úprava pláně v zářezech v hornině 1 až 4, se zhutněním</t>
  </si>
  <si>
    <t>vyrovnáním výškových rozdílů, ploch vodorovných a ploch do sklonu 1 : 5.</t>
  </si>
  <si>
    <t>atletická dráha celý ovál včetně travnatého hřiště : 38,4*(22+3,75*2)+3,1415*(11+3,75)*(11+3,75)</t>
  </si>
  <si>
    <t>odpočet plochy travnatého hřiště včetně obrubníku na vnitřní dráze : -38,4*(22-0,05*2)-3,1415*(11-0,05)*(11-0,05)</t>
  </si>
  <si>
    <t>odpočet rovinky - 3 dráhy : -38,4*3,75-7*3,75*0,5*2</t>
  </si>
  <si>
    <t>plocha atletické rovinky : 64,538*5</t>
  </si>
  <si>
    <t>plocha rozběžiště pro skok daleký : 43,462*2,5</t>
  </si>
  <si>
    <t>199000002R00</t>
  </si>
  <si>
    <t>Poplatky za skládku horniny 1- 4, skupina 17 05 04 z Katalogu odpadů</t>
  </si>
  <si>
    <t>58331331R</t>
  </si>
  <si>
    <t>Kamenivo těžené drobné, frakce  0-2  třída C</t>
  </si>
  <si>
    <t>T</t>
  </si>
  <si>
    <t>SPCM</t>
  </si>
  <si>
    <t>Kalkul</t>
  </si>
  <si>
    <t>Specifikace</t>
  </si>
  <si>
    <t>POL3_1</t>
  </si>
  <si>
    <t>výplň doskočiště skoku dalekého z praného písku</t>
  </si>
  <si>
    <t>výplň doskočiště : (8*0,77*0,42+8*(3-0,77)*(0,25+0,42)*0,5)*1,9</t>
  </si>
  <si>
    <t>přípočet na sednutí 2% : 16,27084*2/100</t>
  </si>
  <si>
    <t>998222011R00</t>
  </si>
  <si>
    <t>Přesun hmot pozemních komunikací, kryt z kameniva jakékoliv délky objektu</t>
  </si>
  <si>
    <t>t</t>
  </si>
  <si>
    <t>Přesun hmot</t>
  </si>
  <si>
    <t>POL7_</t>
  </si>
  <si>
    <t>vodorovně do 200 m</t>
  </si>
  <si>
    <t>162606112R00</t>
  </si>
  <si>
    <t xml:space="preserve">Vodorovné přemístění výkopku zemina pro zúrodnění, vzdálenost přes 4000 do 5000,  </t>
  </si>
  <si>
    <t>bez naložení, avšak se složením zemin schopných zúrodnění, kamenouhelných hlušin a výsypkových materiálů, příplatek za každých dalších i započatých 1000 m,</t>
  </si>
  <si>
    <t>Včetně:</t>
  </si>
  <si>
    <t>- shrnutí výkopku ve výkopišti a hrubé rozhrnutí v násypišti,</t>
  </si>
  <si>
    <t>- udržování sjízdnosti cest uvnitř násypiště i výkopiště, pokud vrcholky nerovností nejsou   vyšší než +- 0,5 m,</t>
  </si>
  <si>
    <t>- příplatky za jízdu v terénu uvnitř výkopiště i násypiště.</t>
  </si>
  <si>
    <t>základy zrušené stavby : 33,56*0,15</t>
  </si>
  <si>
    <t>betonová plocha u zbouraného objektu : 10,09*0,15</t>
  </si>
  <si>
    <t>plocha travnatého hřiště : (38,4*22+3,1415*11*11)*0,1</t>
  </si>
  <si>
    <t>přípočet na zhutnění při válcování 3% : 122,49215*3/100</t>
  </si>
  <si>
    <t xml:space="preserve">plochy mimo hřiště : </t>
  </si>
  <si>
    <t>rozprostření ornice po obvodu hřiště ve spádu tl. 0 - 200 mm, průměrná tl. 100 mm : (38,4*1+(3,1415*(11+3,75+0,05+1)*(11+3,75+0,05+1)-3,1415*(11+3,75+0,05)*(11+3,75+0,05))*80/100)*0,1</t>
  </si>
  <si>
    <t>plocha původní dráhy a doskočiště : (43,462*2,428+15,37)*0,1</t>
  </si>
  <si>
    <t>plocha okolo doskočiště : ((8+1)*(3+1*2)-(8+0,05)*(3+0,05*2))*0,1</t>
  </si>
  <si>
    <t>162706119R00</t>
  </si>
  <si>
    <t>Vodorovné přemístění výkopku zemina pro zúrodnění,  , příplatek k ceně za každých dalších i započatývh 1000 m</t>
  </si>
  <si>
    <t>za dalších 15 km, celkem do 20 km. Účtována bude skutečná vzdálenost dovozu ze zvolené deponie ornice.</t>
  </si>
  <si>
    <t xml:space="preserve">za dalších 15 km, celkem do 20 km : </t>
  </si>
  <si>
    <t>základy zrušené stavby : 33,56*0,15*15</t>
  </si>
  <si>
    <t>betonová plocha u zbouraného objektu : 10,09*0,15*15</t>
  </si>
  <si>
    <t>plocha travnatého hřiště : (38,4*22+3,1415*11*11)*0,1*15</t>
  </si>
  <si>
    <t>přípočet na zhutnění při válcování 3% : 122,49215*3/100*15</t>
  </si>
  <si>
    <t>rozprostření ornice po obvodu hřiště ve spádu tl. 0 - 200 mm, průměrná tl. 100 mm : (38,4*1+(3,1415*(11+3,75+0,05+1)*(11+3,75+0,05+1)-3,1415*(11+3,75+0,05)*(11+3,75+0,05))*80/100)*0,1*15</t>
  </si>
  <si>
    <t>plocha původní dráhy a doskočiště : (43,462*2,428+15,37)*0,1*15</t>
  </si>
  <si>
    <t>plocha okolo doskočiště : ((8+1)*(3+1*2)-(8+0,05)*(3+0,05*2))*0,1*15</t>
  </si>
  <si>
    <t>167103101R00</t>
  </si>
  <si>
    <t>Nakládání výkopku zemina schopná zúrodnění</t>
  </si>
  <si>
    <t>neulehlého z hromad</t>
  </si>
  <si>
    <t>180404111R00</t>
  </si>
  <si>
    <t>Založení hřišťového trávníku výsevem výsevem na ornici</t>
  </si>
  <si>
    <t>823-1</t>
  </si>
  <si>
    <t>s vyprofilováním, s přihnojením organickým hnojivem, naložením a odvozem shrabků a pokosené trávy na vzdálenost do 10 km a s jejich složením,</t>
  </si>
  <si>
    <t>Včetně pletí, válení a zalévání, pokosení a na ošetření trávníku do 2 měsíců po provedení výsevu.</t>
  </si>
  <si>
    <t>S naložením a odvozem shrabků a pokosené trávy do vzdálenosti 10 km.</t>
  </si>
  <si>
    <t>základy zrušené stavby : 33,56</t>
  </si>
  <si>
    <t>plochy dotčené při bourání : 20</t>
  </si>
  <si>
    <t xml:space="preserve">plochy mimo hřiště s ornicí : </t>
  </si>
  <si>
    <t>rozprostření ornice po obvodu hřiště ve spádu tl. 0 - 200 mm, průměrná tl. 100 mm : 38,4*1+(3,1415*(11+3,75+0,05+1)*(11+3,75+0,05+1)-3,1415*(11+3,75+0,05)*(11+3,75+0,05))*80/100</t>
  </si>
  <si>
    <t>plocha původní dráhy a doskočiště : 43,462*2,428+15,37</t>
  </si>
  <si>
    <t>plocha okolo doskočiště : (8+1)*(3+1*2)-(8+0,05)*(3+0,05*2)</t>
  </si>
  <si>
    <t xml:space="preserve">plochy dotčené výstavbou po vnějších obvodech drah - rozrušené, nakopané : </t>
  </si>
  <si>
    <t>plocha po obvodu hřiště - oválu s rovinkou : (38,4*1+(3,1415*(11+3,75+0,05+1)*(11+3,75+0,05+1)-3,1415*(11+3,75+0,05)*(11+3,75+0,05))*80/100)*1,5</t>
  </si>
  <si>
    <t>plocha podlél rovinky s rozběžištěm : (5+5+1*2+108)*1</t>
  </si>
  <si>
    <t>okolo doskočistě : (8+1+1)*(3+1*2+1*2)-(8+1)*(3+1*2)</t>
  </si>
  <si>
    <t>180404112R00</t>
  </si>
  <si>
    <t>Založení hřišťového trávníku výsevem výsevem na substrát</t>
  </si>
  <si>
    <t>plocha travnatého hřiště : 38,4*22+3,1415*11*11</t>
  </si>
  <si>
    <t>181301111R00</t>
  </si>
  <si>
    <t>Rozprostření a urovnání ornice v rovině v souvislé ploše přes 500 m2, tloušťka vrstvy do 100 mm</t>
  </si>
  <si>
    <t>s případným nutným přemístěním hromad nebo dočasných skládek na místo potřeby ze vzdálenosti do 30 m, v rovině nebo ve svahu do 1 : 5,</t>
  </si>
  <si>
    <t xml:space="preserve">plochy hřiště : </t>
  </si>
  <si>
    <t xml:space="preserve">ornice tl. 100 mm : </t>
  </si>
  <si>
    <t xml:space="preserve">substrát tl. 30 mm : </t>
  </si>
  <si>
    <t>183403111R00</t>
  </si>
  <si>
    <t>Obdělávání půdy nakopáním přes 50 do 100 mm, v rovině nebo na svahu 1:5</t>
  </si>
  <si>
    <t xml:space="preserve">plochy dotčené výstavbou po vnějších obvodech drah : </t>
  </si>
  <si>
    <t>183403153R00</t>
  </si>
  <si>
    <t>Obdělávání půdy hrabáním, v rovině nebo na svahu 1:5</t>
  </si>
  <si>
    <t>185802113R00</t>
  </si>
  <si>
    <t>Hnojení umělým hnojivem naširoko, v rovině nebo na svahu do 1:5</t>
  </si>
  <si>
    <t>půdy nebo trávníku s rozprostřením nebo s rozdělením hnojiva,</t>
  </si>
  <si>
    <t>základy zrušené stavby : 33,56*0,02/1000</t>
  </si>
  <si>
    <t>betonová plocha u zbouraného objektu : 10,09*0,02/1000</t>
  </si>
  <si>
    <t>plochy dotčené při bourání : 20*0,02/1000</t>
  </si>
  <si>
    <t>plocha travnatého hřiště : (38,4*22+3,1415*11*11)*0,02/1000</t>
  </si>
  <si>
    <t>rozprostření ornice po obvodu hřiště ve spádu tl. 0 - 200 mm, průměrná tl. 100 mm : 38,4*1*0,02/1000+(3,1415*(11+3,75+0,05+1)*(11+3,75+0,05+1)-3,1415*(11+3,75+0,05)*(11+3,75+0,05))*80/100*0,02/1000</t>
  </si>
  <si>
    <t>plocha původní dráhy a doskočiště : (43,462*2,428+15,37)*0,02/1000</t>
  </si>
  <si>
    <t>plocha okolo doskočiště : ((8+1)*(3+1*2)-(8+0,05)*(3+0,05*2))*0,02/1000</t>
  </si>
  <si>
    <t>plocha po obvodu hřiště - oválu s rovinkou : (38,4*1+(3,1415*(11+3,75+0,05+1)*(11+3,75+0,05+1)-3,1415*(11+3,75+0,05)*(11+3,75+0,05))*80/100)*1,5*0,02/1000</t>
  </si>
  <si>
    <t>plocha podlél rovinky s rozběžištěm : (5+5+1*2+108)*1*0,02/1000</t>
  </si>
  <si>
    <t>okolo doskočistě : ((8+1+1)*(3+1*2+1*2)-(8+1)*(3+1*2))*0,02/1000</t>
  </si>
  <si>
    <t>00572440R</t>
  </si>
  <si>
    <t>směs travní hřištní, pro vysokou zátěž</t>
  </si>
  <si>
    <t>kg</t>
  </si>
  <si>
    <t>POL3_</t>
  </si>
  <si>
    <t>základy zrušené stavby : 33,56*40/1000</t>
  </si>
  <si>
    <t>betonová plocha u zbouraného objektu : 10,09*40/1000</t>
  </si>
  <si>
    <t>plochy dotčené při bourání : 20*40/1000</t>
  </si>
  <si>
    <t>Mezisoučet</t>
  </si>
  <si>
    <t>ztratné 5% : 2,546*5/100</t>
  </si>
  <si>
    <t>plocha travnatého hřiště : (38,4*22+3,1415*11*11)*40/1000</t>
  </si>
  <si>
    <t>rozprostření ornice po obvodu hřiště ve spádu tl. 0 - 200 mm, průměrná tl. 100 mm : 38,4*1*40/1000+(3,1415*(11+3,75+0,05+1)*(11+3,75+0,05+1)-3,1415*(11+3,75+0,05)*(11+3,75+0,05))*80/100*40/1000</t>
  </si>
  <si>
    <t>plocha původní dráhy a doskočiště : (43,462*2,428+15,37)*40/1000</t>
  </si>
  <si>
    <t>plocha okolo doskočiště : ((8+1)*(3+1*2)-(8+0,05)*(3+0,05*2))*40/1000</t>
  </si>
  <si>
    <t>plocha po obvodu hřiště - oválu s rovinkou : (38,4*1+(3,1415*(11+3,75+0,05+1)*(11+3,75+0,05+1)-3,1415*(11+3,75+0,05)*(11+3,75+0,05))*80/100)*1,5*40/1000</t>
  </si>
  <si>
    <t>plocha podlél rovinky s rozběžištěm : (5+5+1*2+108)*1*40/1000</t>
  </si>
  <si>
    <t>okolo doskočistě : ((8+1+1)*(3+1*2+1*2)-(8+1)*(3+1*2))*40/1000</t>
  </si>
  <si>
    <t>ztratné 5% : 71,96488*5/100</t>
  </si>
  <si>
    <t>10364200R</t>
  </si>
  <si>
    <t>ornice pro pozemkové úpravy</t>
  </si>
  <si>
    <t>10371501T</t>
  </si>
  <si>
    <t>Substrát zahradnický pod trávník B  VL</t>
  </si>
  <si>
    <t>Vlastní</t>
  </si>
  <si>
    <t>20/I</t>
  </si>
  <si>
    <t>plocha travnatého hřiště : (38,4*22+3,1415*11*11)*0,03</t>
  </si>
  <si>
    <t>přípočet na zhutnění při válcování 3% : 36,74764*3/100</t>
  </si>
  <si>
    <t>25191158R</t>
  </si>
  <si>
    <t>hnojivo dusíkaté</t>
  </si>
  <si>
    <t>Kg</t>
  </si>
  <si>
    <t>zde uvažováno 0,02 kg/m2</t>
  </si>
  <si>
    <t>AGRO Trávníkové hnojivo je určeno pro základní hnojení travnatých ploch na začátku i během vegetace. Bezchloridové hnojivo má rychlý účinek, obsahuje hořčík pro sytě zelenou barvu trávníku a síru nezbytnou pro růst a zdravý vzhled trávníku.</t>
  </si>
  <si>
    <t>Kombinované travní hnojivo je ve formě granulované.</t>
  </si>
  <si>
    <t>složení: dusík – fosfor – draslík (20-8-8) + 3 % hořčíku + 4 % síry.</t>
  </si>
  <si>
    <t>10 kg hnojiva vystačí cca na 500 - 830 m2 dle typu rostliny</t>
  </si>
  <si>
    <t>základy zrušené stavby : 33,56*0,02</t>
  </si>
  <si>
    <t>betonová plocha u zbouraného objektu : 10,09*0,02</t>
  </si>
  <si>
    <t>plochy dotčené při bourání : 20*0,02</t>
  </si>
  <si>
    <t>plocha travnatého hřiště : (38,4*22+3,1415*11*11)*0,02</t>
  </si>
  <si>
    <t>rozprostření ornice po obvodu hřiště ve spádu tl. 0 - 200 mm, průměrná tl. 100 mm : 38,4*1*0,02+(3,1415*(11+3,75+0,05+1)*(11+3,75+0,05+1)-3,1415*(11+3,75+0,05)*(11+3,75+0,05))*80/100*0,02</t>
  </si>
  <si>
    <t>plocha původní dráhy a doskočiště : (43,462*2,428+15,37)*0,02</t>
  </si>
  <si>
    <t>plocha okolo doskočiště : ((8+1)*(3+1*2)-(8+0,05)*(3+0,05*2))*0,02</t>
  </si>
  <si>
    <t>plocha po obvodu hřiště - oválu s rovinkou : (38,4*1+(3,1415*(11+3,75+0,05+1)*(11+3,75+0,05+1)-3,1415*(11+3,75+0,05)*(11+3,75+0,05))*80/100)*1,5*0,02</t>
  </si>
  <si>
    <t>plocha podlél rovinky s rozběžištěm : (5+5+1*2+108)*1*0,02</t>
  </si>
  <si>
    <t>okolo doskočistě : ((8+1+1)*(3+1*2+1*2)-(8+1)*(3+1*2))*0,02</t>
  </si>
  <si>
    <t>998231311R00</t>
  </si>
  <si>
    <t>Přesun hmot pro krajinářské a sadovnické úpravy přesun hmot pro sadovnické a krajinářské úpravy do 5000 m vodorovně, bez svislého přesunu</t>
  </si>
  <si>
    <t>289971211R00</t>
  </si>
  <si>
    <t>Zřízení vrstvy z geotextilie na upraveném povrchu sklon do 1:5, šířka od 0 do 3 m</t>
  </si>
  <si>
    <t>800-2</t>
  </si>
  <si>
    <t>výplň doskočiště : 8,1*3,1+(8+3)*2*0,3</t>
  </si>
  <si>
    <t>69366198R</t>
  </si>
  <si>
    <t>geotextilie PP; funkce separační, ochranná, výztužná, filtrační; plošná hmotnost 300 g/m2; zpevněná oboustranně</t>
  </si>
  <si>
    <t>přesahy, prořez 20% : 31,71*20/100</t>
  </si>
  <si>
    <t>589651111R00</t>
  </si>
  <si>
    <t>Kryt proch pro tělovýchovu polyuretanový dvouvrstvý povrch z granulátu a vrchního nástřiku</t>
  </si>
  <si>
    <t>Položka obsahuje nanesení spodní vrstvy z granulátu strojně finišérem a nástřik krycí vrchní vrstvy.</t>
  </si>
  <si>
    <t>589651111T00</t>
  </si>
  <si>
    <t>Kryt sportovních ploch - elastická podložka tl. 30 mm</t>
  </si>
  <si>
    <t>5891161-04</t>
  </si>
  <si>
    <t>Barevné vyznačení hřišť nástřikem, různobarevné pásy</t>
  </si>
  <si>
    <t xml:space="preserve">lajnování oválu : </t>
  </si>
  <si>
    <t>mezi 1. a 2. dráhou : 38,4*2+3,1415*(11+1,25)*2</t>
  </si>
  <si>
    <t>mezi 2. a 3. dráhou : 38,4*2+3,1415*(11+2,5)*2</t>
  </si>
  <si>
    <t>lajnování běžecké rovinky mezi 3 a 4. dráhou včetně rozběžiště pro skok daleký : 108</t>
  </si>
  <si>
    <t>dolajnování rovinky k lajnám oválu : 6,5+12,5*2+6,5*3</t>
  </si>
  <si>
    <t>startovní čára : 5</t>
  </si>
  <si>
    <t>čáry označující 50 a 60 m a 100 mm : 5*2+1,25</t>
  </si>
  <si>
    <t>ostatní vzdálenosti pro běhy - odhad : 3,75*4</t>
  </si>
  <si>
    <t>998227121R00</t>
  </si>
  <si>
    <t xml:space="preserve">Přesun hmot, plochy pro tělovýchovu umělý sportovní povrch z granulátu,  </t>
  </si>
  <si>
    <t>564831111RT2</t>
  </si>
  <si>
    <t>Podklad ze štěrkodrti s rozprostřením a zhutněním frakce 0-32 mm, tloušťka po zhutnění 100 mm</t>
  </si>
  <si>
    <t xml:space="preserve">podklad pod pod obrubníky  a přilehlo částí : </t>
  </si>
  <si>
    <t xml:space="preserve">atletická dráha : </t>
  </si>
  <si>
    <t>vnitřní ovál - okolo travnatého hřiště : (38,4*2+3,1415*11*2)*(0,25+(0,1+0,07)*0,5*2)</t>
  </si>
  <si>
    <t>vnější ovál k běžecké rovince : (38,4+3,1415*(11+3,75)*2-10*2)*(0,25+(0,1+0,07)*0,5*2)</t>
  </si>
  <si>
    <t>ohraničení běžecké rovinky : (7+5+64,538+2,428)*(0,25+(0,1+0,07)*0,5*2)</t>
  </si>
  <si>
    <t>rozběžiště pro skok daleký : (43,462*2+0,346)*(0,25+(0,1+0,07)*0,5*2)</t>
  </si>
  <si>
    <t>podklad doskočiště pod částí s obrubníky : (8+0,08*2+0,1*2*2)*(3+0,08*2+0,1*2*2)-(8-0,083*2)*(3-0,083*2)</t>
  </si>
  <si>
    <t>564851111RT2</t>
  </si>
  <si>
    <t>Podklad ze štěrkodrti s rozprostřením a zhutněním frakce 0-32 mm, tloušťka po zhutnění 150 mm</t>
  </si>
  <si>
    <t>podklad pod doskočištěm : (8-0,083*2)*(3-0,083*2)</t>
  </si>
  <si>
    <t>571905111R00</t>
  </si>
  <si>
    <t>Posyp podkladu, krytu s rozprostřením a zhutněním kamenivem drceným nebo těženýn, v množství přes 20 do 25 kg/m2</t>
  </si>
  <si>
    <t>s rozprostření a zhutněním - finální podkladní vrstva tl. 10 mm</t>
  </si>
  <si>
    <t>R*564841112</t>
  </si>
  <si>
    <t>Podklad ze štěrkodrti po zhutnění tloušťky 13 cm, štěrkodrť frakce 32-63 mm</t>
  </si>
  <si>
    <t>Indiv</t>
  </si>
  <si>
    <t>atletická dráha celý ovál včetně travnatého hřiště : 38,4*(22+3,75*2+0,05*2)+3,1415*(11+3,75+0,05)*(11+3,75+0,05)</t>
  </si>
  <si>
    <t>odpočet plochy travnatého hřiště : -38,4*(22-0,05*2-0,1*2)-3,1415*(11-0,05-0,01)*(11-0,05-0,1)</t>
  </si>
  <si>
    <t>plocha atletické rovinky : 64,538*(5-0,1*2)</t>
  </si>
  <si>
    <t>plocha rozběžiště pro skok daleký : 43,462*(2,5-0,1*2)</t>
  </si>
  <si>
    <t>916231001R00</t>
  </si>
  <si>
    <t>Osazení obrub ploch pro tělovýchovu obrubník, bez dodávky obrubníku</t>
  </si>
  <si>
    <t xml:space="preserve">výkres č. D.03 : </t>
  </si>
  <si>
    <t>vnitřní ovál - okolo travnatého hřiště : 38,4*2+3,1415*11*2</t>
  </si>
  <si>
    <t>vnější ovál rovince : 38,4+3,1415*(11+3,75)*2-10*2</t>
  </si>
  <si>
    <t>ohraničení běžecké rovinky : 7+5+64,538+2,428</t>
  </si>
  <si>
    <t>rozběžiště pro skok daleký : 43,462*2+0,346</t>
  </si>
  <si>
    <t>doskočiště : (8+0,08*2+3)*2</t>
  </si>
  <si>
    <t>918101111R00</t>
  </si>
  <si>
    <t>Lože pod obrubníky, krajníky nebo obruby z betonu prostého C 12/15</t>
  </si>
  <si>
    <t>z dlažebních kostek z betonu prostého</t>
  </si>
  <si>
    <t xml:space="preserve">přípočet k betonu obsaženému v položce osazení obrubníků 0,036 m3 : </t>
  </si>
  <si>
    <t xml:space="preserve">výkres č. D.04 : </t>
  </si>
  <si>
    <t>Začátek provozního součtu</t>
  </si>
  <si>
    <t xml:space="preserve">  0,05-0,036</t>
  </si>
  <si>
    <t>Konec provozního součtu</t>
  </si>
  <si>
    <t>vnitřní ovál - okolo travnatého hřiště : (38,4*2+3,1415*11*2)*0,014</t>
  </si>
  <si>
    <t>vnější ovál rovince : (38,4+3,1415*(11+3,75)*2-10*2)*0,014</t>
  </si>
  <si>
    <t>ohraničení běžecké rovinky : (7+5+64,538+2,428)*0,014</t>
  </si>
  <si>
    <t>rozběžiště pro skok daleký : (43,462*2+0,346)*0,014</t>
  </si>
  <si>
    <t>doskočiště : (8+0,08*2+3)*2*(0,083+0,08+0,1)*0,1*1,25</t>
  </si>
  <si>
    <t>272533815R</t>
  </si>
  <si>
    <t>obrubník chodníkový materiál pryž; l = 1000,0 mm; š = 50,0 mm; h = 250,0 mm; barva červená</t>
  </si>
  <si>
    <t>ztratné 2% : 22,32*2/100</t>
  </si>
  <si>
    <t>59217512R</t>
  </si>
  <si>
    <t>obrubník parkový materiál beton; l = 500,0 mm; š = 200,0 mm; h = 50,0 mm; barva šedá</t>
  </si>
  <si>
    <t>vnitřní ovál - okolo travnatého hřiště : (38,4*2+3,1415*11*2)*2</t>
  </si>
  <si>
    <t>vnější ovál rovince : (38,4+3,1415*(11+3,75)*2-10*2)*2</t>
  </si>
  <si>
    <t>ohraničení běžecké rovinky : (7+5+64,538+2,428)*2</t>
  </si>
  <si>
    <t>rozběžiště pro skok daleký : (43,462*2+0,346)*2</t>
  </si>
  <si>
    <t>ztratné 2% : 846,4465*2/100</t>
  </si>
  <si>
    <t>966067111R00</t>
  </si>
  <si>
    <t>Rozebrání plotu tyčového laťového prkenného, drátěného, plechového</t>
  </si>
  <si>
    <t>801-5</t>
  </si>
  <si>
    <t>R*966006121</t>
  </si>
  <si>
    <t>Odstranění betonových sloupků oplocení včetně obetonování - patek</t>
  </si>
  <si>
    <t>30</t>
  </si>
  <si>
    <t xml:space="preserve">  85,2/3</t>
  </si>
  <si>
    <t>998222012R00</t>
  </si>
  <si>
    <t xml:space="preserve">Přesun hmot, plochy pro tělovýchovu zpevněná plocha z kameniva,  </t>
  </si>
  <si>
    <t>797 67-0003</t>
  </si>
  <si>
    <t>Dodávka a montáž odrazového břevna pro dálku</t>
  </si>
  <si>
    <t>ks</t>
  </si>
  <si>
    <t>dřevěné břevno bíle natřené</t>
  </si>
  <si>
    <t>rozběžiště : 1</t>
  </si>
  <si>
    <t>797 67-0016</t>
  </si>
  <si>
    <t>Branka pro malou kopanou včetně osíťování, zemních pouzder, rozměr 3 x 2 m</t>
  </si>
  <si>
    <t>Juniorská fotbalová branka pro usazení do zemních pouzder o vnitřním rozměru 5x2 m. Rám  z oválného hliníkového profilu (100x120 mm) o síle stěny 2,5 mm. Rohy rámu s integrovaným zesílením svařeny s břevnem v jeden kus. Západkový systém umožňující snadné a spolehlivé spojení všech částí hlavního rámu. Masivní síťové podpěry s možností odejmutí pro prevenci vandalismu. Součástí dodávky zemní pouzdra, základový rám a síť. Barva rámu - bílá.  Certifikováno dle EN 748.</t>
  </si>
  <si>
    <t>979084216R00</t>
  </si>
  <si>
    <t>Vodorovná doprava vybouraných hmot po suchu bez naložení, ale se složením na vzdálenost do 5 km</t>
  </si>
  <si>
    <t>Přesun suti</t>
  </si>
  <si>
    <t>POL8_</t>
  </si>
  <si>
    <t>979084219R00</t>
  </si>
  <si>
    <t>Vodorovná doprava vybouraných hmot po suchu příplatek k ceně za každých dalších i započatých 5 km přes 5 km</t>
  </si>
  <si>
    <t>979951111R00</t>
  </si>
  <si>
    <t>Výkup kovů železný šrot, tloušťky do 4 mm</t>
  </si>
  <si>
    <t>801-3</t>
  </si>
  <si>
    <t>Pro vyjádření výnosu ve prospěch zhotovitele je nutné jednotkovou cenu uvést se záporným znaménkem. (Získaná částka ponižuje náklad stavby.)</t>
  </si>
  <si>
    <t>979087213R00</t>
  </si>
  <si>
    <t>Nakládání na dopravní prostředky vybouraných hmot</t>
  </si>
  <si>
    <t>pro vodorovnou dopravu</t>
  </si>
  <si>
    <t>979990001R00</t>
  </si>
  <si>
    <t>Poplatek za skládku stavební suti, skupina 17 09 04 z Katalogu odpadů</t>
  </si>
  <si>
    <t>RTS 20/ I</t>
  </si>
  <si>
    <t>979990104R00</t>
  </si>
  <si>
    <t>Poplatek za skládku beton nad 30x30 cm, skupina 17 01 01 z Katalogu odpadů</t>
  </si>
  <si>
    <t>betonové sloupky oplocení</t>
  </si>
  <si>
    <t>979093111R00</t>
  </si>
  <si>
    <t>Uložení suti na skládku bez zhutnění</t>
  </si>
  <si>
    <t>800-6</t>
  </si>
  <si>
    <t>s hrubým urovnáním,</t>
  </si>
  <si>
    <t>005111020R</t>
  </si>
  <si>
    <t>Vytyčení stavby</t>
  </si>
  <si>
    <t>Soubor</t>
  </si>
  <si>
    <t>VRN</t>
  </si>
  <si>
    <t>POL99_2</t>
  </si>
  <si>
    <t>Vyhotovení protokolu o vytyčení stavby se seznamem souřadnic vytyčených bodů a jejich polohopisnými (S-JTSK) a výškopisnými (Bpv) hodnotami.</t>
  </si>
  <si>
    <t>005121015R</t>
  </si>
  <si>
    <t>Vybudování zařízení staveniště pro JKSO 822</t>
  </si>
  <si>
    <t>Doprava a osazení kontejnerů pro skladování.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</si>
  <si>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</si>
  <si>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 a kanceláří stavby.</t>
  </si>
  <si>
    <t>Zřízení osvětlení staveniště (včetně stožárů a osvětlovacích těles).</t>
  </si>
  <si>
    <t>Náhradní zdroj elektrické energie.</t>
  </si>
  <si>
    <t>005121025R</t>
  </si>
  <si>
    <t>Provoz zařízení staveniště pro JKSO 822</t>
  </si>
  <si>
    <t>Opotřebení nebo pronájem kontejnerů pro skladování.</t>
  </si>
  <si>
    <t>Opotřebení a údržba nebo pronájem sociálního zařízení – umývárny, toalety, šatny a kanceláří stavby.</t>
  </si>
  <si>
    <t>Spotřeba vody a elektrické energie, nebo pohonných hmot pro potřebu sociálních zařízení a kanceláří stavby.</t>
  </si>
  <si>
    <t>005121035R</t>
  </si>
  <si>
    <t>Odstranění zařízení staveniště pro JKSO 822</t>
  </si>
  <si>
    <t>Odvoz kontejnerů a ohrazení pro skladování a uvedení zpevněných ploch pro skladování do původního stavu.</t>
  </si>
  <si>
    <t>Odvoz mobilních buněk sociálního zařízení, nebo uvedení do původního stavu prostor pronajatých. Případné ohumusování.</t>
  </si>
  <si>
    <t>Zrušení osvětlení staveniště.</t>
  </si>
  <si>
    <t>Odvoz náhradního zdroje.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</si>
  <si>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</si>
  <si>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</si>
  <si>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</si>
  <si>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</si>
  <si>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005123015T</t>
  </si>
  <si>
    <t>Ztížené výrobní podmínky</t>
  </si>
  <si>
    <t>005211010R</t>
  </si>
  <si>
    <t>Předání a převzetí staveniště</t>
  </si>
  <si>
    <t>POL99_8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</si>
  <si>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</si>
  <si>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</si>
  <si>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</si>
  <si>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</si>
  <si>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</si>
  <si>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</si>
  <si>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</si>
  <si>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</si>
  <si>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</si>
  <si>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</si>
  <si>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</si>
  <si>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</si>
  <si>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</si>
  <si>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 R</t>
  </si>
  <si>
    <t>Předání a převzetí díla</t>
  </si>
  <si>
    <t>Náklady zhotovitele, které vzniknou v souvislosti s povinnostmi zhotovitele při předání a převzetí díla.</t>
  </si>
  <si>
    <t>SUM</t>
  </si>
  <si>
    <t>JKSO:</t>
  </si>
  <si>
    <t>823.33</t>
  </si>
  <si>
    <t>plochy hřišť</t>
  </si>
  <si>
    <t>JKSO</t>
  </si>
  <si>
    <t>2075 m2</t>
  </si>
  <si>
    <t>kryt PUR</t>
  </si>
  <si>
    <t>JKSOChar</t>
  </si>
  <si>
    <t>rekonstrukce a modernizace objektu prostá</t>
  </si>
  <si>
    <t>JKSOAkce</t>
  </si>
  <si>
    <t>Geodetické zaměření rohů stavby, stabilizace bodů a sestavení laviček.</t>
  </si>
  <si>
    <t>END</t>
  </si>
  <si>
    <t>113108410R00</t>
  </si>
  <si>
    <t>Odstranění podkladů nebo krytů živičných, v ploše jednotlivě nad 50 m2, tloušťka vrstvy 100 mm</t>
  </si>
  <si>
    <t>výkres přípravy území, demolice D.01 : 995,78</t>
  </si>
  <si>
    <t>(36+25)*2</t>
  </si>
  <si>
    <t>(36+0,15*2)*(25+0,15*2)*(0,13-0,1)+(36+25)*2*0,37*0,1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</si>
  <si>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</si>
  <si>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</si>
  <si>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</si>
  <si>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šachty pro sloupy oplocení : 0,4*0,4*(0,9-0,28)*(15+10)*2</t>
  </si>
  <si>
    <t>šachty pro pouzdra na hrací sloupky : 0,4*0,4*(0,6-0,28)*2*2</t>
  </si>
  <si>
    <t>odkopávky : (36+0,15*2)*(25+0,15*2)*(0,13-0,1)+(36+25)*2*0,37*0,1</t>
  </si>
  <si>
    <t>odkopávky : ((36+0,15*2)*(25+0,15*2)*(0,13-0,1)+(36+25)*2*0,37*0,1)*10</t>
  </si>
  <si>
    <t>šachty pro sloupy oplocení : 0,4*0,4*(0,9-0,28)*(15+10)*2*10</t>
  </si>
  <si>
    <t>šachty pro pouzdra na hrací sloupky : 0,4*0,4*(0,6-0,28)*2*2*10</t>
  </si>
  <si>
    <t>terénní úprava okolo volných stran hřiště : (36+1*2+25*2)*1*0,2*0,5</t>
  </si>
  <si>
    <t>terénní úprava okolo volných stran hřiště : (36+1*2+25*2)*1*0,2*0,5*15</t>
  </si>
  <si>
    <t>terénní úprava okolo volných stran hřiště : (36+1*2+25*2)*1</t>
  </si>
  <si>
    <t>plochy dotčené stavebními pracemi : (36+1*2*2+25*2+1*2)*1</t>
  </si>
  <si>
    <t>podklad pod plochou hřiště : (36+0,2*2)*(25+0,2)+1,21*3,23*2</t>
  </si>
  <si>
    <t>181301101R00</t>
  </si>
  <si>
    <t>Rozprostření a urovnání ornice v rovině v souvislé ploše do 500 m2, tloušťka vrstvy do 100 mm</t>
  </si>
  <si>
    <t>vyrovnání terénu ornicí v tl. 0 - 200 mm, průměrná tl. 100 mm</t>
  </si>
  <si>
    <t>terénní úprava okolo volných stran hřiště : (36+1*2+25*2)*1*0,02/1000</t>
  </si>
  <si>
    <t>plochy dotčené stavebními pracemi : (36+1*2*2+25*2+1*2)*1*0,02/1000</t>
  </si>
  <si>
    <t>terénní úprava okolo volných stran hřiště : (36+1*2+25*2)*1*40/1000</t>
  </si>
  <si>
    <t>plochy dotčené stavebními pracemi : (36+1*2*2+25*2+1*2)*1*40/1000</t>
  </si>
  <si>
    <t>ztratné 5% : 7,2*5/100</t>
  </si>
  <si>
    <t>terénní úprava okolo volných stran hřiště : (36+1*2+25*2)*1*0,02</t>
  </si>
  <si>
    <t>plochy dotčené stavebními pracemi : (36+1*2*2+25*2+1*2)*1*0,02</t>
  </si>
  <si>
    <t>275313611R00</t>
  </si>
  <si>
    <t>Beton základových patek prostý třídy C 16/20</t>
  </si>
  <si>
    <t>801-1</t>
  </si>
  <si>
    <t>patky pro sloupy oplocení : 0,4*0,4*0,7*(15+10)*2</t>
  </si>
  <si>
    <t>šachty pro pouzdra na hrací sloupky : 0,4*0,4*0,5*2*2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</si>
  <si>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</si>
  <si>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</si>
  <si>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</si>
  <si>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 xml:space="preserve">vrchní část patek nad rostlým terénem : </t>
  </si>
  <si>
    <t>patky pro sloupy oplocení : 0,4*4*0,2*(15+10)*2</t>
  </si>
  <si>
    <t>patky pro pouzdra na hrací sloupky : 0,4*4*0,2*2*2</t>
  </si>
  <si>
    <t>275351216R00</t>
  </si>
  <si>
    <t>Bednění stěn základových patek odstranění</t>
  </si>
  <si>
    <t>Včetně očištění, vytřídění a uložení bednícího materiálu.</t>
  </si>
  <si>
    <t>454791311R00</t>
  </si>
  <si>
    <t>Osazení prvků plastic. vodárenských rychlofiltrů odvodňovací trubky</t>
  </si>
  <si>
    <t>ve stěnách nebo dně</t>
  </si>
  <si>
    <t>trubka PVC DN 300 + odvodňovací trubka pouzdra</t>
  </si>
  <si>
    <t>se zajištěním polohy před zabetonováním, bez dodání.</t>
  </si>
  <si>
    <t>pro pouzdra herních sloupků : 2*2</t>
  </si>
  <si>
    <t>28611174.C</t>
  </si>
  <si>
    <t>Trubka kanalizační PVC DN 300 dl. 500 mm</t>
  </si>
  <si>
    <t>28615193R</t>
  </si>
  <si>
    <t>trubka plastová kanalizační PP; hladká, s hrdlem; D = 32,0 mm; s = 1,80 mm; l = 500,0 mm</t>
  </si>
  <si>
    <t>pro odvodnění pouzdra</t>
  </si>
  <si>
    <t>998152121R00</t>
  </si>
  <si>
    <t>Přesun hmot pro oplocení a objekty zvláštní,monol. vodorovně do 50 m výšky do 3 m</t>
  </si>
  <si>
    <t>na novostavbách a změnách objektů pro oplocení (815 2 JKSo), objekty zvláštní pro chov živočichů (815 3 JKSO), objekty pozemní různé (815 9 JKSO)</t>
  </si>
  <si>
    <t>se svislou nosnou konstrukcí monolitickou betonovou tyčovou nebo plošnou ( KMCH 2 a 3 - JKSO šesté místo)</t>
  </si>
  <si>
    <t>35,9*24,9+1,21*3,23*2</t>
  </si>
  <si>
    <t>hřiště pro malou kopanou : 24,9+3,1415*5+16*2+8*2*2+6*2+2,5*2*2+3,3*2+4*2</t>
  </si>
  <si>
    <t>hřiště pro košíkovou : 24,9*2*2+14*2+6*2*2*2+4*2*2+3,1415*4*2*2+3,1515*3*2+3,1415*1*2</t>
  </si>
  <si>
    <t>hřiště pro volejbal/nohejbal : (18*2+9*4)*2</t>
  </si>
  <si>
    <t>podklad pod plochou hřiště : 35,9*24,9+1,21*3,23*2</t>
  </si>
  <si>
    <t>podklad pod obrubníky s ložem : (36+25)*2*0,4</t>
  </si>
  <si>
    <t>podklad pod plochou hřiště : 36*25+1,21*3,23*2</t>
  </si>
  <si>
    <t>podklad pod vlatním hřištěm : (36-0,1*2)*(25-0,1*2)+1,21*3,32*2</t>
  </si>
  <si>
    <t>639571115R00</t>
  </si>
  <si>
    <t>Podklad pod okapových chodník ze štěrku tl. 150 mm</t>
  </si>
  <si>
    <t>bez obrubníku</t>
  </si>
  <si>
    <t>plochy s kačírkem : 1,2*2,4*0,5*2*2</t>
  </si>
  <si>
    <t>639571215R00</t>
  </si>
  <si>
    <t>Kačírek pro okapový chodník tl. 150 mm</t>
  </si>
  <si>
    <t>639571311R00</t>
  </si>
  <si>
    <t>Textilie proti prorůstání 45 g/m2</t>
  </si>
  <si>
    <t>pod plochami s kačírkem : 1,2*2,4*0,5*2*2</t>
  </si>
  <si>
    <t>ohraničení hřiště : (36+1,21+2+24,9)*2</t>
  </si>
  <si>
    <t>(36+0,05*2+1,21+2+25)*2*0,014</t>
  </si>
  <si>
    <t>ohraničení plochy hřiště : (36+1,21+2+24,9)*2*2</t>
  </si>
  <si>
    <t>ztratné 1% : 256,44*1/100</t>
  </si>
  <si>
    <t>R*MAT 01</t>
  </si>
  <si>
    <t>Gumová čistící venkovní vstupní rohož na hrubé nečistoty 1200 x 800 x 22 mm</t>
  </si>
  <si>
    <t xml:space="preserve">ks    </t>
  </si>
  <si>
    <t>před vstupy  - branky</t>
  </si>
  <si>
    <t>941941031R00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</si>
  <si>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</si>
  <si>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</si>
  <si>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</si>
  <si>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</si>
  <si>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(1*2+35,9+24,7)*2*4</t>
  </si>
  <si>
    <t>941941502R00</t>
  </si>
  <si>
    <t>Montáž lešení lehkého pracovního řadového s podlahami Dovoz a odvoz lešení rámového pronajatého</t>
  </si>
  <si>
    <t>km</t>
  </si>
  <si>
    <t>25</t>
  </si>
  <si>
    <t>941941191RT2</t>
  </si>
  <si>
    <t>Montáž lešení lehkého pracovního řadového s podlahami příplatek za každý další i započatý měsíc použití lešení_x000D_
 šířky šířky od 0,80 do 1,00 m a výšky do 10 m</t>
  </si>
  <si>
    <t>941941831R00</t>
  </si>
  <si>
    <t>Demontáž lešení lehkého řadového s podlahami šířky od 0,8 do 1 m, výšky do 10 m</t>
  </si>
  <si>
    <t>953943123R00</t>
  </si>
  <si>
    <t>Osazování jiných kovových výrobků do betonu (např. kotev) se zajištěním polohy k bednění nebo k výztuži před zabetonováním_x000D_
 přes 5 kg do 15 kg/kus</t>
  </si>
  <si>
    <t>osazování výrobků ostatních jinde neuvedených, bez dodání</t>
  </si>
  <si>
    <t>zemní pouzdro pro herní sloupek</t>
  </si>
  <si>
    <t>2*2</t>
  </si>
  <si>
    <t>953943125R00</t>
  </si>
  <si>
    <t>Osazování jiných kovových výrobků do betonu (např. kotev) se zajištěním polohy k bednění nebo k výztuži před zabetonováním_x000D_
 přes 30 kg do 120 kg/kus</t>
  </si>
  <si>
    <t>sloupek oplocení do patek</t>
  </si>
  <si>
    <t>(15+10)*2</t>
  </si>
  <si>
    <t>553_S.4.00</t>
  </si>
  <si>
    <t>Sloupek z ocelové trubky 89/3,6 dl. 4,6 m běžný s navařenou 2x  pásovinou s otv. pro uchycení fošen, s úpravou pro uchycení vodorovných vodících trubek pro osíťování šroubovým spojem</t>
  </si>
  <si>
    <t>povrchová úprava pozinkováním</t>
  </si>
  <si>
    <t>sloupek S : (13+3*2)*2</t>
  </si>
  <si>
    <t>553_S.4.01</t>
  </si>
  <si>
    <t>Sloupek z ocelové trubky 89/3,6 dl. 4,6 m rohový s navařenou 1x pásovinou s otv. pro uchycení fošen, s úpravou pro uchycení závěsů branky a s úpravou pro uchycení vodor. vodících trubek pro osíťování</t>
  </si>
  <si>
    <t>sloupek SR : 4</t>
  </si>
  <si>
    <t>553_S.4.02</t>
  </si>
  <si>
    <t>Sloupek z ocelové trubky 89/3,6 dl. 4,6 m s navařenou 1x pásovinou s otv. pro uchycení fošen, a protikusem pro uzavírání branky a s úpravou pro uchycení vodor. vodících trubek pro osíťování</t>
  </si>
  <si>
    <t>sloupek SZ : 4</t>
  </si>
  <si>
    <t>553_S.4.03</t>
  </si>
  <si>
    <t>Sloupek z ocelové trubky 89/3,6 dl. 4,6 m běžný s navařenou 1x pásovinou s otvory pro uchycení fošen, s úpravou pro uchycení vodorovných vodících trubek pro osíťování šroubovým spojem</t>
  </si>
  <si>
    <t>sloupky u vsazených branek s úpravou pro uchycení branky proti překlopení</t>
  </si>
  <si>
    <t>sloupek SB : 4</t>
  </si>
  <si>
    <t>553-Z2</t>
  </si>
  <si>
    <t>Zátka PVC na trubku oplocení 89 x 3,6</t>
  </si>
  <si>
    <t>998152122R00</t>
  </si>
  <si>
    <t>Přesun hmot pro oplocení a objekty zvláštní,monol. vodorovně do 50 m výšky přes 3 do 10 m</t>
  </si>
  <si>
    <t>POL7_1</t>
  </si>
  <si>
    <t>766-R011</t>
  </si>
  <si>
    <t>Dodávka a montáž vodorovných fošen 180x40 mm, dl. 2350 mm vč. povrchové úpravy a spojovacího mat</t>
  </si>
  <si>
    <t>R-položka</t>
  </si>
  <si>
    <t>POL12_1</t>
  </si>
  <si>
    <t>8*5*2</t>
  </si>
  <si>
    <t>766-R012</t>
  </si>
  <si>
    <t>Dodávka a montáž vodorovných fošen 180x40 mm, dl. 2450 mm vč. povrchové úpravy a spojovacího mat</t>
  </si>
  <si>
    <t>12*5*2</t>
  </si>
  <si>
    <t>766-R013</t>
  </si>
  <si>
    <t>Dodávka a montáž vodorovných fošen 180x40 mm, dl. 3000 mm vč. povrchové úpravy a spojovacího mat</t>
  </si>
  <si>
    <t>5*2*2</t>
  </si>
  <si>
    <t>998766201R00</t>
  </si>
  <si>
    <t>Přesun hmot pro konstrukce truhlářské v objektech výšky do 6 m</t>
  </si>
  <si>
    <t>800-766</t>
  </si>
  <si>
    <t>50 m vodorovně</t>
  </si>
  <si>
    <t>767915160T00</t>
  </si>
  <si>
    <t>Montáž oplocení sportovišť ze sítí - vodících trubek, sítí výšky do 6 m</t>
  </si>
  <si>
    <t>19/I</t>
  </si>
  <si>
    <t>767920220R00</t>
  </si>
  <si>
    <t>Montáž vrat a vrátek k oplocení osazovaných na sloupky ocelové, o ploše jednotlivě přes 2 do 4 m2</t>
  </si>
  <si>
    <t>800-767</t>
  </si>
  <si>
    <t>POL1_7</t>
  </si>
  <si>
    <t>767553-BASK.01</t>
  </si>
  <si>
    <t>Výroba a montáž pomocné ocelové konstrukce pro typovou konstrukci nesoucí basketbalovou desku</t>
  </si>
  <si>
    <t>prostorová konstrukce z uzavřených profilů vložená mezi dvojici sloupů oplocení (pozinkované trubky průměru 89 mm) s roztečí cca 3045 mm s vyložením cca 600 mm , navržená  pro baskebbalovou desku 1200 x 900 mm (posouzená statikem, včetně navrženého upevnění na sloupy), s povrchovou úpravou pozinkováním</t>
  </si>
  <si>
    <t>výška bude dle pravidel pro školní hřiště</t>
  </si>
  <si>
    <t>553463.R.CZT</t>
  </si>
  <si>
    <t>branka k oplocení 1000 x 2000 mm mm; trubka; výplň poplastované plotové pletivo; vypalovací barva</t>
  </si>
  <si>
    <t>POL12_0</t>
  </si>
  <si>
    <t>kompletní dodávka včetně závěsů, včetně zámku, kování, protiplechů</t>
  </si>
  <si>
    <t>včetně výplně poplastovaným pletivem zelené barvy</t>
  </si>
  <si>
    <t>553-Z1</t>
  </si>
  <si>
    <t>Zátka PVC na trubku oplocení 31,8/2,6</t>
  </si>
  <si>
    <t>dlouhé strany : 2*2</t>
  </si>
  <si>
    <t>krátké strany : 10*2</t>
  </si>
  <si>
    <t>7092150443T</t>
  </si>
  <si>
    <t>Ochranná síť PP/40/3 mm</t>
  </si>
  <si>
    <t>Síť vhodná pro víceúčelová sportoviště zhotovená na míru včetně dodávky šňůry pro uchycení na vodících trubkách</t>
  </si>
  <si>
    <t>delší strany hřiště : 36*3*2</t>
  </si>
  <si>
    <t>pole s brankami : 1,24*1,9*4</t>
  </si>
  <si>
    <t>pole s brankami na kopanou : 3,41*1,85*2</t>
  </si>
  <si>
    <t>kratší strany hřiště na výšku 3 m : 2,4*4*3*2*2</t>
  </si>
  <si>
    <t>R*14110980.Zn</t>
  </si>
  <si>
    <t>Trubky bezešvé hladké jakost 11353.1 D 31,8x2,6 mm pozinkované s úpravou pro přišroubování, včetně spojovacího prvku vsunutého do trubky a spojovacího a kotevního materiálu</t>
  </si>
  <si>
    <t>POL3_7</t>
  </si>
  <si>
    <t>hmotnost 1,87 kg/m</t>
  </si>
  <si>
    <t>(36+25)*2*2</t>
  </si>
  <si>
    <t>rezerva : 2</t>
  </si>
  <si>
    <t>998767201R00</t>
  </si>
  <si>
    <t>Přesun hmot pro kovové stavební doplňk. konstrukce v objektech výšky do 6 m</t>
  </si>
  <si>
    <t>797 - 8012</t>
  </si>
  <si>
    <t>Dodávka a montáž desky pro basketbal, včetně koše a síťky - pro venkovní použití, rozměr desky 1200 x 900 mm, síťka kovová, pozinkovaná</t>
  </si>
  <si>
    <t>Venkovní dřevěná basketbalová deska určená k tréninku pro školy, sportoviště a rodinné domy.</t>
  </si>
  <si>
    <t>797 - 8001</t>
  </si>
  <si>
    <t>Dodávka sloupků na volejbal pro venkovní použití</t>
  </si>
  <si>
    <t>set</t>
  </si>
  <si>
    <t>sloupky jsou určeny pro venkovní prostředí</t>
  </si>
  <si>
    <t>povrchová úprava žárový zinek</t>
  </si>
  <si>
    <t>profil sloupků 102 mm</t>
  </si>
  <si>
    <t>tloušťka sloupku 2 mm</t>
  </si>
  <si>
    <t>výška horní části 255 cm</t>
  </si>
  <si>
    <t>výška spodní části (zapuštění do pouzder) 30 cm</t>
  </si>
  <si>
    <t>celková délka sloupku 285 cm</t>
  </si>
  <si>
    <t>na požádání možnost vyrobit atypický rozměr</t>
  </si>
  <si>
    <t xml:space="preserve"> </t>
  </si>
  <si>
    <t>objímku s kolovrátkem - klička pro dotažení</t>
  </si>
  <si>
    <t>3 ks objímek s háčkem - aretační šroub pro dotažení</t>
  </si>
  <si>
    <t>objímku s kolečkem - klička pro dotažení</t>
  </si>
  <si>
    <t>797 - 8002</t>
  </si>
  <si>
    <t>Dodávka sloupků na nohejbal pro venkovní použití</t>
  </si>
  <si>
    <t>pro venkovní prostředí</t>
  </si>
  <si>
    <t>výška horní části 115 cm</t>
  </si>
  <si>
    <t>celková délka sloupku 145 cm</t>
  </si>
  <si>
    <t>2 ks sloupků</t>
  </si>
  <si>
    <t>objímku s kolovrátkem</t>
  </si>
  <si>
    <t>3 ks objímek s háčkem</t>
  </si>
  <si>
    <t>797 - 8003</t>
  </si>
  <si>
    <t>Dodávka pouzdra pro vložení sloupků na volejbal a nohelbal</t>
  </si>
  <si>
    <t>Pouzdro o pr. 106 mm k zabudování, materiál ocel,povrchová úprava-žárový zinek, slouží k ustavení sloupků pro tenis, volejbal, plážový volejbal,  nohejbal o průměru 102 mm, pro vnitřní i venkovní použití.</t>
  </si>
  <si>
    <t>Výška pouzdra 35cm.</t>
  </si>
  <si>
    <t>797 - 8004</t>
  </si>
  <si>
    <t>Dodávka krycího víčka na pouzdro pro sloupky, včetně nanesení vrchní krstvy totožné s povrchem hřiště</t>
  </si>
  <si>
    <t>krycí ocelové víčko s osazením na ocelové pouzdro pr. 102 mm . pro volejbal, tenis, nohejbal a beachvolejbal.</t>
  </si>
  <si>
    <t>materiál kov</t>
  </si>
  <si>
    <t>797 - 8005</t>
  </si>
  <si>
    <t>Dodávka volejbalové sítě, černá, tl. 2 mm, s ocelovým lankem</t>
  </si>
  <si>
    <t>volejbalová síť pro běžné účely</t>
  </si>
  <si>
    <t>uzlová síťovina černá z polypropylenu</t>
  </si>
  <si>
    <t>tloušťka 2 mm</t>
  </si>
  <si>
    <t>oko 10 cm</t>
  </si>
  <si>
    <t>horní okraj je oblemován polypropylenovým bílým popruhem</t>
  </si>
  <si>
    <t>hotová šíře lemování 5cm</t>
  </si>
  <si>
    <t>v popruhu je protaženo ocelové lanko o délce 12,5m</t>
  </si>
  <si>
    <t>na jednom konci se smyčkou</t>
  </si>
  <si>
    <t>boky jsou lemovány PP černým popruhem</t>
  </si>
  <si>
    <t>hotová šíře lemování 2cm</t>
  </si>
  <si>
    <t>spodní okraj je obšitý</t>
  </si>
  <si>
    <t>síť je nahoře i dole opatřena úvazky o délce 2m</t>
  </si>
  <si>
    <t>součástí sítě jsou vytyčovací pásky šíře 5cm.</t>
  </si>
  <si>
    <t>797 - 8006</t>
  </si>
  <si>
    <t>Dodávka nohejbalové sitě, černé, ocelové lanko</t>
  </si>
  <si>
    <t>Síť na nohejbal. Tloušťka 3 mm. Velikost ok 100 mm. Ocelové lanko.</t>
  </si>
  <si>
    <t>betonové obrubníky</t>
  </si>
  <si>
    <t>979990113R00</t>
  </si>
  <si>
    <t>Poplatek za skládku obalovaný asfalt , skupina 17 09 04 z Katalogu odpadů</t>
  </si>
  <si>
    <t xml:space="preserve">908 m2    </t>
  </si>
  <si>
    <t>Sada obsahuje:</t>
  </si>
  <si>
    <t>(22+13)*2</t>
  </si>
  <si>
    <t>121101100R00</t>
  </si>
  <si>
    <t>Sejmutí ornice s přemístěním na vzdálenost do 50 m</t>
  </si>
  <si>
    <t>nebo lesní půdy, s vodorovným přemístěním na hromady v místě upotřebení nebo na dočasné či trvalé skládky se složením</t>
  </si>
  <si>
    <t>travnatá plocha : 264,01*0,15</t>
  </si>
  <si>
    <t>hlinitý povrch : 62,37*0,15</t>
  </si>
  <si>
    <t>plocha plážového hřiště : 285,93*(0,42-0,15)</t>
  </si>
  <si>
    <t>122201101R00</t>
  </si>
  <si>
    <t>Odkopávky a  prokopávky nezapažené v hornině 3_x000D_
 do 100 m3</t>
  </si>
  <si>
    <t>travnatá plocha : 264,01*(0,42-0,15*2)</t>
  </si>
  <si>
    <t>hlinitý povrch : 62,37*(0,42-0,15*2)</t>
  </si>
  <si>
    <t>uvažováno po odříznutí okrajůpanelů jako prostý beton</t>
  </si>
  <si>
    <t>vybourání odříznuté části komunikace ze silničních panelů : 36,5*0,1*0,2</t>
  </si>
  <si>
    <t>POZNÁMKA:</t>
  </si>
  <si>
    <t>V případě, že tento objekt bude probíhat v jedné zakázce s objekty, kde bude potřeba ornice z úpravám těchto objektů, bude ornice nebo její část ponechána na místě (pokud to nebude bránit v realizaci akce) a nebude tato a následující položky (kromě nakládání) účtovány a u objektu, kde by se ornice navážela, by se účtoval odvoz odpovídající vzdálenosti z mezideponie na stavbě.</t>
  </si>
  <si>
    <t>travnatá plocha : 264,01*0,15*15</t>
  </si>
  <si>
    <t>hlinitý povrch : 62,37*0,15*15</t>
  </si>
  <si>
    <t>36*(18,258+17,262)*0,5</t>
  </si>
  <si>
    <t>199000001R00</t>
  </si>
  <si>
    <t xml:space="preserve">Poplatky za skládku ornice,  </t>
  </si>
  <si>
    <t>561241111R00</t>
  </si>
  <si>
    <t>Zřízení podkl. ze zem. stabiliz. cementem Road-Mix tloušťka po zhutnění 120 mm</t>
  </si>
  <si>
    <t>bez přidání vylepšovacího materiálu, s rozprostřením, promísením, vlhčením, zhutněním, ošetřením vodou, popř. rozrytím</t>
  </si>
  <si>
    <t>S rozprostřením, promísením, vlhčením, zhutněním, ošetřením vodou, popř.rozrytím.</t>
  </si>
  <si>
    <t>podklad pod lože odvodňovacího žlabu : 36,5*0,7</t>
  </si>
  <si>
    <t>564861111RT4</t>
  </si>
  <si>
    <t>Podklad ze štěrkodrti s rozprostřením a zhutněním frakce 0-63 mm, tloušťka po zhutnění 200 mm</t>
  </si>
  <si>
    <t>565141111RT2</t>
  </si>
  <si>
    <t>Podklad z kameniva obaleného asfaltem ACP 16+ až ACP 22+, v pruhu šířky do 3 m, třídy 1, tloušťka po zhutnění 60 mm</t>
  </si>
  <si>
    <t>s rozprostřením a zhutněním</t>
  </si>
  <si>
    <t>573231110R00</t>
  </si>
  <si>
    <t>Postřik živičný spojovací bez posypu kamenivem z emulze, v množství od 0,3 do 0,5 kg/m2</t>
  </si>
  <si>
    <t>573231111R00</t>
  </si>
  <si>
    <t>Postřik živičný spojovací bez posypu kamenivem ze silniční emulze, v množství od 0,5 do 0,7 kg/m2</t>
  </si>
  <si>
    <t>577131211RT2</t>
  </si>
  <si>
    <t>Beton asfaltový s rozprostřením a zhutněním v pruhu šířky do 3 m, ACO 8 nebo ACO 11 nebo ACO 16, tloušťky 40 mm, plochy od 201 do 1000 m2</t>
  </si>
  <si>
    <t>597101114RT1</t>
  </si>
  <si>
    <t>Montáž odvodňovacího žlabu z polymerbetonu včetně beton. lože C 25/30, zatížení E 600, F 900 kN</t>
  </si>
  <si>
    <t>36</t>
  </si>
  <si>
    <t>597103112RT1</t>
  </si>
  <si>
    <t>Montáž odvodňovacího žlabu z polymerbetonu včetně obetonování C 12/15, zatížení D 400 - E 600 kN</t>
  </si>
  <si>
    <t>599141111R00</t>
  </si>
  <si>
    <t>Vyplnění spár mezi silničními panely živičnou zálivkou</t>
  </si>
  <si>
    <t>jakékoliv tloušťky a vyčištění spár</t>
  </si>
  <si>
    <t>výplň mezi plochou ze silničních panelů a betonovým lemem odvodňovacího žlabu : 36,5</t>
  </si>
  <si>
    <t>592274143R</t>
  </si>
  <si>
    <t>žlab odvodňovací průběžný; beton; l = 1 000,0 mm; š = 290 mm; h = 350,0 mm; integr. spád dna 0,5 %; hrana pozink; rošt tvárná litina; zatížení F 900</t>
  </si>
  <si>
    <t>592274146R</t>
  </si>
  <si>
    <t>vpust žlabová odtok DN 150; odtok DN 200; beton; l = 500 mm; š = 290 mm; h = 582 mm; hrana pozink; zatížení F 900; rošt litina</t>
  </si>
  <si>
    <t>592274148R</t>
  </si>
  <si>
    <t>stěna čelní plná; pozink. ocel; š. žlabu 29,0 cm</t>
  </si>
  <si>
    <t>915711111RT1</t>
  </si>
  <si>
    <t>Vodorovné značení krytů stříkané barvou, bílou, dělicích čar šířky 120 mm</t>
  </si>
  <si>
    <t>Informativní položka pro případ požadavku na provedení značení dle zadání uživatele</t>
  </si>
  <si>
    <t>vodorovné značení : 24*2</t>
  </si>
  <si>
    <t>značerní kruhů : 3,1415*11*2-4,2-6,5*2</t>
  </si>
  <si>
    <t>915721111RT1</t>
  </si>
  <si>
    <t>Vodorovné značení krytů stříkané barvou, bílou, stopčar, zeber, stínů, šipek, nápisů, přechodů apod.</t>
  </si>
  <si>
    <t>stop čára : 3*0,7</t>
  </si>
  <si>
    <t>bodové značení cca 200 x 200 mm : 0,2*0,2*(4+6+3+6+7+2)</t>
  </si>
  <si>
    <t>915791111R00</t>
  </si>
  <si>
    <t>Předznačení pro vodorovné značení pro dělící čáry, vodící proužky</t>
  </si>
  <si>
    <t>stříkané barvou nebo prováděné z nátěrových hmot</t>
  </si>
  <si>
    <t>915791112R00</t>
  </si>
  <si>
    <t xml:space="preserve">Předznačení pro vodorovné značení pro stopčáry, zebry,stíny, šipky, nápisy, přechody </t>
  </si>
  <si>
    <t>916661111RT3</t>
  </si>
  <si>
    <t>Osazení parkového obrubníku betonového včetně dodávky obrubníku 80x250x500 mm, s boční opěrou z betonu prostého</t>
  </si>
  <si>
    <t>se zřízením lože z betonu prostého C 12/15 tl. 80-100 mm</t>
  </si>
  <si>
    <t>17,262+18,258</t>
  </si>
  <si>
    <t>lože pod obrubníky : (17,262+18,258)*0,014</t>
  </si>
  <si>
    <t>919536111R00</t>
  </si>
  <si>
    <t>Obetonování trubního propustku betonem  vodostavebním třídy C25/30</t>
  </si>
  <si>
    <t>rozdíl mezi betonem započítaným v položce osazení žlabů (0,1 m3) a betonem potřebným k podkladnímu betonu a obetonovámé dle detailu - 0,16665 - rozdíl 0,06665</t>
  </si>
  <si>
    <t>obetonování odvodňovacího žlabu : (0,5*0,18+0,105*0,365*2-0,1)*(36+0,5)</t>
  </si>
  <si>
    <t>970251200R00</t>
  </si>
  <si>
    <t>Řezání železobetonu hloubka řezu 200 mm</t>
  </si>
  <si>
    <t>okraj stávající betonové komunikace před garážemi bude zarovnán odříznutím</t>
  </si>
  <si>
    <t>36,5</t>
  </si>
  <si>
    <t>998225111R00</t>
  </si>
  <si>
    <t>Přesun hmot komunikací a letišť, kryt živičný jakékoliv délky objektu</t>
  </si>
  <si>
    <t>998225194R00</t>
  </si>
  <si>
    <t>Přesun hmot komunikací a letišť, kryt živičný příplatek k ceně za zvětšený přesun přes vymezenou dopravní vzdálenost do 5 000 m</t>
  </si>
  <si>
    <t>za dalších 15 km, celkem do 20 km</t>
  </si>
  <si>
    <t xml:space="preserve">681,475 m2    </t>
  </si>
  <si>
    <t>výkop jámy : (7*4+2,3*2,5)*0,1</t>
  </si>
  <si>
    <t>odvětrávací potrubí : 2,5*1-0,1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</si>
  <si>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</si>
  <si>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</si>
  <si>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</si>
  <si>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výkop jámy : 6*3*(1,15-0,15)+2,3*1,5*(1-0,15)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</si>
  <si>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</si>
  <si>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</si>
  <si>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</si>
  <si>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2*0,4*0,6</t>
  </si>
  <si>
    <t>kubatura obestavěného prostoru vsakovacího bloku s drenážními vrstvami : 5,2*2,2*(1,13-0,115)</t>
  </si>
  <si>
    <t>potrubí a separátoru : 0,5</t>
  </si>
  <si>
    <t>kubatura obestavěného prostoru vsakovacího bloku s drenážními vrstvami : 5,2*2,2*(1,13-0,115)*10</t>
  </si>
  <si>
    <t>potrubí a separátoru : 0,5*10</t>
  </si>
  <si>
    <t>výkop jámy včetně přilehlé rýhy pro separátor a napojovací potrubí na vpusť a vsakovací blok : 6*3*(1,15-0,15)+2,3*1,5*(1-0,15)</t>
  </si>
  <si>
    <t>odpočet kubatury obestavěného prostoru vsakovacího bloku s drenážními vrstvami : -5,2*2,2*(1,13-0,115)</t>
  </si>
  <si>
    <t>odpočet potrubí a separátoru : -0,5</t>
  </si>
  <si>
    <t>zásyp odvětrávacího potrubí : 2*0,4*0,6</t>
  </si>
  <si>
    <t>výkop jámy : 7*4+2,3*2,5</t>
  </si>
  <si>
    <t>odvětrávací potrubí : 2,5*1</t>
  </si>
  <si>
    <t>dotčená část s nakopáním : 10</t>
  </si>
  <si>
    <t>181301102R00</t>
  </si>
  <si>
    <t>Rozprostření a urovnání ornice v rovině v souvislé ploše do 500 m2, tloušťka vrstvy přes 100 do 150 mm</t>
  </si>
  <si>
    <t>výkop jámy : (7*4+2,3*2,5)*0,02/1000</t>
  </si>
  <si>
    <t>odvětrávací potrubí : 2,5*1*0,02/1000</t>
  </si>
  <si>
    <t>dotčená část s nakopáním : 10*0,02/1000</t>
  </si>
  <si>
    <t>výkop jámy : (7*4+2,3*2,5)*40/1000</t>
  </si>
  <si>
    <t>odvětrávací potrubí : 2,5*1*40/1000</t>
  </si>
  <si>
    <t>dotčená část s nakopáním : 10*40/1000</t>
  </si>
  <si>
    <t>ztratné 5% : 1,85*5/100</t>
  </si>
  <si>
    <t>výkop jámy : (7*4+2,3*2,5)*0,02</t>
  </si>
  <si>
    <t>odvětrávací potrubí : 2,5*1*0,02</t>
  </si>
  <si>
    <t>dotčená část s nakopáním : 10*0,02</t>
  </si>
  <si>
    <t>211971110R00</t>
  </si>
  <si>
    <t xml:space="preserve">Zřízení opláštění odvod. žeber z geotextilie o sklonu do 1:2,5,  </t>
  </si>
  <si>
    <t>v rýze nebo v zářezu se stěnami,</t>
  </si>
  <si>
    <t>opláštění bloku pro vsakování - podloží, obsy a zásyp po celém obvodu při tl. 200 mm : (0,2+0,6*3+0,2+0,2+0,63+0,185)*2*1,25*(0,2+1,2*4+0,2)+(0,2+0,6*3+0,2)*(0,2+0,63+0,185)*2</t>
  </si>
  <si>
    <t>212572121V02</t>
  </si>
  <si>
    <t>Lože trativodu z kameniva drobného těženého</t>
  </si>
  <si>
    <t>Včetně vyčištění dna rýh.</t>
  </si>
  <si>
    <t>5,2*2,2*0,2</t>
  </si>
  <si>
    <t>212571121V02</t>
  </si>
  <si>
    <t>Výplň odvodňov. trativodů kamen. drobným těženým, frakce 8 / 16 mm</t>
  </si>
  <si>
    <t>obsyp svislý : (5,2+2,2-0,2*2)*2*0,63*0,2</t>
  </si>
  <si>
    <t>zásyp : 5,2*2,2*0,185</t>
  </si>
  <si>
    <t>213151111R00</t>
  </si>
  <si>
    <t>Montáž vsakovacích nádrží blok nebo tunel do V 450 l</t>
  </si>
  <si>
    <t>827-1</t>
  </si>
  <si>
    <t>12</t>
  </si>
  <si>
    <t>213151121R00</t>
  </si>
  <si>
    <t>Montáž vsakovacích nádrží položení geotextílie</t>
  </si>
  <si>
    <t>obal vsakovacích bloků : (0,6*3+0,63)*2*1,25*1,2*4+0,6*3*0,63*2</t>
  </si>
  <si>
    <t>28697902R</t>
  </si>
  <si>
    <t>tunel vsakovací PP; celk. objem 600,0 l; využitelný objem 600,0 l; l = 1 200 mm; š = 800 mm; v = 1 020 mm</t>
  </si>
  <si>
    <t>kompl</t>
  </si>
  <si>
    <t>přesahy, ztratné 10% : 77,689*10/100</t>
  </si>
  <si>
    <t>R*8313501</t>
  </si>
  <si>
    <t>Kanalizační potrubí z trub PVC, D 100 mm, včetně výkopu, lože, obsypu, přesunu hmot</t>
  </si>
  <si>
    <t>Agregovaná položka</t>
  </si>
  <si>
    <t>POL2_</t>
  </si>
  <si>
    <t>R*831350114</t>
  </si>
  <si>
    <t>Kanalizační potrubí z trub PVC, D 200 mm, rýha šířky 0,8 m, hloubky do 1,2 m</t>
  </si>
  <si>
    <t>Součtová</t>
  </si>
  <si>
    <t>včetně tvarovek</t>
  </si>
  <si>
    <t>R*87121485</t>
  </si>
  <si>
    <t>Hydrodynamický separátor HDS - dodávka s montáží</t>
  </si>
  <si>
    <t>R.MAT.02</t>
  </si>
  <si>
    <t>Dodávka a montáž odvětrávací hlavice DN 100 s mřížkou</t>
  </si>
  <si>
    <t>894431611RAB</t>
  </si>
  <si>
    <t>Šachty plastové plastové šachty z dílců D 1000 mm, dno přímé s výkyvnými hrdly, D 160 mm, délka šachtové roury 1,20 m, poklop litina 40 t</t>
  </si>
  <si>
    <t>AP-HSV</t>
  </si>
  <si>
    <t>Plastové dno, šachtová skruž, těsnění, betonový prstenec,konus, litinový poklop.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</si>
  <si>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</si>
  <si>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</si>
  <si>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</si>
  <si>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</si>
  <si>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113108305R00</t>
  </si>
  <si>
    <t>Odstranění podkladů nebo krytů živičných, v ploše jednotlivě do 50 m2, tloušťka vrstvy 50 mm</t>
  </si>
  <si>
    <t>dle výkresu "příprava území, demolice" č. D.01 : (125,33-5)*0,1</t>
  </si>
  <si>
    <t>pro obrubníky : (13,5*2+3,1415*14,34/180*65)*(0,37+0,5)*0,5*0,1</t>
  </si>
  <si>
    <t>výkop rýhy - snížení v místě zřízení betonového límce pro osazení zarážecího břevna : 3,1415*(2,18+2,5)*0,5/360*70*0,15</t>
  </si>
  <si>
    <t>pro obrubníky : (13,5*2+3,1415*14,34/180*65)*(0,37+0,5)*0,5*0,1*10</t>
  </si>
  <si>
    <t>po obvodu obrubníků : (13,5*2+1*2+3,1415*14,34/180*65)*1+2</t>
  </si>
  <si>
    <t>plochy dotčené prací : (13,5*2+1*2*2+3,1415*14,34/180*65+1*2)*1+2</t>
  </si>
  <si>
    <t>3,1415*14,34*14,34/360*67</t>
  </si>
  <si>
    <t>184807111R00</t>
  </si>
  <si>
    <t>Ochrana stromu bedněním zřízení bednění</t>
  </si>
  <si>
    <t>před poškozením stavebním provozem,</t>
  </si>
  <si>
    <t>Včetně řeziva.</t>
  </si>
  <si>
    <t>184807112R00</t>
  </si>
  <si>
    <t>Ochrana stromu bedněním odstranění bednění</t>
  </si>
  <si>
    <t>po obvodu obrubníků : ((13,5*2+1*2+3,1415*14,34/180*65)*1+2)*0,02/1000</t>
  </si>
  <si>
    <t>plochy dotčené prací : ((13,5*2+1*2*2+3,1415*14,34/180*65+1*2)*1+2)*0,02/1000</t>
  </si>
  <si>
    <t>po obvodu obrubníků : ((13,5*2+1*2+3,1415*14,34/180*65)*1+2)*40/1000</t>
  </si>
  <si>
    <t>plochy dotčené prací : ((13,5*2+1*2*2+3,1415*14,34/180*65+1*2)*1+2)*40/1000</t>
  </si>
  <si>
    <t>ztratné 5% : 3,94142*5/100</t>
  </si>
  <si>
    <t>po obvodu obrubníků : ((13,5*2+1*2+3,1415*14,34/180*65)*1+2)*0,02</t>
  </si>
  <si>
    <t>plochy dotčené prací : ((13,5*2+1*2*2+3,1415*14,34/180*65+1*2)*1+2)*0,02</t>
  </si>
  <si>
    <t>564722006T00</t>
  </si>
  <si>
    <t>Podklad z kam.drceného 0-32 mm tl. 6 cm</t>
  </si>
  <si>
    <t>3,1415*14,34*14,34/360*64-3,1415*1</t>
  </si>
  <si>
    <t>pod obrubníky : (13,5*2+3,1415*14,34/180*65)*0,37</t>
  </si>
  <si>
    <t>564801112V04</t>
  </si>
  <si>
    <t>Podklad ze štěrkodrti po zhutnění tloušťky 4 cm, štěrkodrť frakce 0-4 mm</t>
  </si>
  <si>
    <t>564851111V02</t>
  </si>
  <si>
    <t>Podklad ze štěrkodrti po zhutnění tloušťky 15 cm, frakce 32-63 mm</t>
  </si>
  <si>
    <t>dopadová plocha : 3,1415*(14,34-0,1)*(14,34-0,1)/360*64-3,1415*1</t>
  </si>
  <si>
    <t>631315621R00</t>
  </si>
  <si>
    <t xml:space="preserve">Mazanina z betonu prostého tl. přes 120 do 240 mm třídy C 20/25,  </t>
  </si>
  <si>
    <t>(z kameniva) hlazená dřevěným hladítkem</t>
  </si>
  <si>
    <t>Včetně vytvoření dilatačních spár, bez zaplnění.</t>
  </si>
  <si>
    <t>zřízení betonového límce pro osazení zarážecího břevna : 3,1415*(2,18+2,5)*0,5/360*70*0,15</t>
  </si>
  <si>
    <t>631319165R00</t>
  </si>
  <si>
    <t>Příplatek za přehlazení povrchu tloušťka mazaniny od 120 mm do 240 mm</t>
  </si>
  <si>
    <t>betonové mazaniny min. B 10 ocelovým hladítkem s poprášením cementem pro konečnou úpravu mazaniny</t>
  </si>
  <si>
    <t>631351101R00</t>
  </si>
  <si>
    <t>Bednění stěn, rýh a otvorů v podlahách zřízení</t>
  </si>
  <si>
    <t>zřízení betonového límce pro osazení zarážecího břevna : 3,1415*2,5/360*70*0,15+0,3*0,15*2</t>
  </si>
  <si>
    <t>631351102R00</t>
  </si>
  <si>
    <t>Bednění stěn, rýh a otvorů v podlahách odstranění</t>
  </si>
  <si>
    <t>632478122RT1</t>
  </si>
  <si>
    <t>Reprofilace vodorovných betonových povrchů opravná cementová malta, tloušťky  do 5 mm</t>
  </si>
  <si>
    <t>801-4</t>
  </si>
  <si>
    <t>rozmíchání směsi s vodou, nanesení stěrky</t>
  </si>
  <si>
    <t>kruh pro vrh koulí : 3,141592*2,135*2,135/4</t>
  </si>
  <si>
    <t>pro obrubníky : 13,5*2+3,1415*14,34/180*65</t>
  </si>
  <si>
    <t>ztratné 2% : 43,26773/2/100</t>
  </si>
  <si>
    <t>953943121R00</t>
  </si>
  <si>
    <t>Osazování jiných kovových výrobků do betonu (např. kotev) se zajištěním polohy k bednění nebo k výztuži před zabetonováním_x000D_
 do 1 kg/kus</t>
  </si>
  <si>
    <t>osazení pouzder pro vložení zarážecího břevna : 1</t>
  </si>
  <si>
    <t>R*MAT-01</t>
  </si>
  <si>
    <t>Přípravky pro kotvení zarážecího břevna (pouzdra z nerez materiálu nebo PH)</t>
  </si>
  <si>
    <t>965048561T00</t>
  </si>
  <si>
    <t>Odsekání nebo otlučení degradovaného povrchu betonových ploch</t>
  </si>
  <si>
    <t>965048515R00</t>
  </si>
  <si>
    <t>Broušení betonového povrchu do tloušťky 5 mm</t>
  </si>
  <si>
    <t>797 67-0012</t>
  </si>
  <si>
    <t>Zarážecí břevno pro vrh koulí, včetně pouzder pro vsunutí kotvení</t>
  </si>
  <si>
    <t xml:space="preserve">132 m2    </t>
  </si>
  <si>
    <t>797 - 17410</t>
  </si>
  <si>
    <t>Dodávka a montáž stolu na stolní tenis venkovní betonový se stojánkem a kovovou síťkou</t>
  </si>
  <si>
    <t>797 - 855</t>
  </si>
  <si>
    <t>Dodávka a osazení trojhrazdy</t>
  </si>
  <si>
    <t>Kategorie:	Venkovní hrazdy Streetworkout</t>
  </si>
  <si>
    <t>Záruka:	2 roky</t>
  </si>
  <si>
    <t>Výška hrazdy standartně:	230-150-110cm</t>
  </si>
  <si>
    <t>Šířka hrazdy:	166cm</t>
  </si>
  <si>
    <t>Profil konstrukce:	80x80mm</t>
  </si>
  <si>
    <t>Materiál:	Kvalitní ocel</t>
  </si>
  <si>
    <t>Průměr trubky:	35mm</t>
  </si>
  <si>
    <t>Barva 2 vrstvy:	antikorozní+komaxit</t>
  </si>
  <si>
    <t>Šířka žebřin:	80cm</t>
  </si>
  <si>
    <t>Výška žebřin:	230cm</t>
  </si>
  <si>
    <t>Průměr bradel:	35mm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</si>
  <si>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</si>
  <si>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</si>
  <si>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</si>
  <si>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srovnatelná položky na ochranu podezdívky před znečištěním při nátěrových pracích</t>
  </si>
  <si>
    <t>oplocení s brankou : 162*1</t>
  </si>
  <si>
    <t>783201811R00</t>
  </si>
  <si>
    <t>Odstranění nátěrů z kovových doplňk.konstrukcí oškrabáním</t>
  </si>
  <si>
    <t>800-783</t>
  </si>
  <si>
    <t>oplocení s brankou : 162*1,2*2</t>
  </si>
  <si>
    <t>spodní část branky : 1*0,6*2</t>
  </si>
  <si>
    <t>783271031RT1</t>
  </si>
  <si>
    <t>Nátěry kov.stav.doplňk. konstrukcí polyuretanové základ + 2x email</t>
  </si>
  <si>
    <t xml:space="preserve">162 m     </t>
  </si>
  <si>
    <t>uvažováno cca 90% z celkové kubatury : (1+80+10)*1,1*0,1</t>
  </si>
  <si>
    <t>132101110R00</t>
  </si>
  <si>
    <t>Hloubení rýh šířky do 60 cm do 50 m3, v hornině 1-2, hloubení strojně</t>
  </si>
  <si>
    <t>uvažováno cca 90% z celkové kubatury : (1+80+10)*0,9*(1,5-0,1)*90/100</t>
  </si>
  <si>
    <t>139601101R00</t>
  </si>
  <si>
    <t>Ruční výkop jam, rýh a šachet v horninách 1 a 2</t>
  </si>
  <si>
    <t>s přehozením na vzdálenost do 5 m nebo s naložením na ruční dopravní prostředek</t>
  </si>
  <si>
    <t>uvažováno cca 10% z celkové kubatury : (1+80+10)*0,9*(1,5-0,1)*10/100</t>
  </si>
  <si>
    <t>151101101R00</t>
  </si>
  <si>
    <t>Zřízení pažení a rozepření stěn rýh příložné  pro jakoukoliv mezerovitost, hloubky do 2 m</t>
  </si>
  <si>
    <t>pro podzemní vedení pro všechny šířky rýhy,</t>
  </si>
  <si>
    <t>(1+80+10)*(1,5-0,1)*2</t>
  </si>
  <si>
    <t>151101111R00</t>
  </si>
  <si>
    <t>Odstranění pažení a rozepření rýh příložné , hloubky do 2 m</t>
  </si>
  <si>
    <t>pro podzemní vedení s uložením materiálu na vzdálenost do 3 m od kraje výkopu,</t>
  </si>
  <si>
    <t xml:space="preserve">materiál nahrazený jiným materiálem : </t>
  </si>
  <si>
    <t>lože pod potrubí : (1+80+10)*0,9*0,1</t>
  </si>
  <si>
    <t>obsyp potrubí : (1+80+10)*0,9*0,5</t>
  </si>
  <si>
    <t>lože pod potrubí : (1+80+10)*0,9*0,1*10</t>
  </si>
  <si>
    <t>obsyp potrubí : (1+80+10)*0,9*0,5*10</t>
  </si>
  <si>
    <t>(1+80+10)*0,9*(1,5-0,1-0,5-0,1)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</si>
  <si>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</si>
  <si>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</si>
  <si>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</si>
  <si>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(1+80+10)*0,9*0,5</t>
  </si>
  <si>
    <t>plocha s rozprostřenou ornicí : (1+80+10)*1,1</t>
  </si>
  <si>
    <t>plochy přilehlé, nakopané : (1+80+10)*(0,6*2)</t>
  </si>
  <si>
    <t>plocha s rozprostřenou ornicí : (1+80+10)*1,1*0,02/1000</t>
  </si>
  <si>
    <t>plochy přilehlé, nakopané : (1+80+10)*(0,6*2)*0,02/1000</t>
  </si>
  <si>
    <t>plocha s rozprostřenou ornicí : (1+80+10)*1,1*40/1000</t>
  </si>
  <si>
    <t>plochy přilehlé, nakopané : (1+80+10)*(0,6*2)*40/1000</t>
  </si>
  <si>
    <t>ztratné 5% : 8,372*5/100</t>
  </si>
  <si>
    <t>plocha s rozprostřenou ornicí : (1+80+10)*1,1*0,02</t>
  </si>
  <si>
    <t>plochy přilehlé, nakopané : (1+80+10)*(0,6*2)*0,02</t>
  </si>
  <si>
    <t>451572111R00</t>
  </si>
  <si>
    <t>Lože pod potrubí, stoky a drobné objekty z kameniva drobného těženého 0÷4 mm</t>
  </si>
  <si>
    <t>v otevřeném výkopu,</t>
  </si>
  <si>
    <t>(1+80+10)*0,9*0,1</t>
  </si>
  <si>
    <t>871181121R00</t>
  </si>
  <si>
    <t>Montáž potrubí z plastických hmot z tlakových trubek polyetylenových, vnějšího průměru 50 mm</t>
  </si>
  <si>
    <t>80+10</t>
  </si>
  <si>
    <t>877182121R00</t>
  </si>
  <si>
    <t>Montáž elektrotvarovek Přirážka za 1 spoj elektrotvarovky, vnějšího průměru 50 mm</t>
  </si>
  <si>
    <t>odbočka : 3</t>
  </si>
  <si>
    <t>koleno : 2</t>
  </si>
  <si>
    <t>kohout : 1</t>
  </si>
  <si>
    <t>891181111R00</t>
  </si>
  <si>
    <t>Montáž vodovodních armatur na potrubí šoupátek v otevřeném výkopu nebo v šachtách s osazením zemní soupravy (bez poklopů), DN 40 mm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</si>
  <si>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</si>
  <si>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</si>
  <si>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</si>
  <si>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899401112R00</t>
  </si>
  <si>
    <t>Osazení poklopů litinových šoupátkových</t>
  </si>
  <si>
    <t>včetně podezdění</t>
  </si>
  <si>
    <t>899721112R00</t>
  </si>
  <si>
    <t>Výstražné fólie výstražná fólie pro vodovod, šířka 30 cm</t>
  </si>
  <si>
    <t>899731112R00</t>
  </si>
  <si>
    <t>Signalizační vodič CYY, 2,5 mm2</t>
  </si>
  <si>
    <t>R*800-01</t>
  </si>
  <si>
    <t>Zřízení připojovacího bodu mobilního závlahového zařízení v samostatné zátěžové šachtičce DN 250, s víkem, zesílená konstrukce, GEKA spojka 1''</t>
  </si>
  <si>
    <t>R*800-02</t>
  </si>
  <si>
    <t>Osazení a dodávka uzávěru s vypouštěním v šachtě</t>
  </si>
  <si>
    <t>R*894431622</t>
  </si>
  <si>
    <t>Šachta, D 1000 mm, hloubka šachty 2,0 m</t>
  </si>
  <si>
    <t>betonové dno, šachtová skruž, těsnění, betonový prstenec,konus, litinový poklop D 400 DN 625 mm s pantem a pojistkou proti náhodnému zavření, uzamykatelný</t>
  </si>
  <si>
    <t>286136747R</t>
  </si>
  <si>
    <t>trubka vícevrstvá PE100 RC; PE100 RC; PE100 RC; hladká; SDR 11,0; da = 50,0 mm; di = 40,8 mm; s = 4,60 mm;  použití pro vodovody</t>
  </si>
  <si>
    <t>ztratné 1,5% : 90*1,5/100</t>
  </si>
  <si>
    <t>28653324.AR</t>
  </si>
  <si>
    <t>koleno PE 100; 90,0 °; SDR 11,0; D = 50,0 mm; hladké; spoj elektrosvařovaný</t>
  </si>
  <si>
    <t>42200730R</t>
  </si>
  <si>
    <t>poklop uliční typ lehký; šedá litina; použití pro vodu; vnitř.pr.D = 90 mm; D = 160,0 mm; výška 155 mm; pro: armatura pro domovní přípojky</t>
  </si>
  <si>
    <t>422911521R</t>
  </si>
  <si>
    <t>souprava zemní tuhá šoupátková; pro vodu, pro ovládání uzávěrů armatur zakopaných v zemi; DN 40 - 50 pro šoupátka ; mat. nástavec a spojka z tvárné litiny, prodluž.tyč uhlíková ocel; ochrana litinové díly povrstveny epoxidem, prodl.tyč s epoxidem; krycí hloubka Rd 1,5 m</t>
  </si>
  <si>
    <t>5513809025R</t>
  </si>
  <si>
    <t>šoupě dvouklínové, se dvěma otvory; DN 40 mm</t>
  </si>
  <si>
    <t>59233841T</t>
  </si>
  <si>
    <t>Podkladní blok pod šoupě KB1</t>
  </si>
  <si>
    <t>18/II</t>
  </si>
  <si>
    <t>722172966R00</t>
  </si>
  <si>
    <t>Opravy vodovodního potrubí z plastových trubek vsazení odbočky do stávajícího plastového potrubí polyfuzí včetně T-kusu, D 50 mm</t>
  </si>
  <si>
    <t>800-721</t>
  </si>
  <si>
    <t>799-AZ-25062</t>
  </si>
  <si>
    <t>Dodávka pásového zavlačovače s PE potrubím 50 m</t>
  </si>
  <si>
    <t xml:space="preserve"> Zavlažovač s PE potrubím průměr 25 mm o délce 50 m a úderovým postřikovačem o poloměru dostřiku až 15 m. Funkce pásového zavlažovače je v automatickém návinu hadice pojezdového vozíku s úderovým postřikovačem na cívku zavlažovače. Hydromotor/turbína osazena na cívce zajišťuje návin hadice a rychlost pojezdu/návinu je přímo dána vtokem (průtokem) vody do turbíny. Rychlost pojezdu lze regulovat obtokem/bypassem turbíny. Po skončení závlahy/plném navinutí hadice se přívod vody do turbíny automaticky uzavře (tzv. vodostop ventil).</t>
  </si>
  <si>
    <t>Jedná se o nejrovnoměrnější distribuci vody na danou plochu - rychlost pojezdu je přímo úměrná množství distribuované vody.</t>
  </si>
  <si>
    <t xml:space="preserve">90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</si>
</sst>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18" xfId="0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mCL7QxBpsP5QxA5MqDPahm4ZGSL2WQccfbNbFam1YJaqVQ2PGQdxMPX9mWdybG93yvvAVCzBRVWcZ0+p3Kd0XQ==" saltValue="PHVhrEpJsl67WfN6qKwC8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94"/>
  <sheetViews>
    <sheetView showGridLines="0" tabSelected="1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42</v>
      </c>
      <c r="D5" s="120" t="s">
        <v>45</v>
      </c>
      <c r="E5" s="87"/>
      <c r="F5" s="87"/>
      <c r="G5" s="87"/>
      <c r="H5" s="18" t="s">
        <v>40</v>
      </c>
      <c r="I5" s="124" t="s">
        <v>49</v>
      </c>
      <c r="J5" s="8"/>
    </row>
    <row r="6" spans="1:15" ht="15.75" customHeight="1" x14ac:dyDescent="0.2">
      <c r="A6" s="2"/>
      <c r="B6" s="27"/>
      <c r="C6" s="52"/>
      <c r="D6" s="121" t="s">
        <v>46</v>
      </c>
      <c r="E6" s="88"/>
      <c r="F6" s="88"/>
      <c r="G6" s="88"/>
      <c r="H6" s="18" t="s">
        <v>34</v>
      </c>
      <c r="I6" s="124" t="s">
        <v>50</v>
      </c>
      <c r="J6" s="8"/>
    </row>
    <row r="7" spans="1:15" ht="15.75" customHeight="1" x14ac:dyDescent="0.2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5" t="s">
        <v>51</v>
      </c>
      <c r="H8" s="18" t="s">
        <v>40</v>
      </c>
      <c r="I8" s="124" t="s">
        <v>55</v>
      </c>
      <c r="J8" s="8"/>
    </row>
    <row r="9" spans="1:15" ht="15.75" hidden="1" customHeight="1" x14ac:dyDescent="0.2">
      <c r="A9" s="2"/>
      <c r="B9" s="2"/>
      <c r="D9" s="125" t="s">
        <v>52</v>
      </c>
      <c r="H9" s="18" t="s">
        <v>34</v>
      </c>
      <c r="I9" s="124" t="s">
        <v>56</v>
      </c>
      <c r="J9" s="8"/>
    </row>
    <row r="10" spans="1:15" ht="15.75" hidden="1" customHeight="1" x14ac:dyDescent="0.2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">
      <c r="A16" s="196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SUMIF(F66:F90,A16,I66:I90)+SUMIF(F66:F90,"PSU",I66:I90)</f>
        <v>0</v>
      </c>
      <c r="J16" s="81"/>
    </row>
    <row r="17" spans="1:10" ht="23.25" customHeight="1" x14ac:dyDescent="0.2">
      <c r="A17" s="196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SUMIF(F66:F90,A17,I66:I90)</f>
        <v>0</v>
      </c>
      <c r="J17" s="81"/>
    </row>
    <row r="18" spans="1:10" ht="23.25" customHeight="1" x14ac:dyDescent="0.2">
      <c r="A18" s="196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SUMIF(F66:F90,A18,I66:I90)</f>
        <v>0</v>
      </c>
      <c r="J18" s="81"/>
    </row>
    <row r="19" spans="1:10" ht="23.25" customHeight="1" x14ac:dyDescent="0.2">
      <c r="A19" s="196" t="s">
        <v>137</v>
      </c>
      <c r="B19" s="37" t="s">
        <v>27</v>
      </c>
      <c r="C19" s="58"/>
      <c r="D19" s="59"/>
      <c r="E19" s="79"/>
      <c r="F19" s="80"/>
      <c r="G19" s="79"/>
      <c r="H19" s="80"/>
      <c r="I19" s="79">
        <f>SUMIF(F66:F90,A19,I66:I90)</f>
        <v>0</v>
      </c>
      <c r="J19" s="81"/>
    </row>
    <row r="20" spans="1:10" ht="23.25" customHeight="1" x14ac:dyDescent="0.2">
      <c r="A20" s="196" t="s">
        <v>138</v>
      </c>
      <c r="B20" s="37" t="s">
        <v>28</v>
      </c>
      <c r="C20" s="58"/>
      <c r="D20" s="59"/>
      <c r="E20" s="79"/>
      <c r="F20" s="80"/>
      <c r="G20" s="79"/>
      <c r="H20" s="80"/>
      <c r="I20" s="79">
        <f>SUMIF(F66:F90,A20,I66:I90)</f>
        <v>0</v>
      </c>
      <c r="J20" s="81"/>
    </row>
    <row r="21" spans="1:10" ht="23.25" customHeight="1" x14ac:dyDescent="0.2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84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57</v>
      </c>
      <c r="C39" s="146"/>
      <c r="D39" s="146"/>
      <c r="E39" s="146"/>
      <c r="F39" s="147">
        <f>'01 2027.01.A1 Pol'!AE464+'02 2027.02.A0 Pol'!AE444+'03 2027.03.A0 Pol'!AE215+'03 2027.03.B0 Pol'!AE180+'04 2027.04.A0 Pol'!AE203+'05 2027.05.A0 Pol'!AE27+'06 2027.06.A0 Pol'!AE56+'07 2027.07.A0 Pol'!AE205</f>
        <v>0</v>
      </c>
      <c r="G39" s="148">
        <f>'01 2027.01.A1 Pol'!AF464+'02 2027.02.A0 Pol'!AF444+'03 2027.03.A0 Pol'!AF215+'03 2027.03.B0 Pol'!AF180+'04 2027.04.A0 Pol'!AF203+'05 2027.05.A0 Pol'!AF27+'06 2027.06.A0 Pol'!AF56+'07 2027.07.A0 Pol'!AF205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58</v>
      </c>
      <c r="D40" s="152"/>
      <c r="E40" s="152"/>
      <c r="F40" s="153"/>
      <c r="G40" s="154"/>
      <c r="H40" s="154">
        <f>(F40*SazbaDPH1/100)+(G40*SazbaDPH2/100)</f>
        <v>0</v>
      </c>
      <c r="I40" s="154"/>
      <c r="J40" s="155"/>
    </row>
    <row r="41" spans="1:10" ht="25.5" customHeight="1" x14ac:dyDescent="0.2">
      <c r="A41" s="135">
        <v>2</v>
      </c>
      <c r="B41" s="151" t="s">
        <v>59</v>
      </c>
      <c r="C41" s="152" t="s">
        <v>60</v>
      </c>
      <c r="D41" s="152"/>
      <c r="E41" s="152"/>
      <c r="F41" s="153">
        <f>'01 2027.01.A1 Pol'!AE464</f>
        <v>0</v>
      </c>
      <c r="G41" s="154">
        <f>'01 2027.01.A1 Pol'!AF464</f>
        <v>0</v>
      </c>
      <c r="H41" s="154">
        <f>(F41*SazbaDPH1/100)+(G41*SazbaDPH2/100)</f>
        <v>0</v>
      </c>
      <c r="I41" s="154">
        <f>F41+G41+H41</f>
        <v>0</v>
      </c>
      <c r="J41" s="155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61</v>
      </c>
      <c r="C42" s="146" t="s">
        <v>62</v>
      </c>
      <c r="D42" s="146"/>
      <c r="E42" s="146"/>
      <c r="F42" s="157">
        <f>'01 2027.01.A1 Pol'!AE464</f>
        <v>0</v>
      </c>
      <c r="G42" s="149">
        <f>'01 2027.01.A1 Pol'!AF464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2</v>
      </c>
      <c r="B43" s="151" t="s">
        <v>63</v>
      </c>
      <c r="C43" s="152" t="s">
        <v>64</v>
      </c>
      <c r="D43" s="152"/>
      <c r="E43" s="152"/>
      <c r="F43" s="153">
        <f>'02 2027.02.A0 Pol'!AE444</f>
        <v>0</v>
      </c>
      <c r="G43" s="154">
        <f>'02 2027.02.A0 Pol'!AF444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65</v>
      </c>
      <c r="C44" s="146" t="s">
        <v>64</v>
      </c>
      <c r="D44" s="146"/>
      <c r="E44" s="146"/>
      <c r="F44" s="157">
        <f>'02 2027.02.A0 Pol'!AE444</f>
        <v>0</v>
      </c>
      <c r="G44" s="149">
        <f>'02 2027.02.A0 Pol'!AF444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2</v>
      </c>
      <c r="B45" s="151" t="s">
        <v>66</v>
      </c>
      <c r="C45" s="152" t="s">
        <v>67</v>
      </c>
      <c r="D45" s="152"/>
      <c r="E45" s="152"/>
      <c r="F45" s="153">
        <f>'03 2027.03.A0 Pol'!AE215+'03 2027.03.B0 Pol'!AE180</f>
        <v>0</v>
      </c>
      <c r="G45" s="154">
        <f>'03 2027.03.A0 Pol'!AF215+'03 2027.03.B0 Pol'!AF180</f>
        <v>0</v>
      </c>
      <c r="H45" s="154">
        <f>(F45*SazbaDPH1/100)+(G45*SazbaDPH2/100)</f>
        <v>0</v>
      </c>
      <c r="I45" s="154">
        <f>F45+G45+H45</f>
        <v>0</v>
      </c>
      <c r="J45" s="155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68</v>
      </c>
      <c r="C46" s="146" t="s">
        <v>67</v>
      </c>
      <c r="D46" s="146"/>
      <c r="E46" s="146"/>
      <c r="F46" s="157">
        <f>'03 2027.03.A0 Pol'!AE215</f>
        <v>0</v>
      </c>
      <c r="G46" s="149">
        <f>'03 2027.03.A0 Pol'!AF215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3</v>
      </c>
      <c r="B47" s="156" t="s">
        <v>69</v>
      </c>
      <c r="C47" s="146" t="s">
        <v>70</v>
      </c>
      <c r="D47" s="146"/>
      <c r="E47" s="146"/>
      <c r="F47" s="157">
        <f>'03 2027.03.B0 Pol'!AE180</f>
        <v>0</v>
      </c>
      <c r="G47" s="149">
        <f>'03 2027.03.B0 Pol'!AF180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 x14ac:dyDescent="0.2">
      <c r="A48" s="135">
        <v>2</v>
      </c>
      <c r="B48" s="151" t="s">
        <v>71</v>
      </c>
      <c r="C48" s="152" t="s">
        <v>72</v>
      </c>
      <c r="D48" s="152"/>
      <c r="E48" s="152"/>
      <c r="F48" s="153">
        <f>'04 2027.04.A0 Pol'!AE203</f>
        <v>0</v>
      </c>
      <c r="G48" s="154">
        <f>'04 2027.04.A0 Pol'!AF203</f>
        <v>0</v>
      </c>
      <c r="H48" s="154">
        <f>(F48*SazbaDPH1/100)+(G48*SazbaDPH2/100)</f>
        <v>0</v>
      </c>
      <c r="I48" s="154">
        <f>F48+G48+H48</f>
        <v>0</v>
      </c>
      <c r="J48" s="155" t="str">
        <f>IF(CenaCelkemVypocet=0,"",I48/CenaCelkemVypocet*100)</f>
        <v/>
      </c>
    </row>
    <row r="49" spans="1:52" ht="25.5" customHeight="1" x14ac:dyDescent="0.2">
      <c r="A49" s="135">
        <v>3</v>
      </c>
      <c r="B49" s="156" t="s">
        <v>73</v>
      </c>
      <c r="C49" s="146" t="s">
        <v>72</v>
      </c>
      <c r="D49" s="146"/>
      <c r="E49" s="146"/>
      <c r="F49" s="157">
        <f>'04 2027.04.A0 Pol'!AE203</f>
        <v>0</v>
      </c>
      <c r="G49" s="149">
        <f>'04 2027.04.A0 Pol'!AF203</f>
        <v>0</v>
      </c>
      <c r="H49" s="149">
        <f>(F49*SazbaDPH1/100)+(G49*SazbaDPH2/100)</f>
        <v>0</v>
      </c>
      <c r="I49" s="149">
        <f>F49+G49+H49</f>
        <v>0</v>
      </c>
      <c r="J49" s="150" t="str">
        <f>IF(CenaCelkemVypocet=0,"",I49/CenaCelkemVypocet*100)</f>
        <v/>
      </c>
    </row>
    <row r="50" spans="1:52" ht="25.5" customHeight="1" x14ac:dyDescent="0.2">
      <c r="A50" s="135">
        <v>2</v>
      </c>
      <c r="B50" s="151" t="s">
        <v>74</v>
      </c>
      <c r="C50" s="152" t="s">
        <v>75</v>
      </c>
      <c r="D50" s="152"/>
      <c r="E50" s="152"/>
      <c r="F50" s="153">
        <f>'05 2027.05.A0 Pol'!AE27</f>
        <v>0</v>
      </c>
      <c r="G50" s="154">
        <f>'05 2027.05.A0 Pol'!AF27</f>
        <v>0</v>
      </c>
      <c r="H50" s="154">
        <f>(F50*SazbaDPH1/100)+(G50*SazbaDPH2/100)</f>
        <v>0</v>
      </c>
      <c r="I50" s="154">
        <f>F50+G50+H50</f>
        <v>0</v>
      </c>
      <c r="J50" s="155" t="str">
        <f>IF(CenaCelkemVypocet=0,"",I50/CenaCelkemVypocet*100)</f>
        <v/>
      </c>
    </row>
    <row r="51" spans="1:52" ht="25.5" customHeight="1" x14ac:dyDescent="0.2">
      <c r="A51" s="135">
        <v>3</v>
      </c>
      <c r="B51" s="156" t="s">
        <v>76</v>
      </c>
      <c r="C51" s="146" t="s">
        <v>75</v>
      </c>
      <c r="D51" s="146"/>
      <c r="E51" s="146"/>
      <c r="F51" s="157">
        <f>'05 2027.05.A0 Pol'!AE27</f>
        <v>0</v>
      </c>
      <c r="G51" s="149">
        <f>'05 2027.05.A0 Pol'!AF27</f>
        <v>0</v>
      </c>
      <c r="H51" s="149">
        <f>(F51*SazbaDPH1/100)+(G51*SazbaDPH2/100)</f>
        <v>0</v>
      </c>
      <c r="I51" s="149">
        <f>F51+G51+H51</f>
        <v>0</v>
      </c>
      <c r="J51" s="150" t="str">
        <f>IF(CenaCelkemVypocet=0,"",I51/CenaCelkemVypocet*100)</f>
        <v/>
      </c>
    </row>
    <row r="52" spans="1:52" ht="25.5" customHeight="1" x14ac:dyDescent="0.2">
      <c r="A52" s="135">
        <v>2</v>
      </c>
      <c r="B52" s="151" t="s">
        <v>77</v>
      </c>
      <c r="C52" s="152" t="s">
        <v>78</v>
      </c>
      <c r="D52" s="152"/>
      <c r="E52" s="152"/>
      <c r="F52" s="153">
        <f>'06 2027.06.A0 Pol'!AE56</f>
        <v>0</v>
      </c>
      <c r="G52" s="154">
        <f>'06 2027.06.A0 Pol'!AF56</f>
        <v>0</v>
      </c>
      <c r="H52" s="154">
        <f>(F52*SazbaDPH1/100)+(G52*SazbaDPH2/100)</f>
        <v>0</v>
      </c>
      <c r="I52" s="154">
        <f>F52+G52+H52</f>
        <v>0</v>
      </c>
      <c r="J52" s="155" t="str">
        <f>IF(CenaCelkemVypocet=0,"",I52/CenaCelkemVypocet*100)</f>
        <v/>
      </c>
    </row>
    <row r="53" spans="1:52" ht="25.5" customHeight="1" x14ac:dyDescent="0.2">
      <c r="A53" s="135">
        <v>3</v>
      </c>
      <c r="B53" s="156" t="s">
        <v>79</v>
      </c>
      <c r="C53" s="146" t="s">
        <v>78</v>
      </c>
      <c r="D53" s="146"/>
      <c r="E53" s="146"/>
      <c r="F53" s="157">
        <f>'06 2027.06.A0 Pol'!AE56</f>
        <v>0</v>
      </c>
      <c r="G53" s="149">
        <f>'06 2027.06.A0 Pol'!AF56</f>
        <v>0</v>
      </c>
      <c r="H53" s="149">
        <f>(F53*SazbaDPH1/100)+(G53*SazbaDPH2/100)</f>
        <v>0</v>
      </c>
      <c r="I53" s="149">
        <f>F53+G53+H53</f>
        <v>0</v>
      </c>
      <c r="J53" s="150" t="str">
        <f>IF(CenaCelkemVypocet=0,"",I53/CenaCelkemVypocet*100)</f>
        <v/>
      </c>
    </row>
    <row r="54" spans="1:52" ht="25.5" customHeight="1" x14ac:dyDescent="0.2">
      <c r="A54" s="135">
        <v>2</v>
      </c>
      <c r="B54" s="151" t="s">
        <v>80</v>
      </c>
      <c r="C54" s="152" t="s">
        <v>81</v>
      </c>
      <c r="D54" s="152"/>
      <c r="E54" s="152"/>
      <c r="F54" s="153">
        <f>'07 2027.07.A0 Pol'!AE205</f>
        <v>0</v>
      </c>
      <c r="G54" s="154">
        <f>'07 2027.07.A0 Pol'!AF205</f>
        <v>0</v>
      </c>
      <c r="H54" s="154">
        <f>(F54*SazbaDPH1/100)+(G54*SazbaDPH2/100)</f>
        <v>0</v>
      </c>
      <c r="I54" s="154">
        <f>F54+G54+H54</f>
        <v>0</v>
      </c>
      <c r="J54" s="155" t="str">
        <f>IF(CenaCelkemVypocet=0,"",I54/CenaCelkemVypocet*100)</f>
        <v/>
      </c>
    </row>
    <row r="55" spans="1:52" ht="25.5" customHeight="1" x14ac:dyDescent="0.2">
      <c r="A55" s="135">
        <v>3</v>
      </c>
      <c r="B55" s="156" t="s">
        <v>82</v>
      </c>
      <c r="C55" s="146" t="s">
        <v>81</v>
      </c>
      <c r="D55" s="146"/>
      <c r="E55" s="146"/>
      <c r="F55" s="157">
        <f>'07 2027.07.A0 Pol'!AE205</f>
        <v>0</v>
      </c>
      <c r="G55" s="149">
        <f>'07 2027.07.A0 Pol'!AF205</f>
        <v>0</v>
      </c>
      <c r="H55" s="149">
        <f>(F55*SazbaDPH1/100)+(G55*SazbaDPH2/100)</f>
        <v>0</v>
      </c>
      <c r="I55" s="149">
        <f>F55+G55+H55</f>
        <v>0</v>
      </c>
      <c r="J55" s="150" t="str">
        <f>IF(CenaCelkemVypocet=0,"",I55/CenaCelkemVypocet*100)</f>
        <v/>
      </c>
    </row>
    <row r="56" spans="1:52" ht="25.5" customHeight="1" x14ac:dyDescent="0.2">
      <c r="A56" s="135"/>
      <c r="B56" s="158" t="s">
        <v>83</v>
      </c>
      <c r="C56" s="159"/>
      <c r="D56" s="159"/>
      <c r="E56" s="160"/>
      <c r="F56" s="161">
        <f>SUMIF(A39:A55,"=1",F39:F55)</f>
        <v>0</v>
      </c>
      <c r="G56" s="162">
        <f>SUMIF(A39:A55,"=1",G39:G55)</f>
        <v>0</v>
      </c>
      <c r="H56" s="162">
        <f>SUMIF(A39:A55,"=1",H39:H55)</f>
        <v>0</v>
      </c>
      <c r="I56" s="162">
        <f>SUMIF(A39:A55,"=1",I39:I55)</f>
        <v>0</v>
      </c>
      <c r="J56" s="163">
        <f>SUMIF(A39:A55,"=1",J39:J55)</f>
        <v>0</v>
      </c>
    </row>
    <row r="58" spans="1:52" x14ac:dyDescent="0.2">
      <c r="A58" t="s">
        <v>85</v>
      </c>
      <c r="B58" t="s">
        <v>86</v>
      </c>
    </row>
    <row r="59" spans="1:52" x14ac:dyDescent="0.2">
      <c r="B59" s="175" t="s">
        <v>87</v>
      </c>
      <c r="C59" s="175"/>
      <c r="D59" s="175"/>
      <c r="E59" s="175"/>
      <c r="F59" s="175"/>
      <c r="G59" s="175"/>
      <c r="H59" s="175"/>
      <c r="I59" s="175"/>
      <c r="J59" s="175"/>
      <c r="AZ59" s="174" t="str">
        <f>B59</f>
        <v>Poznámka ke kovovým konstrukcím:</v>
      </c>
    </row>
    <row r="60" spans="1:52" ht="25.5" x14ac:dyDescent="0.2">
      <c r="B60" s="175" t="s">
        <v>88</v>
      </c>
      <c r="C60" s="175"/>
      <c r="D60" s="175"/>
      <c r="E60" s="175"/>
      <c r="F60" s="175"/>
      <c r="G60" s="175"/>
      <c r="H60" s="175"/>
      <c r="I60" s="175"/>
      <c r="J60" s="175"/>
      <c r="AZ60" s="174" t="str">
        <f>B60</f>
        <v>dílenská dokumentace, která není součástí projektové dokumentace, je zahrnuta v ceně např. ocelové konstrukce jako součást výrobku</v>
      </c>
    </row>
    <row r="63" spans="1:52" ht="15.75" x14ac:dyDescent="0.25">
      <c r="B63" s="176" t="s">
        <v>89</v>
      </c>
    </row>
    <row r="65" spans="1:10" ht="25.5" customHeight="1" x14ac:dyDescent="0.2">
      <c r="A65" s="178"/>
      <c r="B65" s="181" t="s">
        <v>17</v>
      </c>
      <c r="C65" s="181" t="s">
        <v>5</v>
      </c>
      <c r="D65" s="182"/>
      <c r="E65" s="182"/>
      <c r="F65" s="183" t="s">
        <v>90</v>
      </c>
      <c r="G65" s="183"/>
      <c r="H65" s="183"/>
      <c r="I65" s="183" t="s">
        <v>29</v>
      </c>
      <c r="J65" s="183" t="s">
        <v>0</v>
      </c>
    </row>
    <row r="66" spans="1:10" ht="36.75" customHeight="1" x14ac:dyDescent="0.2">
      <c r="A66" s="179"/>
      <c r="B66" s="184" t="s">
        <v>91</v>
      </c>
      <c r="C66" s="185" t="s">
        <v>92</v>
      </c>
      <c r="D66" s="186"/>
      <c r="E66" s="186"/>
      <c r="F66" s="192" t="s">
        <v>24</v>
      </c>
      <c r="G66" s="193"/>
      <c r="H66" s="193"/>
      <c r="I66" s="193">
        <f>'01 2027.01.A1 Pol'!G8+'02 2027.02.A0 Pol'!G8+'03 2027.03.A0 Pol'!G8+'03 2027.03.B0 Pol'!G8+'04 2027.04.A0 Pol'!G8+'07 2027.07.A0 Pol'!G8</f>
        <v>0</v>
      </c>
      <c r="J66" s="190" t="str">
        <f>IF(I91=0,"",I66/I91*100)</f>
        <v/>
      </c>
    </row>
    <row r="67" spans="1:10" ht="36.75" customHeight="1" x14ac:dyDescent="0.2">
      <c r="A67" s="179"/>
      <c r="B67" s="184" t="s">
        <v>93</v>
      </c>
      <c r="C67" s="185" t="s">
        <v>94</v>
      </c>
      <c r="D67" s="186"/>
      <c r="E67" s="186"/>
      <c r="F67" s="192" t="s">
        <v>24</v>
      </c>
      <c r="G67" s="193"/>
      <c r="H67" s="193"/>
      <c r="I67" s="193">
        <f>'01 2027.01.A1 Pol'!G90</f>
        <v>0</v>
      </c>
      <c r="J67" s="190" t="str">
        <f>IF(I91=0,"",I67/I91*100)</f>
        <v/>
      </c>
    </row>
    <row r="68" spans="1:10" ht="36.75" customHeight="1" x14ac:dyDescent="0.2">
      <c r="A68" s="179"/>
      <c r="B68" s="184" t="s">
        <v>95</v>
      </c>
      <c r="C68" s="185" t="s">
        <v>96</v>
      </c>
      <c r="D68" s="186"/>
      <c r="E68" s="186"/>
      <c r="F68" s="192" t="s">
        <v>24</v>
      </c>
      <c r="G68" s="193"/>
      <c r="H68" s="193"/>
      <c r="I68" s="193">
        <f>'01 2027.01.A1 Pol'!G270+'02 2027.02.A0 Pol'!G115+'03 2027.03.B0 Pol'!G95</f>
        <v>0</v>
      </c>
      <c r="J68" s="190" t="str">
        <f>IF(I91=0,"",I68/I91*100)</f>
        <v/>
      </c>
    </row>
    <row r="69" spans="1:10" ht="36.75" customHeight="1" x14ac:dyDescent="0.2">
      <c r="A69" s="179"/>
      <c r="B69" s="184" t="s">
        <v>97</v>
      </c>
      <c r="C69" s="185" t="s">
        <v>98</v>
      </c>
      <c r="D69" s="186"/>
      <c r="E69" s="186"/>
      <c r="F69" s="192" t="s">
        <v>24</v>
      </c>
      <c r="G69" s="193"/>
      <c r="H69" s="193"/>
      <c r="I69" s="193">
        <f>'02 2027.02.A0 Pol'!G133+'07 2027.07.A0 Pol'!G101</f>
        <v>0</v>
      </c>
      <c r="J69" s="190" t="str">
        <f>IF(I91=0,"",I69/I91*100)</f>
        <v/>
      </c>
    </row>
    <row r="70" spans="1:10" ht="36.75" customHeight="1" x14ac:dyDescent="0.2">
      <c r="A70" s="179"/>
      <c r="B70" s="184" t="s">
        <v>99</v>
      </c>
      <c r="C70" s="185" t="s">
        <v>100</v>
      </c>
      <c r="D70" s="186"/>
      <c r="E70" s="186"/>
      <c r="F70" s="192" t="s">
        <v>24</v>
      </c>
      <c r="G70" s="193"/>
      <c r="H70" s="193"/>
      <c r="I70" s="193">
        <f>'01 2027.01.A1 Pol'!G278+'02 2027.02.A0 Pol'!G151</f>
        <v>0</v>
      </c>
      <c r="J70" s="190" t="str">
        <f>IF(I91=0,"",I70/I91*100)</f>
        <v/>
      </c>
    </row>
    <row r="71" spans="1:10" ht="36.75" customHeight="1" x14ac:dyDescent="0.2">
      <c r="A71" s="179"/>
      <c r="B71" s="184" t="s">
        <v>101</v>
      </c>
      <c r="C71" s="185" t="s">
        <v>102</v>
      </c>
      <c r="D71" s="186"/>
      <c r="E71" s="186"/>
      <c r="F71" s="192" t="s">
        <v>24</v>
      </c>
      <c r="G71" s="193"/>
      <c r="H71" s="193"/>
      <c r="I71" s="193">
        <f>'01 2027.01.A1 Pol'!G306+'02 2027.02.A0 Pol'!G166+'03 2027.03.A0 Pol'!G63+'04 2027.04.A0 Pol'!G89</f>
        <v>0</v>
      </c>
      <c r="J71" s="190" t="str">
        <f>IF(I91=0,"",I71/I91*100)</f>
        <v/>
      </c>
    </row>
    <row r="72" spans="1:10" ht="36.75" customHeight="1" x14ac:dyDescent="0.2">
      <c r="A72" s="179"/>
      <c r="B72" s="184" t="s">
        <v>103</v>
      </c>
      <c r="C72" s="185" t="s">
        <v>104</v>
      </c>
      <c r="D72" s="186"/>
      <c r="E72" s="186"/>
      <c r="F72" s="192" t="s">
        <v>24</v>
      </c>
      <c r="G72" s="193"/>
      <c r="H72" s="193"/>
      <c r="I72" s="193">
        <f>'06 2027.06.A0 Pol'!G8</f>
        <v>0</v>
      </c>
      <c r="J72" s="190" t="str">
        <f>IF(I91=0,"",I72/I91*100)</f>
        <v/>
      </c>
    </row>
    <row r="73" spans="1:10" ht="36.75" customHeight="1" x14ac:dyDescent="0.2">
      <c r="A73" s="179"/>
      <c r="B73" s="184" t="s">
        <v>105</v>
      </c>
      <c r="C73" s="185" t="s">
        <v>106</v>
      </c>
      <c r="D73" s="186"/>
      <c r="E73" s="186"/>
      <c r="F73" s="192" t="s">
        <v>24</v>
      </c>
      <c r="G73" s="193"/>
      <c r="H73" s="193"/>
      <c r="I73" s="193">
        <f>'02 2027.02.A0 Pol'!G178+'04 2027.04.A0 Pol'!G102</f>
        <v>0</v>
      </c>
      <c r="J73" s="190" t="str">
        <f>IF(I91=0,"",I73/I91*100)</f>
        <v/>
      </c>
    </row>
    <row r="74" spans="1:10" ht="36.75" customHeight="1" x14ac:dyDescent="0.2">
      <c r="A74" s="179"/>
      <c r="B74" s="184" t="s">
        <v>107</v>
      </c>
      <c r="C74" s="185" t="s">
        <v>108</v>
      </c>
      <c r="D74" s="186"/>
      <c r="E74" s="186"/>
      <c r="F74" s="192" t="s">
        <v>24</v>
      </c>
      <c r="G74" s="193"/>
      <c r="H74" s="193"/>
      <c r="I74" s="193">
        <f>'03 2027.03.B0 Pol'!G122+'07 2027.07.A0 Pol'!G106</f>
        <v>0</v>
      </c>
      <c r="J74" s="190" t="str">
        <f>IF(I91=0,"",I74/I91*100)</f>
        <v/>
      </c>
    </row>
    <row r="75" spans="1:10" ht="36.75" customHeight="1" x14ac:dyDescent="0.2">
      <c r="A75" s="179"/>
      <c r="B75" s="184" t="s">
        <v>109</v>
      </c>
      <c r="C75" s="185" t="s">
        <v>110</v>
      </c>
      <c r="D75" s="186"/>
      <c r="E75" s="186"/>
      <c r="F75" s="192" t="s">
        <v>24</v>
      </c>
      <c r="G75" s="193"/>
      <c r="H75" s="193"/>
      <c r="I75" s="193">
        <f>'03 2027.03.B0 Pol'!G128</f>
        <v>0</v>
      </c>
      <c r="J75" s="190" t="str">
        <f>IF(I91=0,"",I75/I91*100)</f>
        <v/>
      </c>
    </row>
    <row r="76" spans="1:10" ht="36.75" customHeight="1" x14ac:dyDescent="0.2">
      <c r="A76" s="179"/>
      <c r="B76" s="184" t="s">
        <v>111</v>
      </c>
      <c r="C76" s="185" t="s">
        <v>112</v>
      </c>
      <c r="D76" s="186"/>
      <c r="E76" s="186"/>
      <c r="F76" s="192" t="s">
        <v>24</v>
      </c>
      <c r="G76" s="193"/>
      <c r="H76" s="193"/>
      <c r="I76" s="193">
        <f>'01 2027.01.A1 Pol'!G335+'02 2027.02.A0 Pol'!G189+'03 2027.03.A0 Pol'!G103+'04 2027.04.A0 Pol'!G122</f>
        <v>0</v>
      </c>
      <c r="J76" s="190" t="str">
        <f>IF(I91=0,"",I76/I91*100)</f>
        <v/>
      </c>
    </row>
    <row r="77" spans="1:10" ht="36.75" customHeight="1" x14ac:dyDescent="0.2">
      <c r="A77" s="179"/>
      <c r="B77" s="184" t="s">
        <v>113</v>
      </c>
      <c r="C77" s="185" t="s">
        <v>114</v>
      </c>
      <c r="D77" s="186"/>
      <c r="E77" s="186"/>
      <c r="F77" s="192" t="s">
        <v>24</v>
      </c>
      <c r="G77" s="193"/>
      <c r="H77" s="193"/>
      <c r="I77" s="193">
        <f>'02 2027.02.A0 Pol'!G211</f>
        <v>0</v>
      </c>
      <c r="J77" s="190" t="str">
        <f>IF(I91=0,"",I77/I91*100)</f>
        <v/>
      </c>
    </row>
    <row r="78" spans="1:10" ht="36.75" customHeight="1" x14ac:dyDescent="0.2">
      <c r="A78" s="179"/>
      <c r="B78" s="184" t="s">
        <v>115</v>
      </c>
      <c r="C78" s="185" t="s">
        <v>116</v>
      </c>
      <c r="D78" s="186"/>
      <c r="E78" s="186"/>
      <c r="F78" s="192" t="s">
        <v>24</v>
      </c>
      <c r="G78" s="193"/>
      <c r="H78" s="193"/>
      <c r="I78" s="193">
        <f>'02 2027.02.A0 Pol'!G228+'04 2027.04.A0 Pol'!G130</f>
        <v>0</v>
      </c>
      <c r="J78" s="190" t="str">
        <f>IF(I91=0,"",I78/I91*100)</f>
        <v/>
      </c>
    </row>
    <row r="79" spans="1:10" ht="36.75" customHeight="1" x14ac:dyDescent="0.2">
      <c r="A79" s="179"/>
      <c r="B79" s="184" t="s">
        <v>117</v>
      </c>
      <c r="C79" s="185" t="s">
        <v>118</v>
      </c>
      <c r="D79" s="186"/>
      <c r="E79" s="186"/>
      <c r="F79" s="192" t="s">
        <v>24</v>
      </c>
      <c r="G79" s="193"/>
      <c r="H79" s="193"/>
      <c r="I79" s="193">
        <f>'01 2027.01.A1 Pol'!G376+'03 2027.03.A0 Pol'!G138+'04 2027.04.A0 Pol'!G137</f>
        <v>0</v>
      </c>
      <c r="J79" s="190" t="str">
        <f>IF(I91=0,"",I79/I91*100)</f>
        <v/>
      </c>
    </row>
    <row r="80" spans="1:10" ht="36.75" customHeight="1" x14ac:dyDescent="0.2">
      <c r="A80" s="179"/>
      <c r="B80" s="184" t="s">
        <v>119</v>
      </c>
      <c r="C80" s="185" t="s">
        <v>120</v>
      </c>
      <c r="D80" s="186"/>
      <c r="E80" s="186"/>
      <c r="F80" s="192" t="s">
        <v>24</v>
      </c>
      <c r="G80" s="193"/>
      <c r="H80" s="193"/>
      <c r="I80" s="193">
        <f>'01 2027.01.A1 Pol'!G385+'03 2027.03.A0 Pol'!G143+'03 2027.03.B0 Pol'!G136+'04 2027.04.A0 Pol'!G144+'07 2027.07.A0 Pol'!G153</f>
        <v>0</v>
      </c>
      <c r="J80" s="190" t="str">
        <f>IF(I91=0,"",I80/I91*100)</f>
        <v/>
      </c>
    </row>
    <row r="81" spans="1:10" ht="36.75" customHeight="1" x14ac:dyDescent="0.2">
      <c r="A81" s="179"/>
      <c r="B81" s="184" t="s">
        <v>121</v>
      </c>
      <c r="C81" s="185" t="s">
        <v>122</v>
      </c>
      <c r="D81" s="186"/>
      <c r="E81" s="186"/>
      <c r="F81" s="192" t="s">
        <v>25</v>
      </c>
      <c r="G81" s="193"/>
      <c r="H81" s="193"/>
      <c r="I81" s="193">
        <f>'07 2027.07.A0 Pol'!G158</f>
        <v>0</v>
      </c>
      <c r="J81" s="190" t="str">
        <f>IF(I91=0,"",I81/I91*100)</f>
        <v/>
      </c>
    </row>
    <row r="82" spans="1:10" ht="36.75" customHeight="1" x14ac:dyDescent="0.2">
      <c r="A82" s="179"/>
      <c r="B82" s="184" t="s">
        <v>123</v>
      </c>
      <c r="C82" s="185" t="s">
        <v>124</v>
      </c>
      <c r="D82" s="186"/>
      <c r="E82" s="186"/>
      <c r="F82" s="192" t="s">
        <v>25</v>
      </c>
      <c r="G82" s="193"/>
      <c r="H82" s="193"/>
      <c r="I82" s="193">
        <f>'02 2027.02.A0 Pol'!G262</f>
        <v>0</v>
      </c>
      <c r="J82" s="190" t="str">
        <f>IF(I91=0,"",I82/I91*100)</f>
        <v/>
      </c>
    </row>
    <row r="83" spans="1:10" ht="36.75" customHeight="1" x14ac:dyDescent="0.2">
      <c r="A83" s="179"/>
      <c r="B83" s="184" t="s">
        <v>125</v>
      </c>
      <c r="C83" s="185" t="s">
        <v>126</v>
      </c>
      <c r="D83" s="186"/>
      <c r="E83" s="186"/>
      <c r="F83" s="192" t="s">
        <v>25</v>
      </c>
      <c r="G83" s="193"/>
      <c r="H83" s="193"/>
      <c r="I83" s="193">
        <f>'02 2027.02.A0 Pol'!G275</f>
        <v>0</v>
      </c>
      <c r="J83" s="190" t="str">
        <f>IF(I91=0,"",I83/I91*100)</f>
        <v/>
      </c>
    </row>
    <row r="84" spans="1:10" ht="36.75" customHeight="1" x14ac:dyDescent="0.2">
      <c r="A84" s="179"/>
      <c r="B84" s="184" t="s">
        <v>127</v>
      </c>
      <c r="C84" s="185" t="s">
        <v>128</v>
      </c>
      <c r="D84" s="186"/>
      <c r="E84" s="186"/>
      <c r="F84" s="192" t="s">
        <v>25</v>
      </c>
      <c r="G84" s="193"/>
      <c r="H84" s="193"/>
      <c r="I84" s="193">
        <f>'06 2027.06.A0 Pol'!G14</f>
        <v>0</v>
      </c>
      <c r="J84" s="190" t="str">
        <f>IF(I91=0,"",I84/I91*100)</f>
        <v/>
      </c>
    </row>
    <row r="85" spans="1:10" ht="36.75" customHeight="1" x14ac:dyDescent="0.2">
      <c r="A85" s="179"/>
      <c r="B85" s="184" t="s">
        <v>129</v>
      </c>
      <c r="C85" s="185" t="s">
        <v>130</v>
      </c>
      <c r="D85" s="186"/>
      <c r="E85" s="186"/>
      <c r="F85" s="192" t="s">
        <v>25</v>
      </c>
      <c r="G85" s="193"/>
      <c r="H85" s="193"/>
      <c r="I85" s="193">
        <f>'01 2027.01.A1 Pol'!G388</f>
        <v>0</v>
      </c>
      <c r="J85" s="190" t="str">
        <f>IF(I91=0,"",I85/I91*100)</f>
        <v/>
      </c>
    </row>
    <row r="86" spans="1:10" ht="36.75" customHeight="1" x14ac:dyDescent="0.2">
      <c r="A86" s="179"/>
      <c r="B86" s="184" t="s">
        <v>129</v>
      </c>
      <c r="C86" s="185" t="s">
        <v>131</v>
      </c>
      <c r="D86" s="186"/>
      <c r="E86" s="186"/>
      <c r="F86" s="192" t="s">
        <v>25</v>
      </c>
      <c r="G86" s="193"/>
      <c r="H86" s="193"/>
      <c r="I86" s="193">
        <f>'02 2027.02.A0 Pol'!G312+'04 2027.04.A0 Pol'!G147+'05 2027.05.A0 Pol'!G8</f>
        <v>0</v>
      </c>
      <c r="J86" s="190" t="str">
        <f>IF(I91=0,"",I86/I91*100)</f>
        <v/>
      </c>
    </row>
    <row r="87" spans="1:10" ht="36.75" customHeight="1" x14ac:dyDescent="0.2">
      <c r="A87" s="179"/>
      <c r="B87" s="184" t="s">
        <v>132</v>
      </c>
      <c r="C87" s="185" t="s">
        <v>133</v>
      </c>
      <c r="D87" s="186"/>
      <c r="E87" s="186"/>
      <c r="F87" s="192" t="s">
        <v>25</v>
      </c>
      <c r="G87" s="193"/>
      <c r="H87" s="193"/>
      <c r="I87" s="193">
        <f>'07 2027.07.A0 Pol'!G161</f>
        <v>0</v>
      </c>
      <c r="J87" s="190" t="str">
        <f>IF(I91=0,"",I87/I91*100)</f>
        <v/>
      </c>
    </row>
    <row r="88" spans="1:10" ht="36.75" customHeight="1" x14ac:dyDescent="0.2">
      <c r="A88" s="179"/>
      <c r="B88" s="184" t="s">
        <v>134</v>
      </c>
      <c r="C88" s="185" t="s">
        <v>135</v>
      </c>
      <c r="D88" s="186"/>
      <c r="E88" s="186"/>
      <c r="F88" s="192" t="s">
        <v>136</v>
      </c>
      <c r="G88" s="193"/>
      <c r="H88" s="193"/>
      <c r="I88" s="193">
        <f>'01 2027.01.A1 Pol'!G397+'02 2027.02.A0 Pol'!G380+'03 2027.03.A0 Pol'!G150+'04 2027.04.A0 Pol'!G150</f>
        <v>0</v>
      </c>
      <c r="J88" s="190" t="str">
        <f>IF(I91=0,"",I88/I91*100)</f>
        <v/>
      </c>
    </row>
    <row r="89" spans="1:10" ht="36.75" customHeight="1" x14ac:dyDescent="0.2">
      <c r="A89" s="179"/>
      <c r="B89" s="184" t="s">
        <v>137</v>
      </c>
      <c r="C89" s="185" t="s">
        <v>27</v>
      </c>
      <c r="D89" s="186"/>
      <c r="E89" s="186"/>
      <c r="F89" s="192" t="s">
        <v>137</v>
      </c>
      <c r="G89" s="193"/>
      <c r="H89" s="193"/>
      <c r="I89" s="193">
        <f>'01 2027.01.A1 Pol'!G416+'02 2027.02.A0 Pol'!G396+'03 2027.03.A0 Pol'!G167+'03 2027.03.B0 Pol'!G141+'04 2027.04.A0 Pol'!G160+'06 2027.06.A0 Pol'!G23+'07 2027.07.A0 Pol'!G166</f>
        <v>0</v>
      </c>
      <c r="J89" s="190" t="str">
        <f>IF(I91=0,"",I89/I91*100)</f>
        <v/>
      </c>
    </row>
    <row r="90" spans="1:10" ht="36.75" customHeight="1" x14ac:dyDescent="0.2">
      <c r="A90" s="179"/>
      <c r="B90" s="184" t="s">
        <v>138</v>
      </c>
      <c r="C90" s="185" t="s">
        <v>28</v>
      </c>
      <c r="D90" s="186"/>
      <c r="E90" s="186"/>
      <c r="F90" s="192" t="s">
        <v>138</v>
      </c>
      <c r="G90" s="193"/>
      <c r="H90" s="193"/>
      <c r="I90" s="193">
        <f>'01 2027.01.A1 Pol'!G444+'02 2027.02.A0 Pol'!G424+'03 2027.03.A0 Pol'!G195+'03 2027.03.B0 Pol'!G169+'04 2027.04.A0 Pol'!G183+'06 2027.06.A0 Pol'!G42+'07 2027.07.A0 Pol'!G194</f>
        <v>0</v>
      </c>
      <c r="J90" s="190" t="str">
        <f>IF(I91=0,"",I90/I91*100)</f>
        <v/>
      </c>
    </row>
    <row r="91" spans="1:10" ht="25.5" customHeight="1" x14ac:dyDescent="0.2">
      <c r="A91" s="180"/>
      <c r="B91" s="187" t="s">
        <v>1</v>
      </c>
      <c r="C91" s="188"/>
      <c r="D91" s="189"/>
      <c r="E91" s="189"/>
      <c r="F91" s="194"/>
      <c r="G91" s="195"/>
      <c r="H91" s="195"/>
      <c r="I91" s="195">
        <f>SUM(I66:I90)</f>
        <v>0</v>
      </c>
      <c r="J91" s="191">
        <f>SUM(J66:J90)</f>
        <v>0</v>
      </c>
    </row>
    <row r="92" spans="1:10" x14ac:dyDescent="0.2">
      <c r="F92" s="133"/>
      <c r="G92" s="133"/>
      <c r="H92" s="133"/>
      <c r="I92" s="133"/>
      <c r="J92" s="134"/>
    </row>
    <row r="93" spans="1:10" x14ac:dyDescent="0.2">
      <c r="F93" s="133"/>
      <c r="G93" s="133"/>
      <c r="H93" s="133"/>
      <c r="I93" s="133"/>
      <c r="J93" s="134"/>
    </row>
    <row r="94" spans="1:10" x14ac:dyDescent="0.2">
      <c r="F94" s="133"/>
      <c r="G94" s="133"/>
      <c r="H94" s="133"/>
      <c r="I94" s="133"/>
      <c r="J94" s="134"/>
    </row>
  </sheetData>
  <sheetProtection algorithmName="SHA-512" hashValue="N+fSOog+jMS05LR0nNABaU5DFnExgIF08gd+KNcwke/KfqRTDea/+fOJWWESzzzH97skbHXuy5XSoJtZ4aWE7w==" saltValue="BrdX+yZtxi8tRIfnt4/7A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6"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54:E54"/>
    <mergeCell ref="C55:E55"/>
    <mergeCell ref="B56:E56"/>
    <mergeCell ref="B59:J59"/>
    <mergeCell ref="B60:J60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9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algorithmName="SHA-512" hashValue="DlHXKNkv3F5iLhfLN1IpWSyA42X9b8AR4pjaLBTeySKUNfR1qGKU0KtaoCSE0lhR6j2wDf2xU1Cmk8u944sr5w==" saltValue="vwwbHBxg+CrxLEIis2FR9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1991-0341-46DE-9805-182C83B781D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139</v>
      </c>
      <c r="B1" s="197"/>
      <c r="C1" s="197"/>
      <c r="D1" s="197"/>
      <c r="E1" s="197"/>
      <c r="F1" s="197"/>
      <c r="G1" s="197"/>
      <c r="AG1" t="s">
        <v>140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141</v>
      </c>
    </row>
    <row r="3" spans="1:60" ht="24.95" customHeight="1" x14ac:dyDescent="0.2">
      <c r="A3" s="198" t="s">
        <v>8</v>
      </c>
      <c r="B3" s="48" t="s">
        <v>59</v>
      </c>
      <c r="C3" s="201" t="s">
        <v>60</v>
      </c>
      <c r="D3" s="199"/>
      <c r="E3" s="199"/>
      <c r="F3" s="199"/>
      <c r="G3" s="200"/>
      <c r="AC3" s="177" t="s">
        <v>141</v>
      </c>
      <c r="AG3" t="s">
        <v>142</v>
      </c>
    </row>
    <row r="4" spans="1:60" ht="24.95" customHeight="1" x14ac:dyDescent="0.2">
      <c r="A4" s="202" t="s">
        <v>9</v>
      </c>
      <c r="B4" s="203" t="s">
        <v>61</v>
      </c>
      <c r="C4" s="204" t="s">
        <v>62</v>
      </c>
      <c r="D4" s="205"/>
      <c r="E4" s="205"/>
      <c r="F4" s="205"/>
      <c r="G4" s="206"/>
      <c r="AG4" t="s">
        <v>143</v>
      </c>
    </row>
    <row r="5" spans="1:60" x14ac:dyDescent="0.2">
      <c r="D5" s="10"/>
    </row>
    <row r="6" spans="1:60" ht="38.25" x14ac:dyDescent="0.2">
      <c r="A6" s="208" t="s">
        <v>144</v>
      </c>
      <c r="B6" s="210" t="s">
        <v>145</v>
      </c>
      <c r="C6" s="210" t="s">
        <v>146</v>
      </c>
      <c r="D6" s="209" t="s">
        <v>147</v>
      </c>
      <c r="E6" s="208" t="s">
        <v>148</v>
      </c>
      <c r="F6" s="207" t="s">
        <v>149</v>
      </c>
      <c r="G6" s="208" t="s">
        <v>29</v>
      </c>
      <c r="H6" s="211" t="s">
        <v>30</v>
      </c>
      <c r="I6" s="211" t="s">
        <v>150</v>
      </c>
      <c r="J6" s="211" t="s">
        <v>31</v>
      </c>
      <c r="K6" s="211" t="s">
        <v>151</v>
      </c>
      <c r="L6" s="211" t="s">
        <v>152</v>
      </c>
      <c r="M6" s="211" t="s">
        <v>153</v>
      </c>
      <c r="N6" s="211" t="s">
        <v>154</v>
      </c>
      <c r="O6" s="211" t="s">
        <v>155</v>
      </c>
      <c r="P6" s="211" t="s">
        <v>156</v>
      </c>
      <c r="Q6" s="211" t="s">
        <v>157</v>
      </c>
      <c r="R6" s="211" t="s">
        <v>158</v>
      </c>
      <c r="S6" s="211" t="s">
        <v>159</v>
      </c>
      <c r="T6" s="211" t="s">
        <v>160</v>
      </c>
      <c r="U6" s="211" t="s">
        <v>161</v>
      </c>
      <c r="V6" s="211" t="s">
        <v>162</v>
      </c>
      <c r="W6" s="211" t="s">
        <v>163</v>
      </c>
      <c r="X6" s="211" t="s">
        <v>164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165</v>
      </c>
      <c r="B8" s="236" t="s">
        <v>91</v>
      </c>
      <c r="C8" s="256" t="s">
        <v>92</v>
      </c>
      <c r="D8" s="237"/>
      <c r="E8" s="238"/>
      <c r="F8" s="239"/>
      <c r="G8" s="239">
        <f>SUMIF(AG9:AG89,"&lt;&gt;NOR",G9:G89)</f>
        <v>0</v>
      </c>
      <c r="H8" s="239"/>
      <c r="I8" s="239">
        <f>SUM(I9:I89)</f>
        <v>0</v>
      </c>
      <c r="J8" s="239"/>
      <c r="K8" s="239">
        <f>SUM(K9:K89)</f>
        <v>0</v>
      </c>
      <c r="L8" s="239"/>
      <c r="M8" s="239">
        <f>SUM(M9:M89)</f>
        <v>0</v>
      </c>
      <c r="N8" s="239"/>
      <c r="O8" s="239">
        <f>SUM(O9:O89)</f>
        <v>16.600000000000001</v>
      </c>
      <c r="P8" s="239"/>
      <c r="Q8" s="239">
        <f>SUM(Q9:Q89)</f>
        <v>63.19</v>
      </c>
      <c r="R8" s="239"/>
      <c r="S8" s="239"/>
      <c r="T8" s="240"/>
      <c r="U8" s="234"/>
      <c r="V8" s="234">
        <f>SUM(V9:V89)</f>
        <v>199.00999999999996</v>
      </c>
      <c r="W8" s="234"/>
      <c r="X8" s="234"/>
      <c r="AG8" t="s">
        <v>166</v>
      </c>
    </row>
    <row r="9" spans="1:60" outlineLevel="1" x14ac:dyDescent="0.2">
      <c r="A9" s="241">
        <v>1</v>
      </c>
      <c r="B9" s="242" t="s">
        <v>167</v>
      </c>
      <c r="C9" s="257" t="s">
        <v>168</v>
      </c>
      <c r="D9" s="243" t="s">
        <v>169</v>
      </c>
      <c r="E9" s="244">
        <v>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 t="s">
        <v>170</v>
      </c>
      <c r="S9" s="246" t="s">
        <v>171</v>
      </c>
      <c r="T9" s="247" t="s">
        <v>172</v>
      </c>
      <c r="U9" s="223">
        <v>1.42</v>
      </c>
      <c r="V9" s="223">
        <f>ROUND(E9*U9,2)</f>
        <v>2.84</v>
      </c>
      <c r="W9" s="223"/>
      <c r="X9" s="223" t="s">
        <v>173</v>
      </c>
      <c r="Y9" s="212"/>
      <c r="Z9" s="212"/>
      <c r="AA9" s="212"/>
      <c r="AB9" s="212"/>
      <c r="AC9" s="212"/>
      <c r="AD9" s="212"/>
      <c r="AE9" s="212"/>
      <c r="AF9" s="212"/>
      <c r="AG9" s="212" t="s">
        <v>174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20"/>
      <c r="B10" s="221"/>
      <c r="C10" s="258" t="s">
        <v>175</v>
      </c>
      <c r="D10" s="249"/>
      <c r="E10" s="249"/>
      <c r="F10" s="249"/>
      <c r="G10" s="249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176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8" t="str">
        <f>C10</f>
        <v>s vykopávkou potřebného pracovního prostoru a s jeho zahrnutím výkopkem, s odklizením vytěžené dřevní hmoty na vzdálenost do 50 m na hromady nebo s naložením na dopravní prostředek pro všechny sklony území,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20"/>
      <c r="B11" s="221"/>
      <c r="C11" s="259"/>
      <c r="D11" s="251"/>
      <c r="E11" s="251"/>
      <c r="F11" s="251"/>
      <c r="G11" s="251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2"/>
      <c r="Z11" s="212"/>
      <c r="AA11" s="212"/>
      <c r="AB11" s="212"/>
      <c r="AC11" s="212"/>
      <c r="AD11" s="212"/>
      <c r="AE11" s="212"/>
      <c r="AF11" s="212"/>
      <c r="AG11" s="212" t="s">
        <v>177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41">
        <v>2</v>
      </c>
      <c r="B12" s="242" t="s">
        <v>178</v>
      </c>
      <c r="C12" s="257" t="s">
        <v>179</v>
      </c>
      <c r="D12" s="243" t="s">
        <v>180</v>
      </c>
      <c r="E12" s="244">
        <v>28.502420000000001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0.24</v>
      </c>
      <c r="Q12" s="246">
        <f>ROUND(E12*P12,2)</f>
        <v>6.84</v>
      </c>
      <c r="R12" s="246" t="s">
        <v>181</v>
      </c>
      <c r="S12" s="246" t="s">
        <v>171</v>
      </c>
      <c r="T12" s="247" t="s">
        <v>172</v>
      </c>
      <c r="U12" s="223">
        <v>0.80647999999999997</v>
      </c>
      <c r="V12" s="223">
        <f>ROUND(E12*U12,2)</f>
        <v>22.99</v>
      </c>
      <c r="W12" s="223"/>
      <c r="X12" s="223" t="s">
        <v>173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174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20"/>
      <c r="B13" s="221"/>
      <c r="C13" s="260" t="s">
        <v>182</v>
      </c>
      <c r="D13" s="225"/>
      <c r="E13" s="226">
        <v>28.502420000000001</v>
      </c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2"/>
      <c r="Z13" s="212"/>
      <c r="AA13" s="212"/>
      <c r="AB13" s="212"/>
      <c r="AC13" s="212"/>
      <c r="AD13" s="212"/>
      <c r="AE13" s="212"/>
      <c r="AF13" s="212"/>
      <c r="AG13" s="212" t="s">
        <v>183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20"/>
      <c r="B14" s="221"/>
      <c r="C14" s="259"/>
      <c r="D14" s="251"/>
      <c r="E14" s="251"/>
      <c r="F14" s="251"/>
      <c r="G14" s="251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177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41">
        <v>3</v>
      </c>
      <c r="B15" s="242" t="s">
        <v>184</v>
      </c>
      <c r="C15" s="257" t="s">
        <v>185</v>
      </c>
      <c r="D15" s="243" t="s">
        <v>180</v>
      </c>
      <c r="E15" s="244">
        <v>10.09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0.48</v>
      </c>
      <c r="Q15" s="246">
        <f>ROUND(E15*P15,2)</f>
        <v>4.84</v>
      </c>
      <c r="R15" s="246" t="s">
        <v>181</v>
      </c>
      <c r="S15" s="246" t="s">
        <v>171</v>
      </c>
      <c r="T15" s="247" t="s">
        <v>172</v>
      </c>
      <c r="U15" s="223">
        <v>1.5069999999999999</v>
      </c>
      <c r="V15" s="223">
        <f>ROUND(E15*U15,2)</f>
        <v>15.21</v>
      </c>
      <c r="W15" s="223"/>
      <c r="X15" s="223" t="s">
        <v>173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174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20"/>
      <c r="B16" s="221"/>
      <c r="C16" s="260" t="s">
        <v>186</v>
      </c>
      <c r="D16" s="225"/>
      <c r="E16" s="226">
        <v>10.09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183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20"/>
      <c r="B17" s="221"/>
      <c r="C17" s="259"/>
      <c r="D17" s="251"/>
      <c r="E17" s="251"/>
      <c r="F17" s="251"/>
      <c r="G17" s="251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2"/>
      <c r="Z17" s="212"/>
      <c r="AA17" s="212"/>
      <c r="AB17" s="212"/>
      <c r="AC17" s="212"/>
      <c r="AD17" s="212"/>
      <c r="AE17" s="212"/>
      <c r="AF17" s="212"/>
      <c r="AG17" s="212" t="s">
        <v>177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1">
        <v>4</v>
      </c>
      <c r="B18" s="242" t="s">
        <v>187</v>
      </c>
      <c r="C18" s="257" t="s">
        <v>188</v>
      </c>
      <c r="D18" s="243" t="s">
        <v>189</v>
      </c>
      <c r="E18" s="244">
        <v>412.1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0.125</v>
      </c>
      <c r="Q18" s="246">
        <f>ROUND(E18*P18,2)</f>
        <v>51.51</v>
      </c>
      <c r="R18" s="246" t="s">
        <v>181</v>
      </c>
      <c r="S18" s="246" t="s">
        <v>171</v>
      </c>
      <c r="T18" s="247" t="s">
        <v>172</v>
      </c>
      <c r="U18" s="223">
        <v>0.08</v>
      </c>
      <c r="V18" s="223">
        <f>ROUND(E18*U18,2)</f>
        <v>32.97</v>
      </c>
      <c r="W18" s="223"/>
      <c r="X18" s="223" t="s">
        <v>173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174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20"/>
      <c r="B19" s="221"/>
      <c r="C19" s="258" t="s">
        <v>190</v>
      </c>
      <c r="D19" s="249"/>
      <c r="E19" s="249"/>
      <c r="F19" s="249"/>
      <c r="G19" s="249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2"/>
      <c r="Z19" s="212"/>
      <c r="AA19" s="212"/>
      <c r="AB19" s="212"/>
      <c r="AC19" s="212"/>
      <c r="AD19" s="212"/>
      <c r="AE19" s="212"/>
      <c r="AF19" s="212"/>
      <c r="AG19" s="212" t="s">
        <v>176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48" t="str">
        <f>C19</f>
        <v>s vybouráním lože, s přemístěním hmot na skládku na vzdálenost do 3 m nebo naložením na dopravní prostředek</v>
      </c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20"/>
      <c r="B20" s="221"/>
      <c r="C20" s="260" t="s">
        <v>191</v>
      </c>
      <c r="D20" s="225"/>
      <c r="E20" s="226">
        <v>412.1</v>
      </c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183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20"/>
      <c r="B21" s="221"/>
      <c r="C21" s="259"/>
      <c r="D21" s="251"/>
      <c r="E21" s="251"/>
      <c r="F21" s="251"/>
      <c r="G21" s="251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2"/>
      <c r="Z21" s="212"/>
      <c r="AA21" s="212"/>
      <c r="AB21" s="212"/>
      <c r="AC21" s="212"/>
      <c r="AD21" s="212"/>
      <c r="AE21" s="212"/>
      <c r="AF21" s="212"/>
      <c r="AG21" s="212" t="s">
        <v>177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41">
        <v>5</v>
      </c>
      <c r="B22" s="242" t="s">
        <v>192</v>
      </c>
      <c r="C22" s="257" t="s">
        <v>193</v>
      </c>
      <c r="D22" s="243" t="s">
        <v>194</v>
      </c>
      <c r="E22" s="244">
        <v>4.6109999999999998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 t="s">
        <v>170</v>
      </c>
      <c r="S22" s="246" t="s">
        <v>171</v>
      </c>
      <c r="T22" s="247" t="s">
        <v>172</v>
      </c>
      <c r="U22" s="223">
        <v>0.20399999999999999</v>
      </c>
      <c r="V22" s="223">
        <f>ROUND(E22*U22,2)</f>
        <v>0.94</v>
      </c>
      <c r="W22" s="223"/>
      <c r="X22" s="223" t="s">
        <v>173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174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20"/>
      <c r="B23" s="221"/>
      <c r="C23" s="258" t="s">
        <v>195</v>
      </c>
      <c r="D23" s="249"/>
      <c r="E23" s="249"/>
      <c r="F23" s="249"/>
      <c r="G23" s="249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2"/>
      <c r="Z23" s="212"/>
      <c r="AA23" s="212"/>
      <c r="AB23" s="212"/>
      <c r="AC23" s="212"/>
      <c r="AD23" s="212"/>
      <c r="AE23" s="212"/>
      <c r="AF23" s="212"/>
      <c r="AG23" s="212" t="s">
        <v>176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20"/>
      <c r="B24" s="221"/>
      <c r="C24" s="260" t="s">
        <v>196</v>
      </c>
      <c r="D24" s="225"/>
      <c r="E24" s="226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 t="s">
        <v>183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20"/>
      <c r="B25" s="221"/>
      <c r="C25" s="260" t="s">
        <v>197</v>
      </c>
      <c r="D25" s="225"/>
      <c r="E25" s="226">
        <v>4.6109999999999998</v>
      </c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2"/>
      <c r="Z25" s="212"/>
      <c r="AA25" s="212"/>
      <c r="AB25" s="212"/>
      <c r="AC25" s="212"/>
      <c r="AD25" s="212"/>
      <c r="AE25" s="212"/>
      <c r="AF25" s="212"/>
      <c r="AG25" s="212" t="s">
        <v>183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20"/>
      <c r="B26" s="221"/>
      <c r="C26" s="259"/>
      <c r="D26" s="251"/>
      <c r="E26" s="251"/>
      <c r="F26" s="251"/>
      <c r="G26" s="251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 t="s">
        <v>177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1">
        <v>6</v>
      </c>
      <c r="B27" s="242" t="s">
        <v>198</v>
      </c>
      <c r="C27" s="257" t="s">
        <v>199</v>
      </c>
      <c r="D27" s="243" t="s">
        <v>194</v>
      </c>
      <c r="E27" s="244">
        <v>132.66374999999999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 t="s">
        <v>170</v>
      </c>
      <c r="S27" s="246" t="s">
        <v>171</v>
      </c>
      <c r="T27" s="247" t="s">
        <v>172</v>
      </c>
      <c r="U27" s="223">
        <v>0.223</v>
      </c>
      <c r="V27" s="223">
        <f>ROUND(E27*U27,2)</f>
        <v>29.58</v>
      </c>
      <c r="W27" s="223"/>
      <c r="X27" s="223" t="s">
        <v>173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174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20"/>
      <c r="B28" s="221"/>
      <c r="C28" s="258" t="s">
        <v>200</v>
      </c>
      <c r="D28" s="249"/>
      <c r="E28" s="249"/>
      <c r="F28" s="249"/>
      <c r="G28" s="249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2"/>
      <c r="Z28" s="212"/>
      <c r="AA28" s="212"/>
      <c r="AB28" s="212"/>
      <c r="AC28" s="212"/>
      <c r="AD28" s="212"/>
      <c r="AE28" s="212"/>
      <c r="AF28" s="212"/>
      <c r="AG28" s="212" t="s">
        <v>176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48" t="str">
        <f>C28</f>
        <v>s přemístěním výkopku v příčných profilech na vzdálenost do 15 m nebo s naložením na dopravní prostředek.</v>
      </c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20"/>
      <c r="B29" s="221"/>
      <c r="C29" s="260" t="s">
        <v>201</v>
      </c>
      <c r="D29" s="225"/>
      <c r="E29" s="226">
        <v>132.66374999999999</v>
      </c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2"/>
      <c r="Z29" s="212"/>
      <c r="AA29" s="212"/>
      <c r="AB29" s="212"/>
      <c r="AC29" s="212"/>
      <c r="AD29" s="212"/>
      <c r="AE29" s="212"/>
      <c r="AF29" s="212"/>
      <c r="AG29" s="212" t="s">
        <v>183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20"/>
      <c r="B30" s="221"/>
      <c r="C30" s="259"/>
      <c r="D30" s="251"/>
      <c r="E30" s="251"/>
      <c r="F30" s="251"/>
      <c r="G30" s="251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177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41">
        <v>7</v>
      </c>
      <c r="B31" s="242" t="s">
        <v>202</v>
      </c>
      <c r="C31" s="257" t="s">
        <v>203</v>
      </c>
      <c r="D31" s="243" t="s">
        <v>194</v>
      </c>
      <c r="E31" s="244">
        <v>4.1718400000000004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 t="s">
        <v>170</v>
      </c>
      <c r="S31" s="246" t="s">
        <v>171</v>
      </c>
      <c r="T31" s="247" t="s">
        <v>172</v>
      </c>
      <c r="U31" s="223">
        <v>18.216000000000001</v>
      </c>
      <c r="V31" s="223">
        <f>ROUND(E31*U31,2)</f>
        <v>75.989999999999995</v>
      </c>
      <c r="W31" s="223"/>
      <c r="X31" s="223" t="s">
        <v>173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174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20"/>
      <c r="B32" s="221"/>
      <c r="C32" s="258" t="s">
        <v>204</v>
      </c>
      <c r="D32" s="249"/>
      <c r="E32" s="249"/>
      <c r="F32" s="249"/>
      <c r="G32" s="249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176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20"/>
      <c r="B33" s="221"/>
      <c r="C33" s="260" t="s">
        <v>205</v>
      </c>
      <c r="D33" s="225"/>
      <c r="E33" s="226">
        <v>4.1718400000000004</v>
      </c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2"/>
      <c r="Z33" s="212"/>
      <c r="AA33" s="212"/>
      <c r="AB33" s="212"/>
      <c r="AC33" s="212"/>
      <c r="AD33" s="212"/>
      <c r="AE33" s="212"/>
      <c r="AF33" s="212"/>
      <c r="AG33" s="212" t="s">
        <v>183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20"/>
      <c r="B34" s="221"/>
      <c r="C34" s="259"/>
      <c r="D34" s="251"/>
      <c r="E34" s="251"/>
      <c r="F34" s="251"/>
      <c r="G34" s="251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177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41">
        <v>8</v>
      </c>
      <c r="B35" s="242" t="s">
        <v>206</v>
      </c>
      <c r="C35" s="257" t="s">
        <v>207</v>
      </c>
      <c r="D35" s="243" t="s">
        <v>194</v>
      </c>
      <c r="E35" s="244">
        <v>3.89412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 t="s">
        <v>170</v>
      </c>
      <c r="S35" s="246" t="s">
        <v>171</v>
      </c>
      <c r="T35" s="247" t="s">
        <v>172</v>
      </c>
      <c r="U35" s="223">
        <v>7.3999999999999996E-2</v>
      </c>
      <c r="V35" s="223">
        <f>ROUND(E35*U35,2)</f>
        <v>0.28999999999999998</v>
      </c>
      <c r="W35" s="223"/>
      <c r="X35" s="223" t="s">
        <v>173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174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20"/>
      <c r="B36" s="221"/>
      <c r="C36" s="258" t="s">
        <v>208</v>
      </c>
      <c r="D36" s="249"/>
      <c r="E36" s="249"/>
      <c r="F36" s="249"/>
      <c r="G36" s="249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176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20"/>
      <c r="B37" s="221"/>
      <c r="C37" s="260" t="s">
        <v>209</v>
      </c>
      <c r="D37" s="225"/>
      <c r="E37" s="226">
        <v>3.3896199999999999</v>
      </c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2"/>
      <c r="Z37" s="212"/>
      <c r="AA37" s="212"/>
      <c r="AB37" s="212"/>
      <c r="AC37" s="212"/>
      <c r="AD37" s="212"/>
      <c r="AE37" s="212"/>
      <c r="AF37" s="212"/>
      <c r="AG37" s="212" t="s">
        <v>183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20"/>
      <c r="B38" s="221"/>
      <c r="C38" s="260" t="s">
        <v>210</v>
      </c>
      <c r="D38" s="225"/>
      <c r="E38" s="226">
        <v>0.50449999999999995</v>
      </c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2"/>
      <c r="Z38" s="212"/>
      <c r="AA38" s="212"/>
      <c r="AB38" s="212"/>
      <c r="AC38" s="212"/>
      <c r="AD38" s="212"/>
      <c r="AE38" s="212"/>
      <c r="AF38" s="212"/>
      <c r="AG38" s="212" t="s">
        <v>183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20"/>
      <c r="B39" s="221"/>
      <c r="C39" s="259"/>
      <c r="D39" s="251"/>
      <c r="E39" s="251"/>
      <c r="F39" s="251"/>
      <c r="G39" s="251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2"/>
      <c r="Z39" s="212"/>
      <c r="AA39" s="212"/>
      <c r="AB39" s="212"/>
      <c r="AC39" s="212"/>
      <c r="AD39" s="212"/>
      <c r="AE39" s="212"/>
      <c r="AF39" s="212"/>
      <c r="AG39" s="212" t="s">
        <v>177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41">
        <v>9</v>
      </c>
      <c r="B40" s="242" t="s">
        <v>211</v>
      </c>
      <c r="C40" s="257" t="s">
        <v>212</v>
      </c>
      <c r="D40" s="243" t="s">
        <v>194</v>
      </c>
      <c r="E40" s="244">
        <v>132.66374999999999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 t="s">
        <v>170</v>
      </c>
      <c r="S40" s="246" t="s">
        <v>171</v>
      </c>
      <c r="T40" s="247" t="s">
        <v>172</v>
      </c>
      <c r="U40" s="223">
        <v>1.0999999999999999E-2</v>
      </c>
      <c r="V40" s="223">
        <f>ROUND(E40*U40,2)</f>
        <v>1.46</v>
      </c>
      <c r="W40" s="223"/>
      <c r="X40" s="223" t="s">
        <v>173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174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20"/>
      <c r="B41" s="221"/>
      <c r="C41" s="258" t="s">
        <v>208</v>
      </c>
      <c r="D41" s="249"/>
      <c r="E41" s="249"/>
      <c r="F41" s="249"/>
      <c r="G41" s="249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2"/>
      <c r="Z41" s="212"/>
      <c r="AA41" s="212"/>
      <c r="AB41" s="212"/>
      <c r="AC41" s="212"/>
      <c r="AD41" s="212"/>
      <c r="AE41" s="212"/>
      <c r="AF41" s="212"/>
      <c r="AG41" s="212" t="s">
        <v>176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20"/>
      <c r="B42" s="221"/>
      <c r="C42" s="260" t="s">
        <v>201</v>
      </c>
      <c r="D42" s="225"/>
      <c r="E42" s="226">
        <v>132.66374999999999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2"/>
      <c r="Z42" s="212"/>
      <c r="AA42" s="212"/>
      <c r="AB42" s="212"/>
      <c r="AC42" s="212"/>
      <c r="AD42" s="212"/>
      <c r="AE42" s="212"/>
      <c r="AF42" s="212"/>
      <c r="AG42" s="212" t="s">
        <v>183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20"/>
      <c r="B43" s="221"/>
      <c r="C43" s="260" t="s">
        <v>213</v>
      </c>
      <c r="D43" s="225"/>
      <c r="E43" s="226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2"/>
      <c r="Z43" s="212"/>
      <c r="AA43" s="212"/>
      <c r="AB43" s="212"/>
      <c r="AC43" s="212"/>
      <c r="AD43" s="212"/>
      <c r="AE43" s="212"/>
      <c r="AF43" s="212"/>
      <c r="AG43" s="212" t="s">
        <v>183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20"/>
      <c r="B44" s="221"/>
      <c r="C44" s="259"/>
      <c r="D44" s="251"/>
      <c r="E44" s="251"/>
      <c r="F44" s="251"/>
      <c r="G44" s="251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177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33.75" outlineLevel="1" x14ac:dyDescent="0.2">
      <c r="A45" s="241">
        <v>10</v>
      </c>
      <c r="B45" s="242" t="s">
        <v>214</v>
      </c>
      <c r="C45" s="257" t="s">
        <v>215</v>
      </c>
      <c r="D45" s="243" t="s">
        <v>194</v>
      </c>
      <c r="E45" s="244">
        <v>1326.6375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 t="s">
        <v>170</v>
      </c>
      <c r="S45" s="246" t="s">
        <v>171</v>
      </c>
      <c r="T45" s="247" t="s">
        <v>172</v>
      </c>
      <c r="U45" s="223">
        <v>0</v>
      </c>
      <c r="V45" s="223">
        <f>ROUND(E45*U45,2)</f>
        <v>0</v>
      </c>
      <c r="W45" s="223"/>
      <c r="X45" s="223" t="s">
        <v>173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174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20"/>
      <c r="B46" s="221"/>
      <c r="C46" s="258" t="s">
        <v>208</v>
      </c>
      <c r="D46" s="249"/>
      <c r="E46" s="249"/>
      <c r="F46" s="249"/>
      <c r="G46" s="249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2"/>
      <c r="Z46" s="212"/>
      <c r="AA46" s="212"/>
      <c r="AB46" s="212"/>
      <c r="AC46" s="212"/>
      <c r="AD46" s="212"/>
      <c r="AE46" s="212"/>
      <c r="AF46" s="212"/>
      <c r="AG46" s="212" t="s">
        <v>176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20"/>
      <c r="B47" s="221"/>
      <c r="C47" s="260" t="s">
        <v>216</v>
      </c>
      <c r="D47" s="225"/>
      <c r="E47" s="226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2"/>
      <c r="Z47" s="212"/>
      <c r="AA47" s="212"/>
      <c r="AB47" s="212"/>
      <c r="AC47" s="212"/>
      <c r="AD47" s="212"/>
      <c r="AE47" s="212"/>
      <c r="AF47" s="212"/>
      <c r="AG47" s="212" t="s">
        <v>183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20"/>
      <c r="B48" s="221"/>
      <c r="C48" s="260" t="s">
        <v>217</v>
      </c>
      <c r="D48" s="225"/>
      <c r="E48" s="226">
        <v>1326.6375</v>
      </c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2"/>
      <c r="Z48" s="212"/>
      <c r="AA48" s="212"/>
      <c r="AB48" s="212"/>
      <c r="AC48" s="212"/>
      <c r="AD48" s="212"/>
      <c r="AE48" s="212"/>
      <c r="AF48" s="212"/>
      <c r="AG48" s="212" t="s">
        <v>183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20"/>
      <c r="B49" s="221"/>
      <c r="C49" s="259"/>
      <c r="D49" s="251"/>
      <c r="E49" s="251"/>
      <c r="F49" s="251"/>
      <c r="G49" s="251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2"/>
      <c r="Z49" s="212"/>
      <c r="AA49" s="212"/>
      <c r="AB49" s="212"/>
      <c r="AC49" s="212"/>
      <c r="AD49" s="212"/>
      <c r="AE49" s="212"/>
      <c r="AF49" s="212"/>
      <c r="AG49" s="212" t="s">
        <v>177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41">
        <v>11</v>
      </c>
      <c r="B50" s="242" t="s">
        <v>218</v>
      </c>
      <c r="C50" s="257" t="s">
        <v>219</v>
      </c>
      <c r="D50" s="243" t="s">
        <v>194</v>
      </c>
      <c r="E50" s="244">
        <v>4.6109999999999998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 t="s">
        <v>170</v>
      </c>
      <c r="S50" s="246" t="s">
        <v>171</v>
      </c>
      <c r="T50" s="247" t="s">
        <v>172</v>
      </c>
      <c r="U50" s="223">
        <v>3.1E-2</v>
      </c>
      <c r="V50" s="223">
        <f>ROUND(E50*U50,2)</f>
        <v>0.14000000000000001</v>
      </c>
      <c r="W50" s="223"/>
      <c r="X50" s="223" t="s">
        <v>173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174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20"/>
      <c r="B51" s="221"/>
      <c r="C51" s="261" t="s">
        <v>220</v>
      </c>
      <c r="D51" s="252"/>
      <c r="E51" s="252"/>
      <c r="F51" s="252"/>
      <c r="G51" s="252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2"/>
      <c r="Z51" s="212"/>
      <c r="AA51" s="212"/>
      <c r="AB51" s="212"/>
      <c r="AC51" s="212"/>
      <c r="AD51" s="212"/>
      <c r="AE51" s="212"/>
      <c r="AF51" s="212"/>
      <c r="AG51" s="212" t="s">
        <v>221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48" t="str">
        <f>C51</f>
        <v>Uložení sypaniny do násypů nebo na skládku s rozprostřením sypaniny ve vrstvách a s hrubým urovnáním.</v>
      </c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20"/>
      <c r="B52" s="221"/>
      <c r="C52" s="260" t="s">
        <v>196</v>
      </c>
      <c r="D52" s="225"/>
      <c r="E52" s="226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2"/>
      <c r="Z52" s="212"/>
      <c r="AA52" s="212"/>
      <c r="AB52" s="212"/>
      <c r="AC52" s="212"/>
      <c r="AD52" s="212"/>
      <c r="AE52" s="212"/>
      <c r="AF52" s="212"/>
      <c r="AG52" s="212" t="s">
        <v>183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20"/>
      <c r="B53" s="221"/>
      <c r="C53" s="260" t="s">
        <v>197</v>
      </c>
      <c r="D53" s="225"/>
      <c r="E53" s="226">
        <v>4.6109999999999998</v>
      </c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2"/>
      <c r="Z53" s="212"/>
      <c r="AA53" s="212"/>
      <c r="AB53" s="212"/>
      <c r="AC53" s="212"/>
      <c r="AD53" s="212"/>
      <c r="AE53" s="212"/>
      <c r="AF53" s="212"/>
      <c r="AG53" s="212" t="s">
        <v>183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20"/>
      <c r="B54" s="221"/>
      <c r="C54" s="259"/>
      <c r="D54" s="251"/>
      <c r="E54" s="251"/>
      <c r="F54" s="251"/>
      <c r="G54" s="251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2"/>
      <c r="Z54" s="212"/>
      <c r="AA54" s="212"/>
      <c r="AB54" s="212"/>
      <c r="AC54" s="212"/>
      <c r="AD54" s="212"/>
      <c r="AE54" s="212"/>
      <c r="AF54" s="212"/>
      <c r="AG54" s="212" t="s">
        <v>177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 x14ac:dyDescent="0.2">
      <c r="A55" s="241">
        <v>12</v>
      </c>
      <c r="B55" s="242" t="s">
        <v>222</v>
      </c>
      <c r="C55" s="257" t="s">
        <v>223</v>
      </c>
      <c r="D55" s="243" t="s">
        <v>194</v>
      </c>
      <c r="E55" s="244">
        <v>8.5635999999999992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 t="s">
        <v>224</v>
      </c>
      <c r="S55" s="246" t="s">
        <v>171</v>
      </c>
      <c r="T55" s="247" t="s">
        <v>172</v>
      </c>
      <c r="U55" s="223">
        <v>0</v>
      </c>
      <c r="V55" s="223">
        <f>ROUND(E55*U55,2)</f>
        <v>0</v>
      </c>
      <c r="W55" s="223"/>
      <c r="X55" s="223" t="s">
        <v>173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225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20"/>
      <c r="B56" s="221"/>
      <c r="C56" s="258" t="s">
        <v>226</v>
      </c>
      <c r="D56" s="249"/>
      <c r="E56" s="249"/>
      <c r="F56" s="249"/>
      <c r="G56" s="249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2"/>
      <c r="Z56" s="212"/>
      <c r="AA56" s="212"/>
      <c r="AB56" s="212"/>
      <c r="AC56" s="212"/>
      <c r="AD56" s="212"/>
      <c r="AE56" s="212"/>
      <c r="AF56" s="212"/>
      <c r="AG56" s="212" t="s">
        <v>176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20"/>
      <c r="B57" s="221"/>
      <c r="C57" s="262" t="s">
        <v>227</v>
      </c>
      <c r="D57" s="253"/>
      <c r="E57" s="253"/>
      <c r="F57" s="253"/>
      <c r="G57" s="25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2"/>
      <c r="Z57" s="212"/>
      <c r="AA57" s="212"/>
      <c r="AB57" s="212"/>
      <c r="AC57" s="212"/>
      <c r="AD57" s="212"/>
      <c r="AE57" s="212"/>
      <c r="AF57" s="212"/>
      <c r="AG57" s="212" t="s">
        <v>221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20"/>
      <c r="B58" s="221"/>
      <c r="C58" s="260" t="s">
        <v>228</v>
      </c>
      <c r="D58" s="225"/>
      <c r="E58" s="226">
        <v>8.5635999999999992</v>
      </c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2"/>
      <c r="Z58" s="212"/>
      <c r="AA58" s="212"/>
      <c r="AB58" s="212"/>
      <c r="AC58" s="212"/>
      <c r="AD58" s="212"/>
      <c r="AE58" s="212"/>
      <c r="AF58" s="212"/>
      <c r="AG58" s="212" t="s">
        <v>183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20"/>
      <c r="B59" s="221"/>
      <c r="C59" s="259"/>
      <c r="D59" s="251"/>
      <c r="E59" s="251"/>
      <c r="F59" s="251"/>
      <c r="G59" s="251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2"/>
      <c r="Z59" s="212"/>
      <c r="AA59" s="212"/>
      <c r="AB59" s="212"/>
      <c r="AC59" s="212"/>
      <c r="AD59" s="212"/>
      <c r="AE59" s="212"/>
      <c r="AF59" s="212"/>
      <c r="AG59" s="212" t="s">
        <v>177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2.5" outlineLevel="1" x14ac:dyDescent="0.2">
      <c r="A60" s="241">
        <v>13</v>
      </c>
      <c r="B60" s="242" t="s">
        <v>229</v>
      </c>
      <c r="C60" s="257" t="s">
        <v>230</v>
      </c>
      <c r="D60" s="243" t="s">
        <v>194</v>
      </c>
      <c r="E60" s="244">
        <v>3.89412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6" t="s">
        <v>170</v>
      </c>
      <c r="S60" s="246" t="s">
        <v>171</v>
      </c>
      <c r="T60" s="247" t="s">
        <v>172</v>
      </c>
      <c r="U60" s="223">
        <v>0.20200000000000001</v>
      </c>
      <c r="V60" s="223">
        <f>ROUND(E60*U60,2)</f>
        <v>0.79</v>
      </c>
      <c r="W60" s="223"/>
      <c r="X60" s="223" t="s">
        <v>173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174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20"/>
      <c r="B61" s="221"/>
      <c r="C61" s="258" t="s">
        <v>231</v>
      </c>
      <c r="D61" s="249"/>
      <c r="E61" s="249"/>
      <c r="F61" s="249"/>
      <c r="G61" s="249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2"/>
      <c r="Z61" s="212"/>
      <c r="AA61" s="212"/>
      <c r="AB61" s="212"/>
      <c r="AC61" s="212"/>
      <c r="AD61" s="212"/>
      <c r="AE61" s="212"/>
      <c r="AF61" s="212"/>
      <c r="AG61" s="212" t="s">
        <v>176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20"/>
      <c r="B62" s="221"/>
      <c r="C62" s="262" t="s">
        <v>232</v>
      </c>
      <c r="D62" s="253"/>
      <c r="E62" s="253"/>
      <c r="F62" s="253"/>
      <c r="G62" s="25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2"/>
      <c r="Z62" s="212"/>
      <c r="AA62" s="212"/>
      <c r="AB62" s="212"/>
      <c r="AC62" s="212"/>
      <c r="AD62" s="212"/>
      <c r="AE62" s="212"/>
      <c r="AF62" s="212"/>
      <c r="AG62" s="212" t="s">
        <v>221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20"/>
      <c r="B63" s="221"/>
      <c r="C63" s="263" t="s">
        <v>233</v>
      </c>
      <c r="D63" s="227"/>
      <c r="E63" s="228"/>
      <c r="F63" s="229"/>
      <c r="G63" s="229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12"/>
      <c r="Z63" s="212"/>
      <c r="AA63" s="212"/>
      <c r="AB63" s="212"/>
      <c r="AC63" s="212"/>
      <c r="AD63" s="212"/>
      <c r="AE63" s="212"/>
      <c r="AF63" s="212"/>
      <c r="AG63" s="212" t="s">
        <v>221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20"/>
      <c r="B64" s="221"/>
      <c r="C64" s="262" t="s">
        <v>234</v>
      </c>
      <c r="D64" s="253"/>
      <c r="E64" s="253"/>
      <c r="F64" s="253"/>
      <c r="G64" s="25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2"/>
      <c r="Z64" s="212"/>
      <c r="AA64" s="212"/>
      <c r="AB64" s="212"/>
      <c r="AC64" s="212"/>
      <c r="AD64" s="212"/>
      <c r="AE64" s="212"/>
      <c r="AF64" s="212"/>
      <c r="AG64" s="212" t="s">
        <v>221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20"/>
      <c r="B65" s="221"/>
      <c r="C65" s="260" t="s">
        <v>209</v>
      </c>
      <c r="D65" s="225"/>
      <c r="E65" s="226">
        <v>3.3896199999999999</v>
      </c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2"/>
      <c r="Z65" s="212"/>
      <c r="AA65" s="212"/>
      <c r="AB65" s="212"/>
      <c r="AC65" s="212"/>
      <c r="AD65" s="212"/>
      <c r="AE65" s="212"/>
      <c r="AF65" s="212"/>
      <c r="AG65" s="212" t="s">
        <v>183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20"/>
      <c r="B66" s="221"/>
      <c r="C66" s="260" t="s">
        <v>210</v>
      </c>
      <c r="D66" s="225"/>
      <c r="E66" s="226">
        <v>0.50449999999999995</v>
      </c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2"/>
      <c r="Z66" s="212"/>
      <c r="AA66" s="212"/>
      <c r="AB66" s="212"/>
      <c r="AC66" s="212"/>
      <c r="AD66" s="212"/>
      <c r="AE66" s="212"/>
      <c r="AF66" s="212"/>
      <c r="AG66" s="212" t="s">
        <v>183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20"/>
      <c r="B67" s="221"/>
      <c r="C67" s="259"/>
      <c r="D67" s="251"/>
      <c r="E67" s="251"/>
      <c r="F67" s="251"/>
      <c r="G67" s="251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2"/>
      <c r="Z67" s="212"/>
      <c r="AA67" s="212"/>
      <c r="AB67" s="212"/>
      <c r="AC67" s="212"/>
      <c r="AD67" s="212"/>
      <c r="AE67" s="212"/>
      <c r="AF67" s="212"/>
      <c r="AG67" s="212" t="s">
        <v>177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41">
        <v>14</v>
      </c>
      <c r="B68" s="242" t="s">
        <v>235</v>
      </c>
      <c r="C68" s="257" t="s">
        <v>236</v>
      </c>
      <c r="D68" s="243" t="s">
        <v>180</v>
      </c>
      <c r="E68" s="244">
        <v>859.73388999999997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6" t="s">
        <v>170</v>
      </c>
      <c r="S68" s="246" t="s">
        <v>171</v>
      </c>
      <c r="T68" s="247" t="s">
        <v>172</v>
      </c>
      <c r="U68" s="223">
        <v>1.7999999999999999E-2</v>
      </c>
      <c r="V68" s="223">
        <f>ROUND(E68*U68,2)</f>
        <v>15.48</v>
      </c>
      <c r="W68" s="223"/>
      <c r="X68" s="223" t="s">
        <v>173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174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20"/>
      <c r="B69" s="221"/>
      <c r="C69" s="258" t="s">
        <v>237</v>
      </c>
      <c r="D69" s="249"/>
      <c r="E69" s="249"/>
      <c r="F69" s="249"/>
      <c r="G69" s="249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2"/>
      <c r="Z69" s="212"/>
      <c r="AA69" s="212"/>
      <c r="AB69" s="212"/>
      <c r="AC69" s="212"/>
      <c r="AD69" s="212"/>
      <c r="AE69" s="212"/>
      <c r="AF69" s="212"/>
      <c r="AG69" s="212" t="s">
        <v>176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 x14ac:dyDescent="0.2">
      <c r="A70" s="220"/>
      <c r="B70" s="221"/>
      <c r="C70" s="260" t="s">
        <v>238</v>
      </c>
      <c r="D70" s="225"/>
      <c r="E70" s="226">
        <v>1816.27259</v>
      </c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2"/>
      <c r="Z70" s="212"/>
      <c r="AA70" s="212"/>
      <c r="AB70" s="212"/>
      <c r="AC70" s="212"/>
      <c r="AD70" s="212"/>
      <c r="AE70" s="212"/>
      <c r="AF70" s="212"/>
      <c r="AG70" s="212" t="s">
        <v>183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 x14ac:dyDescent="0.2">
      <c r="A71" s="220"/>
      <c r="B71" s="221"/>
      <c r="C71" s="260" t="s">
        <v>239</v>
      </c>
      <c r="D71" s="225"/>
      <c r="E71" s="226">
        <v>-1217.6337000000001</v>
      </c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2"/>
      <c r="Z71" s="212"/>
      <c r="AA71" s="212"/>
      <c r="AB71" s="212"/>
      <c r="AC71" s="212"/>
      <c r="AD71" s="212"/>
      <c r="AE71" s="212"/>
      <c r="AF71" s="212"/>
      <c r="AG71" s="212" t="s">
        <v>183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20"/>
      <c r="B72" s="221"/>
      <c r="C72" s="260" t="s">
        <v>240</v>
      </c>
      <c r="D72" s="225"/>
      <c r="E72" s="226">
        <v>-170.25</v>
      </c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2"/>
      <c r="Z72" s="212"/>
      <c r="AA72" s="212"/>
      <c r="AB72" s="212"/>
      <c r="AC72" s="212"/>
      <c r="AD72" s="212"/>
      <c r="AE72" s="212"/>
      <c r="AF72" s="212"/>
      <c r="AG72" s="212" t="s">
        <v>183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20"/>
      <c r="B73" s="221"/>
      <c r="C73" s="260" t="s">
        <v>241</v>
      </c>
      <c r="D73" s="225"/>
      <c r="E73" s="226">
        <v>322.69</v>
      </c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2"/>
      <c r="Z73" s="212"/>
      <c r="AA73" s="212"/>
      <c r="AB73" s="212"/>
      <c r="AC73" s="212"/>
      <c r="AD73" s="212"/>
      <c r="AE73" s="212"/>
      <c r="AF73" s="212"/>
      <c r="AG73" s="212" t="s">
        <v>183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20"/>
      <c r="B74" s="221"/>
      <c r="C74" s="260" t="s">
        <v>242</v>
      </c>
      <c r="D74" s="225"/>
      <c r="E74" s="226">
        <v>108.655</v>
      </c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2"/>
      <c r="Z74" s="212"/>
      <c r="AA74" s="212"/>
      <c r="AB74" s="212"/>
      <c r="AC74" s="212"/>
      <c r="AD74" s="212"/>
      <c r="AE74" s="212"/>
      <c r="AF74" s="212"/>
      <c r="AG74" s="212" t="s">
        <v>183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20"/>
      <c r="B75" s="221"/>
      <c r="C75" s="260" t="s">
        <v>213</v>
      </c>
      <c r="D75" s="225"/>
      <c r="E75" s="226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2"/>
      <c r="Z75" s="212"/>
      <c r="AA75" s="212"/>
      <c r="AB75" s="212"/>
      <c r="AC75" s="212"/>
      <c r="AD75" s="212"/>
      <c r="AE75" s="212"/>
      <c r="AF75" s="212"/>
      <c r="AG75" s="212" t="s">
        <v>183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20"/>
      <c r="B76" s="221"/>
      <c r="C76" s="259"/>
      <c r="D76" s="251"/>
      <c r="E76" s="251"/>
      <c r="F76" s="251"/>
      <c r="G76" s="251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2"/>
      <c r="Z76" s="212"/>
      <c r="AA76" s="212"/>
      <c r="AB76" s="212"/>
      <c r="AC76" s="212"/>
      <c r="AD76" s="212"/>
      <c r="AE76" s="212"/>
      <c r="AF76" s="212"/>
      <c r="AG76" s="212" t="s">
        <v>177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41">
        <v>15</v>
      </c>
      <c r="B77" s="242" t="s">
        <v>243</v>
      </c>
      <c r="C77" s="257" t="s">
        <v>244</v>
      </c>
      <c r="D77" s="243" t="s">
        <v>194</v>
      </c>
      <c r="E77" s="244">
        <v>132.66374999999999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6">
        <v>0</v>
      </c>
      <c r="O77" s="246">
        <f>ROUND(E77*N77,2)</f>
        <v>0</v>
      </c>
      <c r="P77" s="246">
        <v>0</v>
      </c>
      <c r="Q77" s="246">
        <f>ROUND(E77*P77,2)</f>
        <v>0</v>
      </c>
      <c r="R77" s="246" t="s">
        <v>170</v>
      </c>
      <c r="S77" s="246" t="s">
        <v>171</v>
      </c>
      <c r="T77" s="247" t="s">
        <v>172</v>
      </c>
      <c r="U77" s="223">
        <v>0</v>
      </c>
      <c r="V77" s="223">
        <f>ROUND(E77*U77,2)</f>
        <v>0</v>
      </c>
      <c r="W77" s="223"/>
      <c r="X77" s="223" t="s">
        <v>173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174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20"/>
      <c r="B78" s="221"/>
      <c r="C78" s="260" t="s">
        <v>201</v>
      </c>
      <c r="D78" s="225"/>
      <c r="E78" s="226">
        <v>132.66374999999999</v>
      </c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2"/>
      <c r="Z78" s="212"/>
      <c r="AA78" s="212"/>
      <c r="AB78" s="212"/>
      <c r="AC78" s="212"/>
      <c r="AD78" s="212"/>
      <c r="AE78" s="212"/>
      <c r="AF78" s="212"/>
      <c r="AG78" s="212" t="s">
        <v>183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20"/>
      <c r="B79" s="221"/>
      <c r="C79" s="260" t="s">
        <v>213</v>
      </c>
      <c r="D79" s="225"/>
      <c r="E79" s="226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2"/>
      <c r="Z79" s="212"/>
      <c r="AA79" s="212"/>
      <c r="AB79" s="212"/>
      <c r="AC79" s="212"/>
      <c r="AD79" s="212"/>
      <c r="AE79" s="212"/>
      <c r="AF79" s="212"/>
      <c r="AG79" s="212" t="s">
        <v>183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20"/>
      <c r="B80" s="221"/>
      <c r="C80" s="260" t="s">
        <v>213</v>
      </c>
      <c r="D80" s="225"/>
      <c r="E80" s="226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2"/>
      <c r="Z80" s="212"/>
      <c r="AA80" s="212"/>
      <c r="AB80" s="212"/>
      <c r="AC80" s="212"/>
      <c r="AD80" s="212"/>
      <c r="AE80" s="212"/>
      <c r="AF80" s="212"/>
      <c r="AG80" s="212" t="s">
        <v>183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20"/>
      <c r="B81" s="221"/>
      <c r="C81" s="259"/>
      <c r="D81" s="251"/>
      <c r="E81" s="251"/>
      <c r="F81" s="251"/>
      <c r="G81" s="251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2"/>
      <c r="Z81" s="212"/>
      <c r="AA81" s="212"/>
      <c r="AB81" s="212"/>
      <c r="AC81" s="212"/>
      <c r="AD81" s="212"/>
      <c r="AE81" s="212"/>
      <c r="AF81" s="212"/>
      <c r="AG81" s="212" t="s">
        <v>177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41">
        <v>16</v>
      </c>
      <c r="B82" s="242" t="s">
        <v>245</v>
      </c>
      <c r="C82" s="257" t="s">
        <v>246</v>
      </c>
      <c r="D82" s="243" t="s">
        <v>247</v>
      </c>
      <c r="E82" s="244">
        <v>16.596260000000001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1</v>
      </c>
      <c r="O82" s="246">
        <f>ROUND(E82*N82,2)</f>
        <v>16.600000000000001</v>
      </c>
      <c r="P82" s="246">
        <v>0</v>
      </c>
      <c r="Q82" s="246">
        <f>ROUND(E82*P82,2)</f>
        <v>0</v>
      </c>
      <c r="R82" s="246" t="s">
        <v>248</v>
      </c>
      <c r="S82" s="246" t="s">
        <v>171</v>
      </c>
      <c r="T82" s="247" t="s">
        <v>249</v>
      </c>
      <c r="U82" s="223">
        <v>0</v>
      </c>
      <c r="V82" s="223">
        <f>ROUND(E82*U82,2)</f>
        <v>0</v>
      </c>
      <c r="W82" s="223"/>
      <c r="X82" s="223" t="s">
        <v>250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251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20"/>
      <c r="B83" s="221"/>
      <c r="C83" s="261" t="s">
        <v>252</v>
      </c>
      <c r="D83" s="252"/>
      <c r="E83" s="252"/>
      <c r="F83" s="252"/>
      <c r="G83" s="252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2"/>
      <c r="Z83" s="212"/>
      <c r="AA83" s="212"/>
      <c r="AB83" s="212"/>
      <c r="AC83" s="212"/>
      <c r="AD83" s="212"/>
      <c r="AE83" s="212"/>
      <c r="AF83" s="212"/>
      <c r="AG83" s="212" t="s">
        <v>221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20"/>
      <c r="B84" s="221"/>
      <c r="C84" s="260" t="s">
        <v>253</v>
      </c>
      <c r="D84" s="225"/>
      <c r="E84" s="226">
        <v>16.27084</v>
      </c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2"/>
      <c r="Z84" s="212"/>
      <c r="AA84" s="212"/>
      <c r="AB84" s="212"/>
      <c r="AC84" s="212"/>
      <c r="AD84" s="212"/>
      <c r="AE84" s="212"/>
      <c r="AF84" s="212"/>
      <c r="AG84" s="212" t="s">
        <v>183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20"/>
      <c r="B85" s="221"/>
      <c r="C85" s="260" t="s">
        <v>254</v>
      </c>
      <c r="D85" s="225"/>
      <c r="E85" s="226">
        <v>0.32541999999999999</v>
      </c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2"/>
      <c r="Z85" s="212"/>
      <c r="AA85" s="212"/>
      <c r="AB85" s="212"/>
      <c r="AC85" s="212"/>
      <c r="AD85" s="212"/>
      <c r="AE85" s="212"/>
      <c r="AF85" s="212"/>
      <c r="AG85" s="212" t="s">
        <v>183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20"/>
      <c r="B86" s="221"/>
      <c r="C86" s="259"/>
      <c r="D86" s="251"/>
      <c r="E86" s="251"/>
      <c r="F86" s="251"/>
      <c r="G86" s="251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2"/>
      <c r="Z86" s="212"/>
      <c r="AA86" s="212"/>
      <c r="AB86" s="212"/>
      <c r="AC86" s="212"/>
      <c r="AD86" s="212"/>
      <c r="AE86" s="212"/>
      <c r="AF86" s="212"/>
      <c r="AG86" s="212" t="s">
        <v>177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41">
        <v>17</v>
      </c>
      <c r="B87" s="242" t="s">
        <v>255</v>
      </c>
      <c r="C87" s="257" t="s">
        <v>256</v>
      </c>
      <c r="D87" s="243" t="s">
        <v>257</v>
      </c>
      <c r="E87" s="244">
        <v>16.596260000000001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6">
        <v>0</v>
      </c>
      <c r="O87" s="246">
        <f>ROUND(E87*N87,2)</f>
        <v>0</v>
      </c>
      <c r="P87" s="246">
        <v>0</v>
      </c>
      <c r="Q87" s="246">
        <f>ROUND(E87*P87,2)</f>
        <v>0</v>
      </c>
      <c r="R87" s="246" t="s">
        <v>181</v>
      </c>
      <c r="S87" s="246" t="s">
        <v>171</v>
      </c>
      <c r="T87" s="247" t="s">
        <v>172</v>
      </c>
      <c r="U87" s="223">
        <v>0.02</v>
      </c>
      <c r="V87" s="223">
        <f>ROUND(E87*U87,2)</f>
        <v>0.33</v>
      </c>
      <c r="W87" s="223"/>
      <c r="X87" s="223" t="s">
        <v>258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259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20"/>
      <c r="B88" s="221"/>
      <c r="C88" s="258" t="s">
        <v>260</v>
      </c>
      <c r="D88" s="249"/>
      <c r="E88" s="249"/>
      <c r="F88" s="249"/>
      <c r="G88" s="249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2"/>
      <c r="Z88" s="212"/>
      <c r="AA88" s="212"/>
      <c r="AB88" s="212"/>
      <c r="AC88" s="212"/>
      <c r="AD88" s="212"/>
      <c r="AE88" s="212"/>
      <c r="AF88" s="212"/>
      <c r="AG88" s="212" t="s">
        <v>176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20"/>
      <c r="B89" s="221"/>
      <c r="C89" s="259"/>
      <c r="D89" s="251"/>
      <c r="E89" s="251"/>
      <c r="F89" s="251"/>
      <c r="G89" s="251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12"/>
      <c r="Z89" s="212"/>
      <c r="AA89" s="212"/>
      <c r="AB89" s="212"/>
      <c r="AC89" s="212"/>
      <c r="AD89" s="212"/>
      <c r="AE89" s="212"/>
      <c r="AF89" s="212"/>
      <c r="AG89" s="212" t="s">
        <v>177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x14ac:dyDescent="0.2">
      <c r="A90" s="235" t="s">
        <v>165</v>
      </c>
      <c r="B90" s="236" t="s">
        <v>93</v>
      </c>
      <c r="C90" s="256" t="s">
        <v>94</v>
      </c>
      <c r="D90" s="237"/>
      <c r="E90" s="238"/>
      <c r="F90" s="239"/>
      <c r="G90" s="239">
        <f>SUMIF(AG91:AG269,"&lt;&gt;NOR",G91:G269)</f>
        <v>0</v>
      </c>
      <c r="H90" s="239"/>
      <c r="I90" s="239">
        <f>SUM(I91:I269)</f>
        <v>0</v>
      </c>
      <c r="J90" s="239"/>
      <c r="K90" s="239">
        <f>SUM(K91:K269)</f>
        <v>0</v>
      </c>
      <c r="L90" s="239"/>
      <c r="M90" s="239">
        <f>SUM(M91:M269)</f>
        <v>0</v>
      </c>
      <c r="N90" s="239"/>
      <c r="O90" s="239">
        <f>SUM(O91:O269)</f>
        <v>283.90999999999997</v>
      </c>
      <c r="P90" s="239"/>
      <c r="Q90" s="239">
        <f>SUM(Q91:Q269)</f>
        <v>0</v>
      </c>
      <c r="R90" s="239"/>
      <c r="S90" s="239"/>
      <c r="T90" s="240"/>
      <c r="U90" s="234"/>
      <c r="V90" s="234">
        <f>SUM(V91:V269)</f>
        <v>1023.72</v>
      </c>
      <c r="W90" s="234"/>
      <c r="X90" s="234"/>
      <c r="AG90" t="s">
        <v>166</v>
      </c>
    </row>
    <row r="91" spans="1:60" outlineLevel="1" x14ac:dyDescent="0.2">
      <c r="A91" s="241">
        <v>18</v>
      </c>
      <c r="B91" s="242" t="s">
        <v>261</v>
      </c>
      <c r="C91" s="257" t="s">
        <v>262</v>
      </c>
      <c r="D91" s="243" t="s">
        <v>194</v>
      </c>
      <c r="E91" s="244">
        <v>158.33887999999999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6">
        <v>0</v>
      </c>
      <c r="O91" s="246">
        <f>ROUND(E91*N91,2)</f>
        <v>0</v>
      </c>
      <c r="P91" s="246">
        <v>0</v>
      </c>
      <c r="Q91" s="246">
        <f>ROUND(E91*P91,2)</f>
        <v>0</v>
      </c>
      <c r="R91" s="246" t="s">
        <v>224</v>
      </c>
      <c r="S91" s="246" t="s">
        <v>171</v>
      </c>
      <c r="T91" s="247" t="s">
        <v>172</v>
      </c>
      <c r="U91" s="223">
        <v>9.2999999999999999E-2</v>
      </c>
      <c r="V91" s="223">
        <f>ROUND(E91*U91,2)</f>
        <v>14.73</v>
      </c>
      <c r="W91" s="223"/>
      <c r="X91" s="223" t="s">
        <v>173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174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2.5" outlineLevel="1" x14ac:dyDescent="0.2">
      <c r="A92" s="220"/>
      <c r="B92" s="221"/>
      <c r="C92" s="258" t="s">
        <v>263</v>
      </c>
      <c r="D92" s="249"/>
      <c r="E92" s="249"/>
      <c r="F92" s="249"/>
      <c r="G92" s="249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2"/>
      <c r="Z92" s="212"/>
      <c r="AA92" s="212"/>
      <c r="AB92" s="212"/>
      <c r="AC92" s="212"/>
      <c r="AD92" s="212"/>
      <c r="AE92" s="212"/>
      <c r="AF92" s="212"/>
      <c r="AG92" s="212" t="s">
        <v>176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48" t="str">
        <f>C92</f>
        <v>bez naložení, avšak se složením zemin schopných zúrodnění, kamenouhelných hlušin a výsypkových materiálů, příplatek za každých dalších i započatých 1000 m,</v>
      </c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20"/>
      <c r="B93" s="221"/>
      <c r="C93" s="262" t="s">
        <v>264</v>
      </c>
      <c r="D93" s="253"/>
      <c r="E93" s="253"/>
      <c r="F93" s="253"/>
      <c r="G93" s="25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12"/>
      <c r="Z93" s="212"/>
      <c r="AA93" s="212"/>
      <c r="AB93" s="212"/>
      <c r="AC93" s="212"/>
      <c r="AD93" s="212"/>
      <c r="AE93" s="212"/>
      <c r="AF93" s="212"/>
      <c r="AG93" s="212" t="s">
        <v>221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20"/>
      <c r="B94" s="221"/>
      <c r="C94" s="262" t="s">
        <v>265</v>
      </c>
      <c r="D94" s="253"/>
      <c r="E94" s="253"/>
      <c r="F94" s="253"/>
      <c r="G94" s="25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12"/>
      <c r="Z94" s="212"/>
      <c r="AA94" s="212"/>
      <c r="AB94" s="212"/>
      <c r="AC94" s="212"/>
      <c r="AD94" s="212"/>
      <c r="AE94" s="212"/>
      <c r="AF94" s="212"/>
      <c r="AG94" s="212" t="s">
        <v>221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20"/>
      <c r="B95" s="221"/>
      <c r="C95" s="262" t="s">
        <v>266</v>
      </c>
      <c r="D95" s="253"/>
      <c r="E95" s="253"/>
      <c r="F95" s="253"/>
      <c r="G95" s="25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2"/>
      <c r="Z95" s="212"/>
      <c r="AA95" s="212"/>
      <c r="AB95" s="212"/>
      <c r="AC95" s="212"/>
      <c r="AD95" s="212"/>
      <c r="AE95" s="212"/>
      <c r="AF95" s="212"/>
      <c r="AG95" s="212" t="s">
        <v>221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48" t="str">
        <f>C95</f>
        <v>- udržování sjízdnosti cest uvnitř násypiště i výkopiště, pokud vrcholky nerovností nejsou   vyšší než +- 0,5 m,</v>
      </c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20"/>
      <c r="B96" s="221"/>
      <c r="C96" s="262" t="s">
        <v>267</v>
      </c>
      <c r="D96" s="253"/>
      <c r="E96" s="253"/>
      <c r="F96" s="253"/>
      <c r="G96" s="25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12"/>
      <c r="Z96" s="212"/>
      <c r="AA96" s="212"/>
      <c r="AB96" s="212"/>
      <c r="AC96" s="212"/>
      <c r="AD96" s="212"/>
      <c r="AE96" s="212"/>
      <c r="AF96" s="212"/>
      <c r="AG96" s="212" t="s">
        <v>221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20"/>
      <c r="B97" s="221"/>
      <c r="C97" s="260" t="s">
        <v>268</v>
      </c>
      <c r="D97" s="225"/>
      <c r="E97" s="226">
        <v>5.0339999999999998</v>
      </c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12"/>
      <c r="Z97" s="212"/>
      <c r="AA97" s="212"/>
      <c r="AB97" s="212"/>
      <c r="AC97" s="212"/>
      <c r="AD97" s="212"/>
      <c r="AE97" s="212"/>
      <c r="AF97" s="212"/>
      <c r="AG97" s="212" t="s">
        <v>183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20"/>
      <c r="B98" s="221"/>
      <c r="C98" s="260" t="s">
        <v>269</v>
      </c>
      <c r="D98" s="225"/>
      <c r="E98" s="226">
        <v>1.5135000000000001</v>
      </c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12"/>
      <c r="Z98" s="212"/>
      <c r="AA98" s="212"/>
      <c r="AB98" s="212"/>
      <c r="AC98" s="212"/>
      <c r="AD98" s="212"/>
      <c r="AE98" s="212"/>
      <c r="AF98" s="212"/>
      <c r="AG98" s="212" t="s">
        <v>183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20"/>
      <c r="B99" s="221"/>
      <c r="C99" s="260" t="s">
        <v>270</v>
      </c>
      <c r="D99" s="225"/>
      <c r="E99" s="226">
        <v>122.49215</v>
      </c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12"/>
      <c r="Z99" s="212"/>
      <c r="AA99" s="212"/>
      <c r="AB99" s="212"/>
      <c r="AC99" s="212"/>
      <c r="AD99" s="212"/>
      <c r="AE99" s="212"/>
      <c r="AF99" s="212"/>
      <c r="AG99" s="212" t="s">
        <v>183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20"/>
      <c r="B100" s="221"/>
      <c r="C100" s="260" t="s">
        <v>271</v>
      </c>
      <c r="D100" s="225"/>
      <c r="E100" s="226">
        <v>3.67476</v>
      </c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183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20"/>
      <c r="B101" s="221"/>
      <c r="C101" s="260" t="s">
        <v>233</v>
      </c>
      <c r="D101" s="225"/>
      <c r="E101" s="226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183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20"/>
      <c r="B102" s="221"/>
      <c r="C102" s="260" t="s">
        <v>272</v>
      </c>
      <c r="D102" s="225"/>
      <c r="E102" s="226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183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ht="33.75" outlineLevel="1" x14ac:dyDescent="0.2">
      <c r="A103" s="220"/>
      <c r="B103" s="221"/>
      <c r="C103" s="260" t="s">
        <v>273</v>
      </c>
      <c r="D103" s="225"/>
      <c r="E103" s="226">
        <v>11.530390000000001</v>
      </c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183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20"/>
      <c r="B104" s="221"/>
      <c r="C104" s="260" t="s">
        <v>274</v>
      </c>
      <c r="D104" s="225"/>
      <c r="E104" s="226">
        <v>12.08957</v>
      </c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183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20"/>
      <c r="B105" s="221"/>
      <c r="C105" s="260" t="s">
        <v>275</v>
      </c>
      <c r="D105" s="225"/>
      <c r="E105" s="226">
        <v>2.0045000000000002</v>
      </c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183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20"/>
      <c r="B106" s="221"/>
      <c r="C106" s="259"/>
      <c r="D106" s="251"/>
      <c r="E106" s="251"/>
      <c r="F106" s="251"/>
      <c r="G106" s="251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177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22.5" outlineLevel="1" x14ac:dyDescent="0.2">
      <c r="A107" s="241">
        <v>19</v>
      </c>
      <c r="B107" s="242" t="s">
        <v>276</v>
      </c>
      <c r="C107" s="257" t="s">
        <v>277</v>
      </c>
      <c r="D107" s="243" t="s">
        <v>194</v>
      </c>
      <c r="E107" s="244">
        <v>2375.0832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6">
        <v>0</v>
      </c>
      <c r="O107" s="246">
        <f>ROUND(E107*N107,2)</f>
        <v>0</v>
      </c>
      <c r="P107" s="246">
        <v>0</v>
      </c>
      <c r="Q107" s="246">
        <f>ROUND(E107*P107,2)</f>
        <v>0</v>
      </c>
      <c r="R107" s="246" t="s">
        <v>224</v>
      </c>
      <c r="S107" s="246" t="s">
        <v>171</v>
      </c>
      <c r="T107" s="247" t="s">
        <v>172</v>
      </c>
      <c r="U107" s="223">
        <v>0</v>
      </c>
      <c r="V107" s="223">
        <f>ROUND(E107*U107,2)</f>
        <v>0</v>
      </c>
      <c r="W107" s="223"/>
      <c r="X107" s="223" t="s">
        <v>173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174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1" x14ac:dyDescent="0.2">
      <c r="A108" s="220"/>
      <c r="B108" s="221"/>
      <c r="C108" s="258" t="s">
        <v>263</v>
      </c>
      <c r="D108" s="249"/>
      <c r="E108" s="249"/>
      <c r="F108" s="249"/>
      <c r="G108" s="249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176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48" t="str">
        <f>C108</f>
        <v>bez naložení, avšak se složením zemin schopných zúrodnění, kamenouhelných hlušin a výsypkových materiálů, příplatek za každých dalších i započatých 1000 m,</v>
      </c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20"/>
      <c r="B109" s="221"/>
      <c r="C109" s="262" t="s">
        <v>278</v>
      </c>
      <c r="D109" s="253"/>
      <c r="E109" s="253"/>
      <c r="F109" s="253"/>
      <c r="G109" s="25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2"/>
      <c r="Z109" s="212"/>
      <c r="AA109" s="212"/>
      <c r="AB109" s="212"/>
      <c r="AC109" s="212"/>
      <c r="AD109" s="212"/>
      <c r="AE109" s="212"/>
      <c r="AF109" s="212"/>
      <c r="AG109" s="212" t="s">
        <v>221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48" t="str">
        <f>C109</f>
        <v>za dalších 15 km, celkem do 20 km. Účtována bude skutečná vzdálenost dovozu ze zvolené deponie ornice.</v>
      </c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20"/>
      <c r="B110" s="221"/>
      <c r="C110" s="260" t="s">
        <v>279</v>
      </c>
      <c r="D110" s="225"/>
      <c r="E110" s="226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183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20"/>
      <c r="B111" s="221"/>
      <c r="C111" s="260" t="s">
        <v>280</v>
      </c>
      <c r="D111" s="225"/>
      <c r="E111" s="226">
        <v>75.510000000000005</v>
      </c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183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20"/>
      <c r="B112" s="221"/>
      <c r="C112" s="260" t="s">
        <v>281</v>
      </c>
      <c r="D112" s="225"/>
      <c r="E112" s="226">
        <v>22.702500000000001</v>
      </c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183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20"/>
      <c r="B113" s="221"/>
      <c r="C113" s="260" t="s">
        <v>282</v>
      </c>
      <c r="D113" s="225"/>
      <c r="E113" s="226">
        <v>1837.3822500000001</v>
      </c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183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20"/>
      <c r="B114" s="221"/>
      <c r="C114" s="260" t="s">
        <v>283</v>
      </c>
      <c r="D114" s="225"/>
      <c r="E114" s="226">
        <v>55.121470000000002</v>
      </c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183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20"/>
      <c r="B115" s="221"/>
      <c r="C115" s="260" t="s">
        <v>233</v>
      </c>
      <c r="D115" s="225"/>
      <c r="E115" s="226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183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20"/>
      <c r="B116" s="221"/>
      <c r="C116" s="260" t="s">
        <v>272</v>
      </c>
      <c r="D116" s="225"/>
      <c r="E116" s="226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183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33.75" outlineLevel="1" x14ac:dyDescent="0.2">
      <c r="A117" s="220"/>
      <c r="B117" s="221"/>
      <c r="C117" s="260" t="s">
        <v>284</v>
      </c>
      <c r="D117" s="225"/>
      <c r="E117" s="226">
        <v>172.95588000000001</v>
      </c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183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20"/>
      <c r="B118" s="221"/>
      <c r="C118" s="260" t="s">
        <v>285</v>
      </c>
      <c r="D118" s="225"/>
      <c r="E118" s="226">
        <v>181.34360000000001</v>
      </c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183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20"/>
      <c r="B119" s="221"/>
      <c r="C119" s="260" t="s">
        <v>286</v>
      </c>
      <c r="D119" s="225"/>
      <c r="E119" s="226">
        <v>30.067499999999999</v>
      </c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183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20"/>
      <c r="B120" s="221"/>
      <c r="C120" s="259"/>
      <c r="D120" s="251"/>
      <c r="E120" s="251"/>
      <c r="F120" s="251"/>
      <c r="G120" s="251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177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41">
        <v>20</v>
      </c>
      <c r="B121" s="242" t="s">
        <v>287</v>
      </c>
      <c r="C121" s="257" t="s">
        <v>288</v>
      </c>
      <c r="D121" s="243" t="s">
        <v>194</v>
      </c>
      <c r="E121" s="244">
        <v>158.33887999999999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6">
        <v>0</v>
      </c>
      <c r="O121" s="246">
        <f>ROUND(E121*N121,2)</f>
        <v>0</v>
      </c>
      <c r="P121" s="246">
        <v>0</v>
      </c>
      <c r="Q121" s="246">
        <f>ROUND(E121*P121,2)</f>
        <v>0</v>
      </c>
      <c r="R121" s="246" t="s">
        <v>224</v>
      </c>
      <c r="S121" s="246" t="s">
        <v>171</v>
      </c>
      <c r="T121" s="247" t="s">
        <v>172</v>
      </c>
      <c r="U121" s="223">
        <v>6.7000000000000004E-2</v>
      </c>
      <c r="V121" s="223">
        <f>ROUND(E121*U121,2)</f>
        <v>10.61</v>
      </c>
      <c r="W121" s="223"/>
      <c r="X121" s="223" t="s">
        <v>173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174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20"/>
      <c r="B122" s="221"/>
      <c r="C122" s="258" t="s">
        <v>289</v>
      </c>
      <c r="D122" s="249"/>
      <c r="E122" s="249"/>
      <c r="F122" s="249"/>
      <c r="G122" s="249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176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20"/>
      <c r="B123" s="221"/>
      <c r="C123" s="260" t="s">
        <v>268</v>
      </c>
      <c r="D123" s="225"/>
      <c r="E123" s="226">
        <v>5.0339999999999998</v>
      </c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183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20"/>
      <c r="B124" s="221"/>
      <c r="C124" s="260" t="s">
        <v>269</v>
      </c>
      <c r="D124" s="225"/>
      <c r="E124" s="226">
        <v>1.5135000000000001</v>
      </c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183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20"/>
      <c r="B125" s="221"/>
      <c r="C125" s="260" t="s">
        <v>270</v>
      </c>
      <c r="D125" s="225"/>
      <c r="E125" s="226">
        <v>122.49215</v>
      </c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183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20"/>
      <c r="B126" s="221"/>
      <c r="C126" s="260" t="s">
        <v>271</v>
      </c>
      <c r="D126" s="225"/>
      <c r="E126" s="226">
        <v>3.67476</v>
      </c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183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20"/>
      <c r="B127" s="221"/>
      <c r="C127" s="260" t="s">
        <v>233</v>
      </c>
      <c r="D127" s="225"/>
      <c r="E127" s="226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183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20"/>
      <c r="B128" s="221"/>
      <c r="C128" s="260" t="s">
        <v>272</v>
      </c>
      <c r="D128" s="225"/>
      <c r="E128" s="226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183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ht="33.75" outlineLevel="1" x14ac:dyDescent="0.2">
      <c r="A129" s="220"/>
      <c r="B129" s="221"/>
      <c r="C129" s="260" t="s">
        <v>273</v>
      </c>
      <c r="D129" s="225"/>
      <c r="E129" s="226">
        <v>11.530390000000001</v>
      </c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183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20"/>
      <c r="B130" s="221"/>
      <c r="C130" s="260" t="s">
        <v>274</v>
      </c>
      <c r="D130" s="225"/>
      <c r="E130" s="226">
        <v>12.08957</v>
      </c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183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20"/>
      <c r="B131" s="221"/>
      <c r="C131" s="260" t="s">
        <v>275</v>
      </c>
      <c r="D131" s="225"/>
      <c r="E131" s="226">
        <v>2.0045000000000002</v>
      </c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183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20"/>
      <c r="B132" s="221"/>
      <c r="C132" s="259"/>
      <c r="D132" s="251"/>
      <c r="E132" s="251"/>
      <c r="F132" s="251"/>
      <c r="G132" s="251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177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41">
        <v>21</v>
      </c>
      <c r="B133" s="242" t="s">
        <v>290</v>
      </c>
      <c r="C133" s="257" t="s">
        <v>291</v>
      </c>
      <c r="D133" s="243" t="s">
        <v>180</v>
      </c>
      <c r="E133" s="244">
        <v>637.85054000000002</v>
      </c>
      <c r="F133" s="245"/>
      <c r="G133" s="246">
        <f>ROUND(E133*F133,2)</f>
        <v>0</v>
      </c>
      <c r="H133" s="245"/>
      <c r="I133" s="246">
        <f>ROUND(E133*H133,2)</f>
        <v>0</v>
      </c>
      <c r="J133" s="245"/>
      <c r="K133" s="246">
        <f>ROUND(E133*J133,2)</f>
        <v>0</v>
      </c>
      <c r="L133" s="246">
        <v>21</v>
      </c>
      <c r="M133" s="246">
        <f>G133*(1+L133/100)</f>
        <v>0</v>
      </c>
      <c r="N133" s="246">
        <v>0</v>
      </c>
      <c r="O133" s="246">
        <f>ROUND(E133*N133,2)</f>
        <v>0</v>
      </c>
      <c r="P133" s="246">
        <v>0</v>
      </c>
      <c r="Q133" s="246">
        <f>ROUND(E133*P133,2)</f>
        <v>0</v>
      </c>
      <c r="R133" s="246" t="s">
        <v>292</v>
      </c>
      <c r="S133" s="246" t="s">
        <v>171</v>
      </c>
      <c r="T133" s="247" t="s">
        <v>172</v>
      </c>
      <c r="U133" s="223">
        <v>0.2</v>
      </c>
      <c r="V133" s="223">
        <f>ROUND(E133*U133,2)</f>
        <v>127.57</v>
      </c>
      <c r="W133" s="223"/>
      <c r="X133" s="223" t="s">
        <v>173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174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ht="22.5" outlineLevel="1" x14ac:dyDescent="0.2">
      <c r="A134" s="220"/>
      <c r="B134" s="221"/>
      <c r="C134" s="258" t="s">
        <v>293</v>
      </c>
      <c r="D134" s="249"/>
      <c r="E134" s="249"/>
      <c r="F134" s="249"/>
      <c r="G134" s="249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176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48" t="str">
        <f>C134</f>
        <v>s vyprofilováním, s přihnojením organickým hnojivem, naložením a odvozem shrabků a pokosené trávy na vzdálenost do 10 km a s jejich složením,</v>
      </c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20"/>
      <c r="B135" s="221"/>
      <c r="C135" s="262" t="s">
        <v>294</v>
      </c>
      <c r="D135" s="253"/>
      <c r="E135" s="253"/>
      <c r="F135" s="253"/>
      <c r="G135" s="25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12"/>
      <c r="Z135" s="212"/>
      <c r="AA135" s="212"/>
      <c r="AB135" s="212"/>
      <c r="AC135" s="212"/>
      <c r="AD135" s="212"/>
      <c r="AE135" s="212"/>
      <c r="AF135" s="212"/>
      <c r="AG135" s="212" t="s">
        <v>221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20"/>
      <c r="B136" s="221"/>
      <c r="C136" s="262" t="s">
        <v>295</v>
      </c>
      <c r="D136" s="253"/>
      <c r="E136" s="253"/>
      <c r="F136" s="253"/>
      <c r="G136" s="25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12"/>
      <c r="Z136" s="212"/>
      <c r="AA136" s="212"/>
      <c r="AB136" s="212"/>
      <c r="AC136" s="212"/>
      <c r="AD136" s="212"/>
      <c r="AE136" s="212"/>
      <c r="AF136" s="212"/>
      <c r="AG136" s="212" t="s">
        <v>221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20"/>
      <c r="B137" s="221"/>
      <c r="C137" s="260" t="s">
        <v>296</v>
      </c>
      <c r="D137" s="225"/>
      <c r="E137" s="226">
        <v>33.56</v>
      </c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183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20"/>
      <c r="B138" s="221"/>
      <c r="C138" s="260" t="s">
        <v>186</v>
      </c>
      <c r="D138" s="225"/>
      <c r="E138" s="226">
        <v>10.09</v>
      </c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183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20"/>
      <c r="B139" s="221"/>
      <c r="C139" s="260" t="s">
        <v>297</v>
      </c>
      <c r="D139" s="225"/>
      <c r="E139" s="226">
        <v>20</v>
      </c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183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20"/>
      <c r="B140" s="221"/>
      <c r="C140" s="260" t="s">
        <v>298</v>
      </c>
      <c r="D140" s="225"/>
      <c r="E140" s="226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183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ht="33.75" outlineLevel="1" x14ac:dyDescent="0.2">
      <c r="A141" s="220"/>
      <c r="B141" s="221"/>
      <c r="C141" s="260" t="s">
        <v>299</v>
      </c>
      <c r="D141" s="225"/>
      <c r="E141" s="226">
        <v>115.30392000000001</v>
      </c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183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20"/>
      <c r="B142" s="221"/>
      <c r="C142" s="260" t="s">
        <v>300</v>
      </c>
      <c r="D142" s="225"/>
      <c r="E142" s="226">
        <v>120.89574</v>
      </c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183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20"/>
      <c r="B143" s="221"/>
      <c r="C143" s="260" t="s">
        <v>301</v>
      </c>
      <c r="D143" s="225"/>
      <c r="E143" s="226">
        <v>20.045000000000002</v>
      </c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183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20"/>
      <c r="B144" s="221"/>
      <c r="C144" s="260" t="s">
        <v>233</v>
      </c>
      <c r="D144" s="225"/>
      <c r="E144" s="226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183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20"/>
      <c r="B145" s="221"/>
      <c r="C145" s="260" t="s">
        <v>302</v>
      </c>
      <c r="D145" s="225"/>
      <c r="E145" s="226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183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ht="33.75" outlineLevel="1" x14ac:dyDescent="0.2">
      <c r="A146" s="220"/>
      <c r="B146" s="221"/>
      <c r="C146" s="260" t="s">
        <v>303</v>
      </c>
      <c r="D146" s="225"/>
      <c r="E146" s="226">
        <v>172.95588000000001</v>
      </c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183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20"/>
      <c r="B147" s="221"/>
      <c r="C147" s="260" t="s">
        <v>304</v>
      </c>
      <c r="D147" s="225"/>
      <c r="E147" s="226">
        <v>120</v>
      </c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183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20"/>
      <c r="B148" s="221"/>
      <c r="C148" s="260" t="s">
        <v>305</v>
      </c>
      <c r="D148" s="225"/>
      <c r="E148" s="226">
        <v>25</v>
      </c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183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20"/>
      <c r="B149" s="221"/>
      <c r="C149" s="259"/>
      <c r="D149" s="251"/>
      <c r="E149" s="251"/>
      <c r="F149" s="251"/>
      <c r="G149" s="251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177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41">
        <v>22</v>
      </c>
      <c r="B150" s="242" t="s">
        <v>306</v>
      </c>
      <c r="C150" s="257" t="s">
        <v>307</v>
      </c>
      <c r="D150" s="243" t="s">
        <v>180</v>
      </c>
      <c r="E150" s="244">
        <v>1224.9214999999999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6">
        <v>0</v>
      </c>
      <c r="O150" s="246">
        <f>ROUND(E150*N150,2)</f>
        <v>0</v>
      </c>
      <c r="P150" s="246">
        <v>0</v>
      </c>
      <c r="Q150" s="246">
        <f>ROUND(E150*P150,2)</f>
        <v>0</v>
      </c>
      <c r="R150" s="246" t="s">
        <v>292</v>
      </c>
      <c r="S150" s="246" t="s">
        <v>171</v>
      </c>
      <c r="T150" s="247" t="s">
        <v>172</v>
      </c>
      <c r="U150" s="223">
        <v>0.2</v>
      </c>
      <c r="V150" s="223">
        <f>ROUND(E150*U150,2)</f>
        <v>244.98</v>
      </c>
      <c r="W150" s="223"/>
      <c r="X150" s="223" t="s">
        <v>173</v>
      </c>
      <c r="Y150" s="212"/>
      <c r="Z150" s="212"/>
      <c r="AA150" s="212"/>
      <c r="AB150" s="212"/>
      <c r="AC150" s="212"/>
      <c r="AD150" s="212"/>
      <c r="AE150" s="212"/>
      <c r="AF150" s="212"/>
      <c r="AG150" s="212" t="s">
        <v>174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ht="22.5" outlineLevel="1" x14ac:dyDescent="0.2">
      <c r="A151" s="220"/>
      <c r="B151" s="221"/>
      <c r="C151" s="258" t="s">
        <v>293</v>
      </c>
      <c r="D151" s="249"/>
      <c r="E151" s="249"/>
      <c r="F151" s="249"/>
      <c r="G151" s="249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176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48" t="str">
        <f>C151</f>
        <v>s vyprofilováním, s přihnojením organickým hnojivem, naložením a odvozem shrabků a pokosené trávy na vzdálenost do 10 km a s jejich složením,</v>
      </c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20"/>
      <c r="B152" s="221"/>
      <c r="C152" s="262" t="s">
        <v>294</v>
      </c>
      <c r="D152" s="253"/>
      <c r="E152" s="253"/>
      <c r="F152" s="253"/>
      <c r="G152" s="25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12"/>
      <c r="Z152" s="212"/>
      <c r="AA152" s="212"/>
      <c r="AB152" s="212"/>
      <c r="AC152" s="212"/>
      <c r="AD152" s="212"/>
      <c r="AE152" s="212"/>
      <c r="AF152" s="212"/>
      <c r="AG152" s="212" t="s">
        <v>221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20"/>
      <c r="B153" s="221"/>
      <c r="C153" s="262" t="s">
        <v>295</v>
      </c>
      <c r="D153" s="253"/>
      <c r="E153" s="253"/>
      <c r="F153" s="253"/>
      <c r="G153" s="25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12"/>
      <c r="Z153" s="212"/>
      <c r="AA153" s="212"/>
      <c r="AB153" s="212"/>
      <c r="AC153" s="212"/>
      <c r="AD153" s="212"/>
      <c r="AE153" s="212"/>
      <c r="AF153" s="212"/>
      <c r="AG153" s="212" t="s">
        <v>221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20"/>
      <c r="B154" s="221"/>
      <c r="C154" s="260" t="s">
        <v>308</v>
      </c>
      <c r="D154" s="225"/>
      <c r="E154" s="226">
        <v>1224.9214999999999</v>
      </c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183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20"/>
      <c r="B155" s="221"/>
      <c r="C155" s="259"/>
      <c r="D155" s="251"/>
      <c r="E155" s="251"/>
      <c r="F155" s="251"/>
      <c r="G155" s="251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177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ht="22.5" outlineLevel="1" x14ac:dyDescent="0.2">
      <c r="A156" s="241">
        <v>23</v>
      </c>
      <c r="B156" s="242" t="s">
        <v>309</v>
      </c>
      <c r="C156" s="257" t="s">
        <v>310</v>
      </c>
      <c r="D156" s="243" t="s">
        <v>180</v>
      </c>
      <c r="E156" s="244">
        <v>2749.7376599999998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6">
        <v>0</v>
      </c>
      <c r="O156" s="246">
        <f>ROUND(E156*N156,2)</f>
        <v>0</v>
      </c>
      <c r="P156" s="246">
        <v>0</v>
      </c>
      <c r="Q156" s="246">
        <f>ROUND(E156*P156,2)</f>
        <v>0</v>
      </c>
      <c r="R156" s="246" t="s">
        <v>170</v>
      </c>
      <c r="S156" s="246" t="s">
        <v>171</v>
      </c>
      <c r="T156" s="247" t="s">
        <v>172</v>
      </c>
      <c r="U156" s="223">
        <v>1.2E-2</v>
      </c>
      <c r="V156" s="223">
        <f>ROUND(E156*U156,2)</f>
        <v>33</v>
      </c>
      <c r="W156" s="223"/>
      <c r="X156" s="223" t="s">
        <v>173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174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ht="22.5" outlineLevel="1" x14ac:dyDescent="0.2">
      <c r="A157" s="220"/>
      <c r="B157" s="221"/>
      <c r="C157" s="258" t="s">
        <v>311</v>
      </c>
      <c r="D157" s="249"/>
      <c r="E157" s="249"/>
      <c r="F157" s="249"/>
      <c r="G157" s="249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176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48" t="str">
        <f>C157</f>
        <v>s případným nutným přemístěním hromad nebo dočasných skládek na místo potřeby ze vzdálenosti do 30 m, v rovině nebo ve svahu do 1 : 5,</v>
      </c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20"/>
      <c r="B158" s="221"/>
      <c r="C158" s="260" t="s">
        <v>296</v>
      </c>
      <c r="D158" s="225"/>
      <c r="E158" s="226">
        <v>33.56</v>
      </c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183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20"/>
      <c r="B159" s="221"/>
      <c r="C159" s="260" t="s">
        <v>186</v>
      </c>
      <c r="D159" s="225"/>
      <c r="E159" s="226">
        <v>10.09</v>
      </c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183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20"/>
      <c r="B160" s="221"/>
      <c r="C160" s="260" t="s">
        <v>312</v>
      </c>
      <c r="D160" s="225"/>
      <c r="E160" s="226"/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183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20"/>
      <c r="B161" s="221"/>
      <c r="C161" s="260" t="s">
        <v>313</v>
      </c>
      <c r="D161" s="225"/>
      <c r="E161" s="226"/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183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20"/>
      <c r="B162" s="221"/>
      <c r="C162" s="260" t="s">
        <v>308</v>
      </c>
      <c r="D162" s="225"/>
      <c r="E162" s="226">
        <v>1224.9214999999999</v>
      </c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183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20"/>
      <c r="B163" s="221"/>
      <c r="C163" s="260" t="s">
        <v>314</v>
      </c>
      <c r="D163" s="225"/>
      <c r="E163" s="226"/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183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20"/>
      <c r="B164" s="221"/>
      <c r="C164" s="260" t="s">
        <v>308</v>
      </c>
      <c r="D164" s="225"/>
      <c r="E164" s="226">
        <v>1224.9214999999999</v>
      </c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183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20"/>
      <c r="B165" s="221"/>
      <c r="C165" s="260" t="s">
        <v>213</v>
      </c>
      <c r="D165" s="225"/>
      <c r="E165" s="226"/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183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20"/>
      <c r="B166" s="221"/>
      <c r="C166" s="260" t="s">
        <v>272</v>
      </c>
      <c r="D166" s="225"/>
      <c r="E166" s="226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183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ht="33.75" outlineLevel="1" x14ac:dyDescent="0.2">
      <c r="A167" s="220"/>
      <c r="B167" s="221"/>
      <c r="C167" s="260" t="s">
        <v>299</v>
      </c>
      <c r="D167" s="225"/>
      <c r="E167" s="226">
        <v>115.30392000000001</v>
      </c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183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20"/>
      <c r="B168" s="221"/>
      <c r="C168" s="260" t="s">
        <v>300</v>
      </c>
      <c r="D168" s="225"/>
      <c r="E168" s="226">
        <v>120.89574</v>
      </c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183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20"/>
      <c r="B169" s="221"/>
      <c r="C169" s="260" t="s">
        <v>301</v>
      </c>
      <c r="D169" s="225"/>
      <c r="E169" s="226">
        <v>20.045000000000002</v>
      </c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183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20"/>
      <c r="B170" s="221"/>
      <c r="C170" s="259"/>
      <c r="D170" s="251"/>
      <c r="E170" s="251"/>
      <c r="F170" s="251"/>
      <c r="G170" s="251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177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41">
        <v>24</v>
      </c>
      <c r="B171" s="242" t="s">
        <v>315</v>
      </c>
      <c r="C171" s="257" t="s">
        <v>316</v>
      </c>
      <c r="D171" s="243" t="s">
        <v>180</v>
      </c>
      <c r="E171" s="244">
        <v>337.95587999999998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6">
        <v>0</v>
      </c>
      <c r="O171" s="246">
        <f>ROUND(E171*N171,2)</f>
        <v>0</v>
      </c>
      <c r="P171" s="246">
        <v>0</v>
      </c>
      <c r="Q171" s="246">
        <f>ROUND(E171*P171,2)</f>
        <v>0</v>
      </c>
      <c r="R171" s="246" t="s">
        <v>292</v>
      </c>
      <c r="S171" s="246" t="s">
        <v>171</v>
      </c>
      <c r="T171" s="247" t="s">
        <v>172</v>
      </c>
      <c r="U171" s="223">
        <v>5.1999999999999998E-2</v>
      </c>
      <c r="V171" s="223">
        <f>ROUND(E171*U171,2)</f>
        <v>17.57</v>
      </c>
      <c r="W171" s="223"/>
      <c r="X171" s="223" t="s">
        <v>173</v>
      </c>
      <c r="Y171" s="212"/>
      <c r="Z171" s="212"/>
      <c r="AA171" s="212"/>
      <c r="AB171" s="212"/>
      <c r="AC171" s="212"/>
      <c r="AD171" s="212"/>
      <c r="AE171" s="212"/>
      <c r="AF171" s="212"/>
      <c r="AG171" s="212" t="s">
        <v>174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20"/>
      <c r="B172" s="221"/>
      <c r="C172" s="260" t="s">
        <v>297</v>
      </c>
      <c r="D172" s="225"/>
      <c r="E172" s="226">
        <v>20</v>
      </c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183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20"/>
      <c r="B173" s="221"/>
      <c r="C173" s="260" t="s">
        <v>317</v>
      </c>
      <c r="D173" s="225"/>
      <c r="E173" s="226"/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183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ht="33.75" outlineLevel="1" x14ac:dyDescent="0.2">
      <c r="A174" s="220"/>
      <c r="B174" s="221"/>
      <c r="C174" s="260" t="s">
        <v>303</v>
      </c>
      <c r="D174" s="225"/>
      <c r="E174" s="226">
        <v>172.95588000000001</v>
      </c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183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20"/>
      <c r="B175" s="221"/>
      <c r="C175" s="260" t="s">
        <v>304</v>
      </c>
      <c r="D175" s="225"/>
      <c r="E175" s="226">
        <v>120</v>
      </c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183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20"/>
      <c r="B176" s="221"/>
      <c r="C176" s="260" t="s">
        <v>305</v>
      </c>
      <c r="D176" s="225"/>
      <c r="E176" s="226">
        <v>25</v>
      </c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183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20"/>
      <c r="B177" s="221"/>
      <c r="C177" s="259"/>
      <c r="D177" s="251"/>
      <c r="E177" s="251"/>
      <c r="F177" s="251"/>
      <c r="G177" s="251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177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41">
        <v>25</v>
      </c>
      <c r="B178" s="242" t="s">
        <v>318</v>
      </c>
      <c r="C178" s="257" t="s">
        <v>319</v>
      </c>
      <c r="D178" s="243" t="s">
        <v>180</v>
      </c>
      <c r="E178" s="244">
        <v>1862.7720400000001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6">
        <v>0</v>
      </c>
      <c r="O178" s="246">
        <f>ROUND(E178*N178,2)</f>
        <v>0</v>
      </c>
      <c r="P178" s="246">
        <v>0</v>
      </c>
      <c r="Q178" s="246">
        <f>ROUND(E178*P178,2)</f>
        <v>0</v>
      </c>
      <c r="R178" s="246" t="s">
        <v>292</v>
      </c>
      <c r="S178" s="246" t="s">
        <v>171</v>
      </c>
      <c r="T178" s="247" t="s">
        <v>172</v>
      </c>
      <c r="U178" s="223">
        <v>1.4999999999999999E-2</v>
      </c>
      <c r="V178" s="223">
        <f>ROUND(E178*U178,2)</f>
        <v>27.94</v>
      </c>
      <c r="W178" s="223"/>
      <c r="X178" s="223" t="s">
        <v>173</v>
      </c>
      <c r="Y178" s="212"/>
      <c r="Z178" s="212"/>
      <c r="AA178" s="212"/>
      <c r="AB178" s="212"/>
      <c r="AC178" s="212"/>
      <c r="AD178" s="212"/>
      <c r="AE178" s="212"/>
      <c r="AF178" s="212"/>
      <c r="AG178" s="212" t="s">
        <v>174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20"/>
      <c r="B179" s="221"/>
      <c r="C179" s="260" t="s">
        <v>296</v>
      </c>
      <c r="D179" s="225"/>
      <c r="E179" s="226">
        <v>33.56</v>
      </c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183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20"/>
      <c r="B180" s="221"/>
      <c r="C180" s="260" t="s">
        <v>186</v>
      </c>
      <c r="D180" s="225"/>
      <c r="E180" s="226">
        <v>10.09</v>
      </c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183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20"/>
      <c r="B181" s="221"/>
      <c r="C181" s="260" t="s">
        <v>297</v>
      </c>
      <c r="D181" s="225"/>
      <c r="E181" s="226">
        <v>20</v>
      </c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183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20"/>
      <c r="B182" s="221"/>
      <c r="C182" s="260" t="s">
        <v>308</v>
      </c>
      <c r="D182" s="225"/>
      <c r="E182" s="226">
        <v>1224.9214999999999</v>
      </c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183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20"/>
      <c r="B183" s="221"/>
      <c r="C183" s="260" t="s">
        <v>233</v>
      </c>
      <c r="D183" s="225"/>
      <c r="E183" s="226"/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183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20"/>
      <c r="B184" s="221"/>
      <c r="C184" s="260" t="s">
        <v>298</v>
      </c>
      <c r="D184" s="225"/>
      <c r="E184" s="226"/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183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ht="33.75" outlineLevel="1" x14ac:dyDescent="0.2">
      <c r="A185" s="220"/>
      <c r="B185" s="221"/>
      <c r="C185" s="260" t="s">
        <v>299</v>
      </c>
      <c r="D185" s="225"/>
      <c r="E185" s="226">
        <v>115.30392000000001</v>
      </c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183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20"/>
      <c r="B186" s="221"/>
      <c r="C186" s="260" t="s">
        <v>300</v>
      </c>
      <c r="D186" s="225"/>
      <c r="E186" s="226">
        <v>120.89574</v>
      </c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183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20"/>
      <c r="B187" s="221"/>
      <c r="C187" s="260" t="s">
        <v>301</v>
      </c>
      <c r="D187" s="225"/>
      <c r="E187" s="226">
        <v>20.045000000000002</v>
      </c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183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20"/>
      <c r="B188" s="221"/>
      <c r="C188" s="260" t="s">
        <v>233</v>
      </c>
      <c r="D188" s="225"/>
      <c r="E188" s="226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183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20"/>
      <c r="B189" s="221"/>
      <c r="C189" s="260" t="s">
        <v>302</v>
      </c>
      <c r="D189" s="225"/>
      <c r="E189" s="226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183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ht="33.75" outlineLevel="1" x14ac:dyDescent="0.2">
      <c r="A190" s="220"/>
      <c r="B190" s="221"/>
      <c r="C190" s="260" t="s">
        <v>303</v>
      </c>
      <c r="D190" s="225"/>
      <c r="E190" s="226">
        <v>172.95588000000001</v>
      </c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183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20"/>
      <c r="B191" s="221"/>
      <c r="C191" s="260" t="s">
        <v>304</v>
      </c>
      <c r="D191" s="225"/>
      <c r="E191" s="226">
        <v>120</v>
      </c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183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20"/>
      <c r="B192" s="221"/>
      <c r="C192" s="260" t="s">
        <v>305</v>
      </c>
      <c r="D192" s="225"/>
      <c r="E192" s="226">
        <v>25</v>
      </c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183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20"/>
      <c r="B193" s="221"/>
      <c r="C193" s="259"/>
      <c r="D193" s="251"/>
      <c r="E193" s="251"/>
      <c r="F193" s="251"/>
      <c r="G193" s="251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177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41">
        <v>26</v>
      </c>
      <c r="B194" s="242" t="s">
        <v>320</v>
      </c>
      <c r="C194" s="257" t="s">
        <v>321</v>
      </c>
      <c r="D194" s="243" t="s">
        <v>257</v>
      </c>
      <c r="E194" s="244">
        <v>3.7260000000000001E-2</v>
      </c>
      <c r="F194" s="245"/>
      <c r="G194" s="246">
        <f>ROUND(E194*F194,2)</f>
        <v>0</v>
      </c>
      <c r="H194" s="245"/>
      <c r="I194" s="246">
        <f>ROUND(E194*H194,2)</f>
        <v>0</v>
      </c>
      <c r="J194" s="245"/>
      <c r="K194" s="246">
        <f>ROUND(E194*J194,2)</f>
        <v>0</v>
      </c>
      <c r="L194" s="246">
        <v>21</v>
      </c>
      <c r="M194" s="246">
        <f>G194*(1+L194/100)</f>
        <v>0</v>
      </c>
      <c r="N194" s="246">
        <v>0</v>
      </c>
      <c r="O194" s="246">
        <f>ROUND(E194*N194,2)</f>
        <v>0</v>
      </c>
      <c r="P194" s="246">
        <v>0</v>
      </c>
      <c r="Q194" s="246">
        <f>ROUND(E194*P194,2)</f>
        <v>0</v>
      </c>
      <c r="R194" s="246" t="s">
        <v>292</v>
      </c>
      <c r="S194" s="246" t="s">
        <v>171</v>
      </c>
      <c r="T194" s="247" t="s">
        <v>172</v>
      </c>
      <c r="U194" s="223">
        <v>21.428999999999998</v>
      </c>
      <c r="V194" s="223">
        <f>ROUND(E194*U194,2)</f>
        <v>0.8</v>
      </c>
      <c r="W194" s="223"/>
      <c r="X194" s="223" t="s">
        <v>173</v>
      </c>
      <c r="Y194" s="212"/>
      <c r="Z194" s="212"/>
      <c r="AA194" s="212"/>
      <c r="AB194" s="212"/>
      <c r="AC194" s="212"/>
      <c r="AD194" s="212"/>
      <c r="AE194" s="212"/>
      <c r="AF194" s="212"/>
      <c r="AG194" s="212" t="s">
        <v>174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20"/>
      <c r="B195" s="221"/>
      <c r="C195" s="258" t="s">
        <v>322</v>
      </c>
      <c r="D195" s="249"/>
      <c r="E195" s="249"/>
      <c r="F195" s="249"/>
      <c r="G195" s="249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176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20"/>
      <c r="B196" s="221"/>
      <c r="C196" s="260" t="s">
        <v>323</v>
      </c>
      <c r="D196" s="225"/>
      <c r="E196" s="226">
        <v>6.7000000000000002E-4</v>
      </c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183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20"/>
      <c r="B197" s="221"/>
      <c r="C197" s="260" t="s">
        <v>324</v>
      </c>
      <c r="D197" s="225"/>
      <c r="E197" s="226">
        <v>2.0000000000000001E-4</v>
      </c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183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20"/>
      <c r="B198" s="221"/>
      <c r="C198" s="260" t="s">
        <v>325</v>
      </c>
      <c r="D198" s="225"/>
      <c r="E198" s="226">
        <v>4.0000000000000002E-4</v>
      </c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183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20"/>
      <c r="B199" s="221"/>
      <c r="C199" s="260" t="s">
        <v>326</v>
      </c>
      <c r="D199" s="225"/>
      <c r="E199" s="226">
        <v>2.4500000000000001E-2</v>
      </c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183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20"/>
      <c r="B200" s="221"/>
      <c r="C200" s="260" t="s">
        <v>233</v>
      </c>
      <c r="D200" s="225"/>
      <c r="E200" s="226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183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20"/>
      <c r="B201" s="221"/>
      <c r="C201" s="260" t="s">
        <v>298</v>
      </c>
      <c r="D201" s="225"/>
      <c r="E201" s="226"/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183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ht="33.75" outlineLevel="1" x14ac:dyDescent="0.2">
      <c r="A202" s="220"/>
      <c r="B202" s="221"/>
      <c r="C202" s="260" t="s">
        <v>327</v>
      </c>
      <c r="D202" s="225"/>
      <c r="E202" s="226">
        <v>2.31E-3</v>
      </c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183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20"/>
      <c r="B203" s="221"/>
      <c r="C203" s="260" t="s">
        <v>328</v>
      </c>
      <c r="D203" s="225"/>
      <c r="E203" s="226">
        <v>2.4199999999999998E-3</v>
      </c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183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20"/>
      <c r="B204" s="221"/>
      <c r="C204" s="260" t="s">
        <v>329</v>
      </c>
      <c r="D204" s="225"/>
      <c r="E204" s="226">
        <v>4.0000000000000002E-4</v>
      </c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183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20"/>
      <c r="B205" s="221"/>
      <c r="C205" s="260" t="s">
        <v>233</v>
      </c>
      <c r="D205" s="225"/>
      <c r="E205" s="226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183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20"/>
      <c r="B206" s="221"/>
      <c r="C206" s="260" t="s">
        <v>302</v>
      </c>
      <c r="D206" s="225"/>
      <c r="E206" s="226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183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ht="33.75" outlineLevel="1" x14ac:dyDescent="0.2">
      <c r="A207" s="220"/>
      <c r="B207" s="221"/>
      <c r="C207" s="260" t="s">
        <v>330</v>
      </c>
      <c r="D207" s="225"/>
      <c r="E207" s="226">
        <v>3.46E-3</v>
      </c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183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20"/>
      <c r="B208" s="221"/>
      <c r="C208" s="260" t="s">
        <v>331</v>
      </c>
      <c r="D208" s="225"/>
      <c r="E208" s="226">
        <v>2.3999999999999998E-3</v>
      </c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183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20"/>
      <c r="B209" s="221"/>
      <c r="C209" s="260" t="s">
        <v>332</v>
      </c>
      <c r="D209" s="225"/>
      <c r="E209" s="226">
        <v>5.0000000000000001E-4</v>
      </c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183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20"/>
      <c r="B210" s="221"/>
      <c r="C210" s="259"/>
      <c r="D210" s="251"/>
      <c r="E210" s="251"/>
      <c r="F210" s="251"/>
      <c r="G210" s="251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177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41">
        <v>27</v>
      </c>
      <c r="B211" s="242" t="s">
        <v>333</v>
      </c>
      <c r="C211" s="257" t="s">
        <v>334</v>
      </c>
      <c r="D211" s="243" t="s">
        <v>335</v>
      </c>
      <c r="E211" s="244">
        <v>78.236429999999999</v>
      </c>
      <c r="F211" s="245"/>
      <c r="G211" s="246">
        <f>ROUND(E211*F211,2)</f>
        <v>0</v>
      </c>
      <c r="H211" s="245"/>
      <c r="I211" s="246">
        <f>ROUND(E211*H211,2)</f>
        <v>0</v>
      </c>
      <c r="J211" s="245"/>
      <c r="K211" s="246">
        <f>ROUND(E211*J211,2)</f>
        <v>0</v>
      </c>
      <c r="L211" s="246">
        <v>21</v>
      </c>
      <c r="M211" s="246">
        <f>G211*(1+L211/100)</f>
        <v>0</v>
      </c>
      <c r="N211" s="246">
        <v>1E-3</v>
      </c>
      <c r="O211" s="246">
        <f>ROUND(E211*N211,2)</f>
        <v>0.08</v>
      </c>
      <c r="P211" s="246">
        <v>0</v>
      </c>
      <c r="Q211" s="246">
        <f>ROUND(E211*P211,2)</f>
        <v>0</v>
      </c>
      <c r="R211" s="246" t="s">
        <v>248</v>
      </c>
      <c r="S211" s="246" t="s">
        <v>171</v>
      </c>
      <c r="T211" s="247" t="s">
        <v>172</v>
      </c>
      <c r="U211" s="223">
        <v>0</v>
      </c>
      <c r="V211" s="223">
        <f>ROUND(E211*U211,2)</f>
        <v>0</v>
      </c>
      <c r="W211" s="223"/>
      <c r="X211" s="223" t="s">
        <v>250</v>
      </c>
      <c r="Y211" s="212"/>
      <c r="Z211" s="212"/>
      <c r="AA211" s="212"/>
      <c r="AB211" s="212"/>
      <c r="AC211" s="212"/>
      <c r="AD211" s="212"/>
      <c r="AE211" s="212"/>
      <c r="AF211" s="212"/>
      <c r="AG211" s="212" t="s">
        <v>336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20"/>
      <c r="B212" s="221"/>
      <c r="C212" s="260" t="s">
        <v>337</v>
      </c>
      <c r="D212" s="225"/>
      <c r="E212" s="226">
        <v>1.3424</v>
      </c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183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20"/>
      <c r="B213" s="221"/>
      <c r="C213" s="260" t="s">
        <v>338</v>
      </c>
      <c r="D213" s="225"/>
      <c r="E213" s="226">
        <v>0.40360000000000001</v>
      </c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183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20"/>
      <c r="B214" s="221"/>
      <c r="C214" s="260" t="s">
        <v>339</v>
      </c>
      <c r="D214" s="225"/>
      <c r="E214" s="226">
        <v>0.8</v>
      </c>
      <c r="F214" s="223"/>
      <c r="G214" s="223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183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20"/>
      <c r="B215" s="221"/>
      <c r="C215" s="264" t="s">
        <v>340</v>
      </c>
      <c r="D215" s="230"/>
      <c r="E215" s="231">
        <v>2.5459999999999998</v>
      </c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183</v>
      </c>
      <c r="AH215" s="212">
        <v>1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20"/>
      <c r="B216" s="221"/>
      <c r="C216" s="260" t="s">
        <v>341</v>
      </c>
      <c r="D216" s="225"/>
      <c r="E216" s="226">
        <v>0.1273</v>
      </c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183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20"/>
      <c r="B217" s="221"/>
      <c r="C217" s="260" t="s">
        <v>342</v>
      </c>
      <c r="D217" s="225"/>
      <c r="E217" s="226">
        <v>48.996859999999998</v>
      </c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183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20"/>
      <c r="B218" s="221"/>
      <c r="C218" s="260" t="s">
        <v>233</v>
      </c>
      <c r="D218" s="225"/>
      <c r="E218" s="226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183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20"/>
      <c r="B219" s="221"/>
      <c r="C219" s="260" t="s">
        <v>298</v>
      </c>
      <c r="D219" s="225"/>
      <c r="E219" s="226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183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ht="33.75" outlineLevel="1" x14ac:dyDescent="0.2">
      <c r="A220" s="220"/>
      <c r="B220" s="221"/>
      <c r="C220" s="260" t="s">
        <v>343</v>
      </c>
      <c r="D220" s="225"/>
      <c r="E220" s="226">
        <v>4.6121600000000003</v>
      </c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183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20"/>
      <c r="B221" s="221"/>
      <c r="C221" s="260" t="s">
        <v>344</v>
      </c>
      <c r="D221" s="225"/>
      <c r="E221" s="226">
        <v>4.8358299999999996</v>
      </c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183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20"/>
      <c r="B222" s="221"/>
      <c r="C222" s="260" t="s">
        <v>345</v>
      </c>
      <c r="D222" s="225"/>
      <c r="E222" s="226">
        <v>0.80179999999999996</v>
      </c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183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20"/>
      <c r="B223" s="221"/>
      <c r="C223" s="260" t="s">
        <v>233</v>
      </c>
      <c r="D223" s="225"/>
      <c r="E223" s="226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183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20"/>
      <c r="B224" s="221"/>
      <c r="C224" s="260" t="s">
        <v>302</v>
      </c>
      <c r="D224" s="225"/>
      <c r="E224" s="226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183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ht="33.75" outlineLevel="1" x14ac:dyDescent="0.2">
      <c r="A225" s="220"/>
      <c r="B225" s="221"/>
      <c r="C225" s="260" t="s">
        <v>346</v>
      </c>
      <c r="D225" s="225"/>
      <c r="E225" s="226">
        <v>6.9182399999999999</v>
      </c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183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20"/>
      <c r="B226" s="221"/>
      <c r="C226" s="260" t="s">
        <v>347</v>
      </c>
      <c r="D226" s="225"/>
      <c r="E226" s="226">
        <v>4.8</v>
      </c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183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">
      <c r="A227" s="220"/>
      <c r="B227" s="221"/>
      <c r="C227" s="260" t="s">
        <v>348</v>
      </c>
      <c r="D227" s="225"/>
      <c r="E227" s="226">
        <v>1</v>
      </c>
      <c r="F227" s="223"/>
      <c r="G227" s="223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223"/>
      <c r="U227" s="223"/>
      <c r="V227" s="223"/>
      <c r="W227" s="223"/>
      <c r="X227" s="223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183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20"/>
      <c r="B228" s="221"/>
      <c r="C228" s="264" t="s">
        <v>340</v>
      </c>
      <c r="D228" s="230"/>
      <c r="E228" s="231">
        <v>72.092179999999999</v>
      </c>
      <c r="F228" s="223"/>
      <c r="G228" s="223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183</v>
      </c>
      <c r="AH228" s="212">
        <v>1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20"/>
      <c r="B229" s="221"/>
      <c r="C229" s="260" t="s">
        <v>349</v>
      </c>
      <c r="D229" s="225"/>
      <c r="E229" s="226">
        <v>3.5982400000000001</v>
      </c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183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20"/>
      <c r="B230" s="221"/>
      <c r="C230" s="259"/>
      <c r="D230" s="251"/>
      <c r="E230" s="251"/>
      <c r="F230" s="251"/>
      <c r="G230" s="251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177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41">
        <v>28</v>
      </c>
      <c r="B231" s="242" t="s">
        <v>350</v>
      </c>
      <c r="C231" s="257" t="s">
        <v>351</v>
      </c>
      <c r="D231" s="243" t="s">
        <v>194</v>
      </c>
      <c r="E231" s="244">
        <v>156.33438000000001</v>
      </c>
      <c r="F231" s="245"/>
      <c r="G231" s="246">
        <f>ROUND(E231*F231,2)</f>
        <v>0</v>
      </c>
      <c r="H231" s="245"/>
      <c r="I231" s="246">
        <f>ROUND(E231*H231,2)</f>
        <v>0</v>
      </c>
      <c r="J231" s="245"/>
      <c r="K231" s="246">
        <f>ROUND(E231*J231,2)</f>
        <v>0</v>
      </c>
      <c r="L231" s="246">
        <v>21</v>
      </c>
      <c r="M231" s="246">
        <f>G231*(1+L231/100)</f>
        <v>0</v>
      </c>
      <c r="N231" s="246">
        <v>1.67</v>
      </c>
      <c r="O231" s="246">
        <f>ROUND(E231*N231,2)</f>
        <v>261.08</v>
      </c>
      <c r="P231" s="246">
        <v>0</v>
      </c>
      <c r="Q231" s="246">
        <f>ROUND(E231*P231,2)</f>
        <v>0</v>
      </c>
      <c r="R231" s="246" t="s">
        <v>248</v>
      </c>
      <c r="S231" s="246" t="s">
        <v>171</v>
      </c>
      <c r="T231" s="247" t="s">
        <v>172</v>
      </c>
      <c r="U231" s="223">
        <v>0</v>
      </c>
      <c r="V231" s="223">
        <f>ROUND(E231*U231,2)</f>
        <v>0</v>
      </c>
      <c r="W231" s="223"/>
      <c r="X231" s="223" t="s">
        <v>250</v>
      </c>
      <c r="Y231" s="212"/>
      <c r="Z231" s="212"/>
      <c r="AA231" s="212"/>
      <c r="AB231" s="212"/>
      <c r="AC231" s="212"/>
      <c r="AD231" s="212"/>
      <c r="AE231" s="212"/>
      <c r="AF231" s="212"/>
      <c r="AG231" s="212" t="s">
        <v>336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20"/>
      <c r="B232" s="221"/>
      <c r="C232" s="260" t="s">
        <v>268</v>
      </c>
      <c r="D232" s="225"/>
      <c r="E232" s="226">
        <v>5.0339999999999998</v>
      </c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183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20"/>
      <c r="B233" s="221"/>
      <c r="C233" s="260" t="s">
        <v>269</v>
      </c>
      <c r="D233" s="225"/>
      <c r="E233" s="226">
        <v>1.5135000000000001</v>
      </c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183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">
      <c r="A234" s="220"/>
      <c r="B234" s="221"/>
      <c r="C234" s="260" t="s">
        <v>270</v>
      </c>
      <c r="D234" s="225"/>
      <c r="E234" s="226">
        <v>122.49215</v>
      </c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183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20"/>
      <c r="B235" s="221"/>
      <c r="C235" s="260" t="s">
        <v>271</v>
      </c>
      <c r="D235" s="225"/>
      <c r="E235" s="226">
        <v>3.67476</v>
      </c>
      <c r="F235" s="223"/>
      <c r="G235" s="223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  <c r="X235" s="223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183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20"/>
      <c r="B236" s="221"/>
      <c r="C236" s="260" t="s">
        <v>233</v>
      </c>
      <c r="D236" s="225"/>
      <c r="E236" s="226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183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20"/>
      <c r="B237" s="221"/>
      <c r="C237" s="260" t="s">
        <v>272</v>
      </c>
      <c r="D237" s="225"/>
      <c r="E237" s="226"/>
      <c r="F237" s="223"/>
      <c r="G237" s="223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183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ht="33.75" outlineLevel="1" x14ac:dyDescent="0.2">
      <c r="A238" s="220"/>
      <c r="B238" s="221"/>
      <c r="C238" s="260" t="s">
        <v>273</v>
      </c>
      <c r="D238" s="225"/>
      <c r="E238" s="226">
        <v>11.530390000000001</v>
      </c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23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183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20"/>
      <c r="B239" s="221"/>
      <c r="C239" s="260" t="s">
        <v>274</v>
      </c>
      <c r="D239" s="225"/>
      <c r="E239" s="226">
        <v>12.08957</v>
      </c>
      <c r="F239" s="223"/>
      <c r="G239" s="223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  <c r="X239" s="223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183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20"/>
      <c r="B240" s="221"/>
      <c r="C240" s="259"/>
      <c r="D240" s="251"/>
      <c r="E240" s="251"/>
      <c r="F240" s="251"/>
      <c r="G240" s="251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177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41">
        <v>29</v>
      </c>
      <c r="B241" s="242" t="s">
        <v>352</v>
      </c>
      <c r="C241" s="257" t="s">
        <v>353</v>
      </c>
      <c r="D241" s="243" t="s">
        <v>194</v>
      </c>
      <c r="E241" s="244">
        <v>37.850070000000002</v>
      </c>
      <c r="F241" s="245"/>
      <c r="G241" s="246">
        <f>ROUND(E241*F241,2)</f>
        <v>0</v>
      </c>
      <c r="H241" s="245"/>
      <c r="I241" s="246">
        <f>ROUND(E241*H241,2)</f>
        <v>0</v>
      </c>
      <c r="J241" s="245"/>
      <c r="K241" s="246">
        <f>ROUND(E241*J241,2)</f>
        <v>0</v>
      </c>
      <c r="L241" s="246">
        <v>21</v>
      </c>
      <c r="M241" s="246">
        <f>G241*(1+L241/100)</f>
        <v>0</v>
      </c>
      <c r="N241" s="246">
        <v>0.6</v>
      </c>
      <c r="O241" s="246">
        <f>ROUND(E241*N241,2)</f>
        <v>22.71</v>
      </c>
      <c r="P241" s="246">
        <v>0</v>
      </c>
      <c r="Q241" s="246">
        <f>ROUND(E241*P241,2)</f>
        <v>0</v>
      </c>
      <c r="R241" s="246"/>
      <c r="S241" s="246" t="s">
        <v>354</v>
      </c>
      <c r="T241" s="247" t="s">
        <v>355</v>
      </c>
      <c r="U241" s="223">
        <v>0</v>
      </c>
      <c r="V241" s="223">
        <f>ROUND(E241*U241,2)</f>
        <v>0</v>
      </c>
      <c r="W241" s="223"/>
      <c r="X241" s="223" t="s">
        <v>250</v>
      </c>
      <c r="Y241" s="212"/>
      <c r="Z241" s="212"/>
      <c r="AA241" s="212"/>
      <c r="AB241" s="212"/>
      <c r="AC241" s="212"/>
      <c r="AD241" s="212"/>
      <c r="AE241" s="212"/>
      <c r="AF241" s="212"/>
      <c r="AG241" s="212" t="s">
        <v>336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20"/>
      <c r="B242" s="221"/>
      <c r="C242" s="260" t="s">
        <v>356</v>
      </c>
      <c r="D242" s="225"/>
      <c r="E242" s="226">
        <v>36.74765</v>
      </c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183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">
      <c r="A243" s="220"/>
      <c r="B243" s="221"/>
      <c r="C243" s="260" t="s">
        <v>357</v>
      </c>
      <c r="D243" s="225"/>
      <c r="E243" s="226">
        <v>1.10243</v>
      </c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183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20"/>
      <c r="B244" s="221"/>
      <c r="C244" s="259"/>
      <c r="D244" s="251"/>
      <c r="E244" s="251"/>
      <c r="F244" s="251"/>
      <c r="G244" s="251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177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41">
        <v>30</v>
      </c>
      <c r="B245" s="242" t="s">
        <v>358</v>
      </c>
      <c r="C245" s="257" t="s">
        <v>359</v>
      </c>
      <c r="D245" s="243" t="s">
        <v>360</v>
      </c>
      <c r="E245" s="244">
        <v>37.25544</v>
      </c>
      <c r="F245" s="245"/>
      <c r="G245" s="246">
        <f>ROUND(E245*F245,2)</f>
        <v>0</v>
      </c>
      <c r="H245" s="245"/>
      <c r="I245" s="246">
        <f>ROUND(E245*H245,2)</f>
        <v>0</v>
      </c>
      <c r="J245" s="245"/>
      <c r="K245" s="246">
        <f>ROUND(E245*J245,2)</f>
        <v>0</v>
      </c>
      <c r="L245" s="246">
        <v>21</v>
      </c>
      <c r="M245" s="246">
        <f>G245*(1+L245/100)</f>
        <v>0</v>
      </c>
      <c r="N245" s="246">
        <v>1E-3</v>
      </c>
      <c r="O245" s="246">
        <f>ROUND(E245*N245,2)</f>
        <v>0.04</v>
      </c>
      <c r="P245" s="246">
        <v>0</v>
      </c>
      <c r="Q245" s="246">
        <f>ROUND(E245*P245,2)</f>
        <v>0</v>
      </c>
      <c r="R245" s="246" t="s">
        <v>248</v>
      </c>
      <c r="S245" s="246" t="s">
        <v>171</v>
      </c>
      <c r="T245" s="247" t="s">
        <v>172</v>
      </c>
      <c r="U245" s="223">
        <v>0</v>
      </c>
      <c r="V245" s="223">
        <f>ROUND(E245*U245,2)</f>
        <v>0</v>
      </c>
      <c r="W245" s="223"/>
      <c r="X245" s="223" t="s">
        <v>250</v>
      </c>
      <c r="Y245" s="212"/>
      <c r="Z245" s="212"/>
      <c r="AA245" s="212"/>
      <c r="AB245" s="212"/>
      <c r="AC245" s="212"/>
      <c r="AD245" s="212"/>
      <c r="AE245" s="212"/>
      <c r="AF245" s="212"/>
      <c r="AG245" s="212" t="s">
        <v>336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20"/>
      <c r="B246" s="221"/>
      <c r="C246" s="261" t="s">
        <v>361</v>
      </c>
      <c r="D246" s="252"/>
      <c r="E246" s="252"/>
      <c r="F246" s="252"/>
      <c r="G246" s="252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12"/>
      <c r="Z246" s="212"/>
      <c r="AA246" s="212"/>
      <c r="AB246" s="212"/>
      <c r="AC246" s="212"/>
      <c r="AD246" s="212"/>
      <c r="AE246" s="212"/>
      <c r="AF246" s="212"/>
      <c r="AG246" s="212" t="s">
        <v>221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20"/>
      <c r="B247" s="221"/>
      <c r="C247" s="263" t="s">
        <v>233</v>
      </c>
      <c r="D247" s="227"/>
      <c r="E247" s="228"/>
      <c r="F247" s="229"/>
      <c r="G247" s="229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12"/>
      <c r="Z247" s="212"/>
      <c r="AA247" s="212"/>
      <c r="AB247" s="212"/>
      <c r="AC247" s="212"/>
      <c r="AD247" s="212"/>
      <c r="AE247" s="212"/>
      <c r="AF247" s="212"/>
      <c r="AG247" s="212" t="s">
        <v>221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ht="22.5" outlineLevel="1" x14ac:dyDescent="0.2">
      <c r="A248" s="220"/>
      <c r="B248" s="221"/>
      <c r="C248" s="262" t="s">
        <v>362</v>
      </c>
      <c r="D248" s="253"/>
      <c r="E248" s="253"/>
      <c r="F248" s="253"/>
      <c r="G248" s="253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12"/>
      <c r="Z248" s="212"/>
      <c r="AA248" s="212"/>
      <c r="AB248" s="212"/>
      <c r="AC248" s="212"/>
      <c r="AD248" s="212"/>
      <c r="AE248" s="212"/>
      <c r="AF248" s="212"/>
      <c r="AG248" s="212" t="s">
        <v>221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48" t="str">
        <f>C248</f>
        <v>AGRO Trávníkové hnojivo je určeno pro základní hnojení travnatých ploch na začátku i během vegetace. Bezchloridové hnojivo má rychlý účinek, obsahuje hořčík pro sytě zelenou barvu trávníku a síru nezbytnou pro růst a zdravý vzhled trávníku.</v>
      </c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">
      <c r="A249" s="220"/>
      <c r="B249" s="221"/>
      <c r="C249" s="262" t="s">
        <v>363</v>
      </c>
      <c r="D249" s="253"/>
      <c r="E249" s="253"/>
      <c r="F249" s="253"/>
      <c r="G249" s="253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12"/>
      <c r="Z249" s="212"/>
      <c r="AA249" s="212"/>
      <c r="AB249" s="212"/>
      <c r="AC249" s="212"/>
      <c r="AD249" s="212"/>
      <c r="AE249" s="212"/>
      <c r="AF249" s="212"/>
      <c r="AG249" s="212" t="s">
        <v>221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20"/>
      <c r="B250" s="221"/>
      <c r="C250" s="263" t="s">
        <v>233</v>
      </c>
      <c r="D250" s="227"/>
      <c r="E250" s="228"/>
      <c r="F250" s="229"/>
      <c r="G250" s="229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12"/>
      <c r="Z250" s="212"/>
      <c r="AA250" s="212"/>
      <c r="AB250" s="212"/>
      <c r="AC250" s="212"/>
      <c r="AD250" s="212"/>
      <c r="AE250" s="212"/>
      <c r="AF250" s="212"/>
      <c r="AG250" s="212" t="s">
        <v>221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">
      <c r="A251" s="220"/>
      <c r="B251" s="221"/>
      <c r="C251" s="262" t="s">
        <v>364</v>
      </c>
      <c r="D251" s="253"/>
      <c r="E251" s="253"/>
      <c r="F251" s="253"/>
      <c r="G251" s="253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12"/>
      <c r="Z251" s="212"/>
      <c r="AA251" s="212"/>
      <c r="AB251" s="212"/>
      <c r="AC251" s="212"/>
      <c r="AD251" s="212"/>
      <c r="AE251" s="212"/>
      <c r="AF251" s="212"/>
      <c r="AG251" s="212" t="s">
        <v>221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20"/>
      <c r="B252" s="221"/>
      <c r="C252" s="262" t="s">
        <v>365</v>
      </c>
      <c r="D252" s="253"/>
      <c r="E252" s="253"/>
      <c r="F252" s="253"/>
      <c r="G252" s="25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12"/>
      <c r="Z252" s="212"/>
      <c r="AA252" s="212"/>
      <c r="AB252" s="212"/>
      <c r="AC252" s="212"/>
      <c r="AD252" s="212"/>
      <c r="AE252" s="212"/>
      <c r="AF252" s="212"/>
      <c r="AG252" s="212" t="s">
        <v>221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20"/>
      <c r="B253" s="221"/>
      <c r="C253" s="260" t="s">
        <v>366</v>
      </c>
      <c r="D253" s="225"/>
      <c r="E253" s="226">
        <v>0.67120000000000002</v>
      </c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183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 x14ac:dyDescent="0.2">
      <c r="A254" s="220"/>
      <c r="B254" s="221"/>
      <c r="C254" s="260" t="s">
        <v>367</v>
      </c>
      <c r="D254" s="225"/>
      <c r="E254" s="226">
        <v>0.20180000000000001</v>
      </c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12"/>
      <c r="Z254" s="212"/>
      <c r="AA254" s="212"/>
      <c r="AB254" s="212"/>
      <c r="AC254" s="212"/>
      <c r="AD254" s="212"/>
      <c r="AE254" s="212"/>
      <c r="AF254" s="212"/>
      <c r="AG254" s="212" t="s">
        <v>183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">
      <c r="A255" s="220"/>
      <c r="B255" s="221"/>
      <c r="C255" s="260" t="s">
        <v>368</v>
      </c>
      <c r="D255" s="225"/>
      <c r="E255" s="226">
        <v>0.4</v>
      </c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183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20"/>
      <c r="B256" s="221"/>
      <c r="C256" s="260" t="s">
        <v>369</v>
      </c>
      <c r="D256" s="225"/>
      <c r="E256" s="226">
        <v>24.498429999999999</v>
      </c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183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">
      <c r="A257" s="220"/>
      <c r="B257" s="221"/>
      <c r="C257" s="260" t="s">
        <v>233</v>
      </c>
      <c r="D257" s="225"/>
      <c r="E257" s="226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183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 x14ac:dyDescent="0.2">
      <c r="A258" s="220"/>
      <c r="B258" s="221"/>
      <c r="C258" s="260" t="s">
        <v>298</v>
      </c>
      <c r="D258" s="225"/>
      <c r="E258" s="226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183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ht="33.75" outlineLevel="1" x14ac:dyDescent="0.2">
      <c r="A259" s="220"/>
      <c r="B259" s="221"/>
      <c r="C259" s="260" t="s">
        <v>370</v>
      </c>
      <c r="D259" s="225"/>
      <c r="E259" s="226">
        <v>2.3060800000000001</v>
      </c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12"/>
      <c r="Z259" s="212"/>
      <c r="AA259" s="212"/>
      <c r="AB259" s="212"/>
      <c r="AC259" s="212"/>
      <c r="AD259" s="212"/>
      <c r="AE259" s="212"/>
      <c r="AF259" s="212"/>
      <c r="AG259" s="212" t="s">
        <v>183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">
      <c r="A260" s="220"/>
      <c r="B260" s="221"/>
      <c r="C260" s="260" t="s">
        <v>371</v>
      </c>
      <c r="D260" s="225"/>
      <c r="E260" s="226">
        <v>2.41791</v>
      </c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183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">
      <c r="A261" s="220"/>
      <c r="B261" s="221"/>
      <c r="C261" s="260" t="s">
        <v>372</v>
      </c>
      <c r="D261" s="225"/>
      <c r="E261" s="226">
        <v>0.40089999999999998</v>
      </c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183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">
      <c r="A262" s="220"/>
      <c r="B262" s="221"/>
      <c r="C262" s="260" t="s">
        <v>233</v>
      </c>
      <c r="D262" s="225"/>
      <c r="E262" s="226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183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">
      <c r="A263" s="220"/>
      <c r="B263" s="221"/>
      <c r="C263" s="260" t="s">
        <v>302</v>
      </c>
      <c r="D263" s="225"/>
      <c r="E263" s="226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12"/>
      <c r="Z263" s="212"/>
      <c r="AA263" s="212"/>
      <c r="AB263" s="212"/>
      <c r="AC263" s="212"/>
      <c r="AD263" s="212"/>
      <c r="AE263" s="212"/>
      <c r="AF263" s="212"/>
      <c r="AG263" s="212" t="s">
        <v>183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ht="33.75" outlineLevel="1" x14ac:dyDescent="0.2">
      <c r="A264" s="220"/>
      <c r="B264" s="221"/>
      <c r="C264" s="260" t="s">
        <v>373</v>
      </c>
      <c r="D264" s="225"/>
      <c r="E264" s="226">
        <v>3.45912</v>
      </c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183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">
      <c r="A265" s="220"/>
      <c r="B265" s="221"/>
      <c r="C265" s="260" t="s">
        <v>374</v>
      </c>
      <c r="D265" s="225"/>
      <c r="E265" s="226">
        <v>2.4</v>
      </c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183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 x14ac:dyDescent="0.2">
      <c r="A266" s="220"/>
      <c r="B266" s="221"/>
      <c r="C266" s="260" t="s">
        <v>375</v>
      </c>
      <c r="D266" s="225"/>
      <c r="E266" s="226">
        <v>0.5</v>
      </c>
      <c r="F266" s="223"/>
      <c r="G266" s="223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12"/>
      <c r="Z266" s="212"/>
      <c r="AA266" s="212"/>
      <c r="AB266" s="212"/>
      <c r="AC266" s="212"/>
      <c r="AD266" s="212"/>
      <c r="AE266" s="212"/>
      <c r="AF266" s="212"/>
      <c r="AG266" s="212" t="s">
        <v>183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">
      <c r="A267" s="220"/>
      <c r="B267" s="221"/>
      <c r="C267" s="259"/>
      <c r="D267" s="251"/>
      <c r="E267" s="251"/>
      <c r="F267" s="251"/>
      <c r="G267" s="251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  <c r="X267" s="223"/>
      <c r="Y267" s="212"/>
      <c r="Z267" s="212"/>
      <c r="AA267" s="212"/>
      <c r="AB267" s="212"/>
      <c r="AC267" s="212"/>
      <c r="AD267" s="212"/>
      <c r="AE267" s="212"/>
      <c r="AF267" s="212"/>
      <c r="AG267" s="212" t="s">
        <v>177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ht="22.5" outlineLevel="1" x14ac:dyDescent="0.2">
      <c r="A268" s="241">
        <v>31</v>
      </c>
      <c r="B268" s="242" t="s">
        <v>376</v>
      </c>
      <c r="C268" s="257" t="s">
        <v>377</v>
      </c>
      <c r="D268" s="243" t="s">
        <v>257</v>
      </c>
      <c r="E268" s="244">
        <v>283.90395000000001</v>
      </c>
      <c r="F268" s="245"/>
      <c r="G268" s="246">
        <f>ROUND(E268*F268,2)</f>
        <v>0</v>
      </c>
      <c r="H268" s="245"/>
      <c r="I268" s="246">
        <f>ROUND(E268*H268,2)</f>
        <v>0</v>
      </c>
      <c r="J268" s="245"/>
      <c r="K268" s="246">
        <f>ROUND(E268*J268,2)</f>
        <v>0</v>
      </c>
      <c r="L268" s="246">
        <v>21</v>
      </c>
      <c r="M268" s="246">
        <f>G268*(1+L268/100)</f>
        <v>0</v>
      </c>
      <c r="N268" s="246">
        <v>0</v>
      </c>
      <c r="O268" s="246">
        <f>ROUND(E268*N268,2)</f>
        <v>0</v>
      </c>
      <c r="P268" s="246">
        <v>0</v>
      </c>
      <c r="Q268" s="246">
        <f>ROUND(E268*P268,2)</f>
        <v>0</v>
      </c>
      <c r="R268" s="246" t="s">
        <v>292</v>
      </c>
      <c r="S268" s="246" t="s">
        <v>171</v>
      </c>
      <c r="T268" s="247" t="s">
        <v>172</v>
      </c>
      <c r="U268" s="223">
        <v>1.925</v>
      </c>
      <c r="V268" s="223">
        <f>ROUND(E268*U268,2)</f>
        <v>546.52</v>
      </c>
      <c r="W268" s="223"/>
      <c r="X268" s="223" t="s">
        <v>258</v>
      </c>
      <c r="Y268" s="212"/>
      <c r="Z268" s="212"/>
      <c r="AA268" s="212"/>
      <c r="AB268" s="212"/>
      <c r="AC268" s="212"/>
      <c r="AD268" s="212"/>
      <c r="AE268" s="212"/>
      <c r="AF268" s="212"/>
      <c r="AG268" s="212" t="s">
        <v>259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">
      <c r="A269" s="220"/>
      <c r="B269" s="221"/>
      <c r="C269" s="265"/>
      <c r="D269" s="254"/>
      <c r="E269" s="254"/>
      <c r="F269" s="254"/>
      <c r="G269" s="254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23"/>
      <c r="Y269" s="212"/>
      <c r="Z269" s="212"/>
      <c r="AA269" s="212"/>
      <c r="AB269" s="212"/>
      <c r="AC269" s="212"/>
      <c r="AD269" s="212"/>
      <c r="AE269" s="212"/>
      <c r="AF269" s="212"/>
      <c r="AG269" s="212" t="s">
        <v>177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x14ac:dyDescent="0.2">
      <c r="A270" s="235" t="s">
        <v>165</v>
      </c>
      <c r="B270" s="236" t="s">
        <v>95</v>
      </c>
      <c r="C270" s="256" t="s">
        <v>96</v>
      </c>
      <c r="D270" s="237"/>
      <c r="E270" s="238"/>
      <c r="F270" s="239"/>
      <c r="G270" s="239">
        <f>SUMIF(AG271:AG277,"&lt;&gt;NOR",G271:G277)</f>
        <v>0</v>
      </c>
      <c r="H270" s="239"/>
      <c r="I270" s="239">
        <f>SUM(I271:I277)</f>
        <v>0</v>
      </c>
      <c r="J270" s="239"/>
      <c r="K270" s="239">
        <f>SUM(K271:K277)</f>
        <v>0</v>
      </c>
      <c r="L270" s="239"/>
      <c r="M270" s="239">
        <f>SUM(M271:M277)</f>
        <v>0</v>
      </c>
      <c r="N270" s="239"/>
      <c r="O270" s="239">
        <f>SUM(O271:O277)</f>
        <v>0.01</v>
      </c>
      <c r="P270" s="239"/>
      <c r="Q270" s="239">
        <f>SUM(Q271:Q277)</f>
        <v>0</v>
      </c>
      <c r="R270" s="239"/>
      <c r="S270" s="239"/>
      <c r="T270" s="240"/>
      <c r="U270" s="234"/>
      <c r="V270" s="234">
        <f>SUM(V271:V277)</f>
        <v>1.4</v>
      </c>
      <c r="W270" s="234"/>
      <c r="X270" s="234"/>
      <c r="AG270" t="s">
        <v>166</v>
      </c>
    </row>
    <row r="271" spans="1:60" outlineLevel="1" x14ac:dyDescent="0.2">
      <c r="A271" s="241">
        <v>32</v>
      </c>
      <c r="B271" s="242" t="s">
        <v>378</v>
      </c>
      <c r="C271" s="257" t="s">
        <v>379</v>
      </c>
      <c r="D271" s="243" t="s">
        <v>180</v>
      </c>
      <c r="E271" s="244">
        <v>31.71</v>
      </c>
      <c r="F271" s="245"/>
      <c r="G271" s="246">
        <f>ROUND(E271*F271,2)</f>
        <v>0</v>
      </c>
      <c r="H271" s="245"/>
      <c r="I271" s="246">
        <f>ROUND(E271*H271,2)</f>
        <v>0</v>
      </c>
      <c r="J271" s="245"/>
      <c r="K271" s="246">
        <f>ROUND(E271*J271,2)</f>
        <v>0</v>
      </c>
      <c r="L271" s="246">
        <v>21</v>
      </c>
      <c r="M271" s="246">
        <f>G271*(1+L271/100)</f>
        <v>0</v>
      </c>
      <c r="N271" s="246">
        <v>3.0000000000000001E-5</v>
      </c>
      <c r="O271" s="246">
        <f>ROUND(E271*N271,2)</f>
        <v>0</v>
      </c>
      <c r="P271" s="246">
        <v>0</v>
      </c>
      <c r="Q271" s="246">
        <f>ROUND(E271*P271,2)</f>
        <v>0</v>
      </c>
      <c r="R271" s="246" t="s">
        <v>380</v>
      </c>
      <c r="S271" s="246" t="s">
        <v>171</v>
      </c>
      <c r="T271" s="247" t="s">
        <v>172</v>
      </c>
      <c r="U271" s="223">
        <v>4.3999999999999997E-2</v>
      </c>
      <c r="V271" s="223">
        <f>ROUND(E271*U271,2)</f>
        <v>1.4</v>
      </c>
      <c r="W271" s="223"/>
      <c r="X271" s="223" t="s">
        <v>173</v>
      </c>
      <c r="Y271" s="212"/>
      <c r="Z271" s="212"/>
      <c r="AA271" s="212"/>
      <c r="AB271" s="212"/>
      <c r="AC271" s="212"/>
      <c r="AD271" s="212"/>
      <c r="AE271" s="212"/>
      <c r="AF271" s="212"/>
      <c r="AG271" s="212" t="s">
        <v>225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 x14ac:dyDescent="0.2">
      <c r="A272" s="220"/>
      <c r="B272" s="221"/>
      <c r="C272" s="260" t="s">
        <v>381</v>
      </c>
      <c r="D272" s="225"/>
      <c r="E272" s="226">
        <v>31.71</v>
      </c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12"/>
      <c r="Z272" s="212"/>
      <c r="AA272" s="212"/>
      <c r="AB272" s="212"/>
      <c r="AC272" s="212"/>
      <c r="AD272" s="212"/>
      <c r="AE272" s="212"/>
      <c r="AF272" s="212"/>
      <c r="AG272" s="212" t="s">
        <v>183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">
      <c r="A273" s="220"/>
      <c r="B273" s="221"/>
      <c r="C273" s="259"/>
      <c r="D273" s="251"/>
      <c r="E273" s="251"/>
      <c r="F273" s="251"/>
      <c r="G273" s="251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177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ht="22.5" outlineLevel="1" x14ac:dyDescent="0.2">
      <c r="A274" s="241">
        <v>33</v>
      </c>
      <c r="B274" s="242" t="s">
        <v>382</v>
      </c>
      <c r="C274" s="257" t="s">
        <v>383</v>
      </c>
      <c r="D274" s="243" t="s">
        <v>180</v>
      </c>
      <c r="E274" s="244">
        <v>38.052</v>
      </c>
      <c r="F274" s="245"/>
      <c r="G274" s="246">
        <f>ROUND(E274*F274,2)</f>
        <v>0</v>
      </c>
      <c r="H274" s="245"/>
      <c r="I274" s="246">
        <f>ROUND(E274*H274,2)</f>
        <v>0</v>
      </c>
      <c r="J274" s="245"/>
      <c r="K274" s="246">
        <f>ROUND(E274*J274,2)</f>
        <v>0</v>
      </c>
      <c r="L274" s="246">
        <v>21</v>
      </c>
      <c r="M274" s="246">
        <f>G274*(1+L274/100)</f>
        <v>0</v>
      </c>
      <c r="N274" s="246">
        <v>2.9999999999999997E-4</v>
      </c>
      <c r="O274" s="246">
        <f>ROUND(E274*N274,2)</f>
        <v>0.01</v>
      </c>
      <c r="P274" s="246">
        <v>0</v>
      </c>
      <c r="Q274" s="246">
        <f>ROUND(E274*P274,2)</f>
        <v>0</v>
      </c>
      <c r="R274" s="246" t="s">
        <v>248</v>
      </c>
      <c r="S274" s="246" t="s">
        <v>171</v>
      </c>
      <c r="T274" s="247" t="s">
        <v>172</v>
      </c>
      <c r="U274" s="223">
        <v>0</v>
      </c>
      <c r="V274" s="223">
        <f>ROUND(E274*U274,2)</f>
        <v>0</v>
      </c>
      <c r="W274" s="223"/>
      <c r="X274" s="223" t="s">
        <v>250</v>
      </c>
      <c r="Y274" s="212"/>
      <c r="Z274" s="212"/>
      <c r="AA274" s="212"/>
      <c r="AB274" s="212"/>
      <c r="AC274" s="212"/>
      <c r="AD274" s="212"/>
      <c r="AE274" s="212"/>
      <c r="AF274" s="212"/>
      <c r="AG274" s="212" t="s">
        <v>251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 x14ac:dyDescent="0.2">
      <c r="A275" s="220"/>
      <c r="B275" s="221"/>
      <c r="C275" s="260" t="s">
        <v>381</v>
      </c>
      <c r="D275" s="225"/>
      <c r="E275" s="226">
        <v>31.71</v>
      </c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12"/>
      <c r="Z275" s="212"/>
      <c r="AA275" s="212"/>
      <c r="AB275" s="212"/>
      <c r="AC275" s="212"/>
      <c r="AD275" s="212"/>
      <c r="AE275" s="212"/>
      <c r="AF275" s="212"/>
      <c r="AG275" s="212" t="s">
        <v>183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">
      <c r="A276" s="220"/>
      <c r="B276" s="221"/>
      <c r="C276" s="260" t="s">
        <v>384</v>
      </c>
      <c r="D276" s="225"/>
      <c r="E276" s="226">
        <v>6.3419999999999996</v>
      </c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183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">
      <c r="A277" s="220"/>
      <c r="B277" s="221"/>
      <c r="C277" s="259"/>
      <c r="D277" s="251"/>
      <c r="E277" s="251"/>
      <c r="F277" s="251"/>
      <c r="G277" s="251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3"/>
      <c r="T277" s="223"/>
      <c r="U277" s="223"/>
      <c r="V277" s="223"/>
      <c r="W277" s="223"/>
      <c r="X277" s="223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177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x14ac:dyDescent="0.2">
      <c r="A278" s="235" t="s">
        <v>165</v>
      </c>
      <c r="B278" s="236" t="s">
        <v>99</v>
      </c>
      <c r="C278" s="256" t="s">
        <v>100</v>
      </c>
      <c r="D278" s="237"/>
      <c r="E278" s="238"/>
      <c r="F278" s="239"/>
      <c r="G278" s="239">
        <f>SUMIF(AG279:AG305,"&lt;&gt;NOR",G279:G305)</f>
        <v>0</v>
      </c>
      <c r="H278" s="239"/>
      <c r="I278" s="239">
        <f>SUM(I279:I305)</f>
        <v>0</v>
      </c>
      <c r="J278" s="239"/>
      <c r="K278" s="239">
        <f>SUM(K279:K305)</f>
        <v>0</v>
      </c>
      <c r="L278" s="239"/>
      <c r="M278" s="239">
        <f>SUM(M279:M305)</f>
        <v>0</v>
      </c>
      <c r="N278" s="239"/>
      <c r="O278" s="239">
        <f>SUM(O279:O305)</f>
        <v>34.39</v>
      </c>
      <c r="P278" s="239"/>
      <c r="Q278" s="239">
        <f>SUM(Q279:Q305)</f>
        <v>0</v>
      </c>
      <c r="R278" s="239"/>
      <c r="S278" s="239"/>
      <c r="T278" s="240"/>
      <c r="U278" s="234"/>
      <c r="V278" s="234">
        <f>SUM(V279:V305)</f>
        <v>65.34</v>
      </c>
      <c r="W278" s="234"/>
      <c r="X278" s="234"/>
      <c r="AG278" t="s">
        <v>166</v>
      </c>
    </row>
    <row r="279" spans="1:60" ht="22.5" outlineLevel="1" x14ac:dyDescent="0.2">
      <c r="A279" s="241">
        <v>34</v>
      </c>
      <c r="B279" s="242" t="s">
        <v>385</v>
      </c>
      <c r="C279" s="257" t="s">
        <v>386</v>
      </c>
      <c r="D279" s="243" t="s">
        <v>180</v>
      </c>
      <c r="E279" s="244">
        <v>859.73388999999997</v>
      </c>
      <c r="F279" s="245"/>
      <c r="G279" s="246">
        <f>ROUND(E279*F279,2)</f>
        <v>0</v>
      </c>
      <c r="H279" s="245"/>
      <c r="I279" s="246">
        <f>ROUND(E279*H279,2)</f>
        <v>0</v>
      </c>
      <c r="J279" s="245"/>
      <c r="K279" s="246">
        <f>ROUND(E279*J279,2)</f>
        <v>0</v>
      </c>
      <c r="L279" s="246">
        <v>21</v>
      </c>
      <c r="M279" s="246">
        <f>G279*(1+L279/100)</f>
        <v>0</v>
      </c>
      <c r="N279" s="246">
        <v>0.01</v>
      </c>
      <c r="O279" s="246">
        <f>ROUND(E279*N279,2)</f>
        <v>8.6</v>
      </c>
      <c r="P279" s="246">
        <v>0</v>
      </c>
      <c r="Q279" s="246">
        <f>ROUND(E279*P279,2)</f>
        <v>0</v>
      </c>
      <c r="R279" s="246" t="s">
        <v>292</v>
      </c>
      <c r="S279" s="246" t="s">
        <v>171</v>
      </c>
      <c r="T279" s="247" t="s">
        <v>172</v>
      </c>
      <c r="U279" s="223">
        <v>3.5999999999999997E-2</v>
      </c>
      <c r="V279" s="223">
        <f>ROUND(E279*U279,2)</f>
        <v>30.95</v>
      </c>
      <c r="W279" s="223"/>
      <c r="X279" s="223" t="s">
        <v>173</v>
      </c>
      <c r="Y279" s="212"/>
      <c r="Z279" s="212"/>
      <c r="AA279" s="212"/>
      <c r="AB279" s="212"/>
      <c r="AC279" s="212"/>
      <c r="AD279" s="212"/>
      <c r="AE279" s="212"/>
      <c r="AF279" s="212"/>
      <c r="AG279" s="212" t="s">
        <v>174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">
      <c r="A280" s="220"/>
      <c r="B280" s="221"/>
      <c r="C280" s="261" t="s">
        <v>387</v>
      </c>
      <c r="D280" s="252"/>
      <c r="E280" s="252"/>
      <c r="F280" s="252"/>
      <c r="G280" s="252"/>
      <c r="H280" s="223"/>
      <c r="I280" s="223"/>
      <c r="J280" s="223"/>
      <c r="K280" s="223"/>
      <c r="L280" s="223"/>
      <c r="M280" s="223"/>
      <c r="N280" s="223"/>
      <c r="O280" s="223"/>
      <c r="P280" s="223"/>
      <c r="Q280" s="223"/>
      <c r="R280" s="223"/>
      <c r="S280" s="223"/>
      <c r="T280" s="223"/>
      <c r="U280" s="223"/>
      <c r="V280" s="223"/>
      <c r="W280" s="223"/>
      <c r="X280" s="223"/>
      <c r="Y280" s="212"/>
      <c r="Z280" s="212"/>
      <c r="AA280" s="212"/>
      <c r="AB280" s="212"/>
      <c r="AC280" s="212"/>
      <c r="AD280" s="212"/>
      <c r="AE280" s="212"/>
      <c r="AF280" s="212"/>
      <c r="AG280" s="212" t="s">
        <v>221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ht="22.5" outlineLevel="1" x14ac:dyDescent="0.2">
      <c r="A281" s="220"/>
      <c r="B281" s="221"/>
      <c r="C281" s="260" t="s">
        <v>238</v>
      </c>
      <c r="D281" s="225"/>
      <c r="E281" s="226">
        <v>1816.27259</v>
      </c>
      <c r="F281" s="223"/>
      <c r="G281" s="223"/>
      <c r="H281" s="223"/>
      <c r="I281" s="223"/>
      <c r="J281" s="223"/>
      <c r="K281" s="223"/>
      <c r="L281" s="223"/>
      <c r="M281" s="223"/>
      <c r="N281" s="223"/>
      <c r="O281" s="223"/>
      <c r="P281" s="223"/>
      <c r="Q281" s="223"/>
      <c r="R281" s="223"/>
      <c r="S281" s="223"/>
      <c r="T281" s="223"/>
      <c r="U281" s="223"/>
      <c r="V281" s="223"/>
      <c r="W281" s="223"/>
      <c r="X281" s="223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183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ht="22.5" outlineLevel="1" x14ac:dyDescent="0.2">
      <c r="A282" s="220"/>
      <c r="B282" s="221"/>
      <c r="C282" s="260" t="s">
        <v>239</v>
      </c>
      <c r="D282" s="225"/>
      <c r="E282" s="226">
        <v>-1217.6337000000001</v>
      </c>
      <c r="F282" s="223"/>
      <c r="G282" s="223"/>
      <c r="H282" s="223"/>
      <c r="I282" s="223"/>
      <c r="J282" s="223"/>
      <c r="K282" s="223"/>
      <c r="L282" s="223"/>
      <c r="M282" s="223"/>
      <c r="N282" s="223"/>
      <c r="O282" s="223"/>
      <c r="P282" s="223"/>
      <c r="Q282" s="223"/>
      <c r="R282" s="223"/>
      <c r="S282" s="223"/>
      <c r="T282" s="223"/>
      <c r="U282" s="223"/>
      <c r="V282" s="223"/>
      <c r="W282" s="223"/>
      <c r="X282" s="223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183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 x14ac:dyDescent="0.2">
      <c r="A283" s="220"/>
      <c r="B283" s="221"/>
      <c r="C283" s="260" t="s">
        <v>240</v>
      </c>
      <c r="D283" s="225"/>
      <c r="E283" s="226">
        <v>-170.25</v>
      </c>
      <c r="F283" s="223"/>
      <c r="G283" s="223"/>
      <c r="H283" s="223"/>
      <c r="I283" s="223"/>
      <c r="J283" s="223"/>
      <c r="K283" s="223"/>
      <c r="L283" s="223"/>
      <c r="M283" s="223"/>
      <c r="N283" s="223"/>
      <c r="O283" s="223"/>
      <c r="P283" s="223"/>
      <c r="Q283" s="223"/>
      <c r="R283" s="223"/>
      <c r="S283" s="223"/>
      <c r="T283" s="223"/>
      <c r="U283" s="223"/>
      <c r="V283" s="223"/>
      <c r="W283" s="223"/>
      <c r="X283" s="223"/>
      <c r="Y283" s="212"/>
      <c r="Z283" s="212"/>
      <c r="AA283" s="212"/>
      <c r="AB283" s="212"/>
      <c r="AC283" s="212"/>
      <c r="AD283" s="212"/>
      <c r="AE283" s="212"/>
      <c r="AF283" s="212"/>
      <c r="AG283" s="212" t="s">
        <v>183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">
      <c r="A284" s="220"/>
      <c r="B284" s="221"/>
      <c r="C284" s="260" t="s">
        <v>241</v>
      </c>
      <c r="D284" s="225"/>
      <c r="E284" s="226">
        <v>322.69</v>
      </c>
      <c r="F284" s="223"/>
      <c r="G284" s="223"/>
      <c r="H284" s="223"/>
      <c r="I284" s="223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23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183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">
      <c r="A285" s="220"/>
      <c r="B285" s="221"/>
      <c r="C285" s="260" t="s">
        <v>242</v>
      </c>
      <c r="D285" s="225"/>
      <c r="E285" s="226">
        <v>108.655</v>
      </c>
      <c r="F285" s="223"/>
      <c r="G285" s="223"/>
      <c r="H285" s="223"/>
      <c r="I285" s="223"/>
      <c r="J285" s="223"/>
      <c r="K285" s="223"/>
      <c r="L285" s="223"/>
      <c r="M285" s="223"/>
      <c r="N285" s="223"/>
      <c r="O285" s="223"/>
      <c r="P285" s="223"/>
      <c r="Q285" s="223"/>
      <c r="R285" s="223"/>
      <c r="S285" s="223"/>
      <c r="T285" s="223"/>
      <c r="U285" s="223"/>
      <c r="V285" s="223"/>
      <c r="W285" s="223"/>
      <c r="X285" s="223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183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 x14ac:dyDescent="0.2">
      <c r="A286" s="220"/>
      <c r="B286" s="221"/>
      <c r="C286" s="259"/>
      <c r="D286" s="251"/>
      <c r="E286" s="251"/>
      <c r="F286" s="251"/>
      <c r="G286" s="251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177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">
      <c r="A287" s="241">
        <v>35</v>
      </c>
      <c r="B287" s="242" t="s">
        <v>388</v>
      </c>
      <c r="C287" s="257" t="s">
        <v>389</v>
      </c>
      <c r="D287" s="243" t="s">
        <v>180</v>
      </c>
      <c r="E287" s="244">
        <v>859.73388999999997</v>
      </c>
      <c r="F287" s="245"/>
      <c r="G287" s="246">
        <f>ROUND(E287*F287,2)</f>
        <v>0</v>
      </c>
      <c r="H287" s="245"/>
      <c r="I287" s="246">
        <f>ROUND(E287*H287,2)</f>
        <v>0</v>
      </c>
      <c r="J287" s="245"/>
      <c r="K287" s="246">
        <f>ROUND(E287*J287,2)</f>
        <v>0</v>
      </c>
      <c r="L287" s="246">
        <v>21</v>
      </c>
      <c r="M287" s="246">
        <f>G287*(1+L287/100)</f>
        <v>0</v>
      </c>
      <c r="N287" s="246">
        <v>0.03</v>
      </c>
      <c r="O287" s="246">
        <f>ROUND(E287*N287,2)</f>
        <v>25.79</v>
      </c>
      <c r="P287" s="246">
        <v>0</v>
      </c>
      <c r="Q287" s="246">
        <f>ROUND(E287*P287,2)</f>
        <v>0</v>
      </c>
      <c r="R287" s="246"/>
      <c r="S287" s="246" t="s">
        <v>354</v>
      </c>
      <c r="T287" s="247" t="s">
        <v>355</v>
      </c>
      <c r="U287" s="223">
        <v>3.5999999999999997E-2</v>
      </c>
      <c r="V287" s="223">
        <f>ROUND(E287*U287,2)</f>
        <v>30.95</v>
      </c>
      <c r="W287" s="223"/>
      <c r="X287" s="223" t="s">
        <v>173</v>
      </c>
      <c r="Y287" s="212"/>
      <c r="Z287" s="212"/>
      <c r="AA287" s="212"/>
      <c r="AB287" s="212"/>
      <c r="AC287" s="212"/>
      <c r="AD287" s="212"/>
      <c r="AE287" s="212"/>
      <c r="AF287" s="212"/>
      <c r="AG287" s="212" t="s">
        <v>174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ht="22.5" outlineLevel="1" x14ac:dyDescent="0.2">
      <c r="A288" s="220"/>
      <c r="B288" s="221"/>
      <c r="C288" s="260" t="s">
        <v>238</v>
      </c>
      <c r="D288" s="225"/>
      <c r="E288" s="226">
        <v>1816.27259</v>
      </c>
      <c r="F288" s="223"/>
      <c r="G288" s="223"/>
      <c r="H288" s="223"/>
      <c r="I288" s="223"/>
      <c r="J288" s="223"/>
      <c r="K288" s="223"/>
      <c r="L288" s="223"/>
      <c r="M288" s="223"/>
      <c r="N288" s="223"/>
      <c r="O288" s="223"/>
      <c r="P288" s="223"/>
      <c r="Q288" s="223"/>
      <c r="R288" s="223"/>
      <c r="S288" s="223"/>
      <c r="T288" s="223"/>
      <c r="U288" s="223"/>
      <c r="V288" s="223"/>
      <c r="W288" s="223"/>
      <c r="X288" s="223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183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ht="22.5" outlineLevel="1" x14ac:dyDescent="0.2">
      <c r="A289" s="220"/>
      <c r="B289" s="221"/>
      <c r="C289" s="260" t="s">
        <v>239</v>
      </c>
      <c r="D289" s="225"/>
      <c r="E289" s="226">
        <v>-1217.6337000000001</v>
      </c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12"/>
      <c r="Z289" s="212"/>
      <c r="AA289" s="212"/>
      <c r="AB289" s="212"/>
      <c r="AC289" s="212"/>
      <c r="AD289" s="212"/>
      <c r="AE289" s="212"/>
      <c r="AF289" s="212"/>
      <c r="AG289" s="212" t="s">
        <v>183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">
      <c r="A290" s="220"/>
      <c r="B290" s="221"/>
      <c r="C290" s="260" t="s">
        <v>240</v>
      </c>
      <c r="D290" s="225"/>
      <c r="E290" s="226">
        <v>-170.25</v>
      </c>
      <c r="F290" s="223"/>
      <c r="G290" s="223"/>
      <c r="H290" s="223"/>
      <c r="I290" s="223"/>
      <c r="J290" s="223"/>
      <c r="K290" s="223"/>
      <c r="L290" s="223"/>
      <c r="M290" s="223"/>
      <c r="N290" s="223"/>
      <c r="O290" s="223"/>
      <c r="P290" s="223"/>
      <c r="Q290" s="223"/>
      <c r="R290" s="223"/>
      <c r="S290" s="223"/>
      <c r="T290" s="223"/>
      <c r="U290" s="223"/>
      <c r="V290" s="223"/>
      <c r="W290" s="223"/>
      <c r="X290" s="223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183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">
      <c r="A291" s="220"/>
      <c r="B291" s="221"/>
      <c r="C291" s="260" t="s">
        <v>241</v>
      </c>
      <c r="D291" s="225"/>
      <c r="E291" s="226">
        <v>322.69</v>
      </c>
      <c r="F291" s="223"/>
      <c r="G291" s="223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23"/>
      <c r="Y291" s="212"/>
      <c r="Z291" s="212"/>
      <c r="AA291" s="212"/>
      <c r="AB291" s="212"/>
      <c r="AC291" s="212"/>
      <c r="AD291" s="212"/>
      <c r="AE291" s="212"/>
      <c r="AF291" s="212"/>
      <c r="AG291" s="212" t="s">
        <v>183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 x14ac:dyDescent="0.2">
      <c r="A292" s="220"/>
      <c r="B292" s="221"/>
      <c r="C292" s="260" t="s">
        <v>242</v>
      </c>
      <c r="D292" s="225"/>
      <c r="E292" s="226">
        <v>108.655</v>
      </c>
      <c r="F292" s="223"/>
      <c r="G292" s="223"/>
      <c r="H292" s="223"/>
      <c r="I292" s="223"/>
      <c r="J292" s="223"/>
      <c r="K292" s="223"/>
      <c r="L292" s="223"/>
      <c r="M292" s="223"/>
      <c r="N292" s="223"/>
      <c r="O292" s="223"/>
      <c r="P292" s="223"/>
      <c r="Q292" s="223"/>
      <c r="R292" s="223"/>
      <c r="S292" s="223"/>
      <c r="T292" s="223"/>
      <c r="U292" s="223"/>
      <c r="V292" s="223"/>
      <c r="W292" s="223"/>
      <c r="X292" s="223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183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 x14ac:dyDescent="0.2">
      <c r="A293" s="220"/>
      <c r="B293" s="221"/>
      <c r="C293" s="259"/>
      <c r="D293" s="251"/>
      <c r="E293" s="251"/>
      <c r="F293" s="251"/>
      <c r="G293" s="251"/>
      <c r="H293" s="223"/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3"/>
      <c r="U293" s="223"/>
      <c r="V293" s="223"/>
      <c r="W293" s="223"/>
      <c r="X293" s="223"/>
      <c r="Y293" s="212"/>
      <c r="Z293" s="212"/>
      <c r="AA293" s="212"/>
      <c r="AB293" s="212"/>
      <c r="AC293" s="212"/>
      <c r="AD293" s="212"/>
      <c r="AE293" s="212"/>
      <c r="AF293" s="212"/>
      <c r="AG293" s="212" t="s">
        <v>177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 x14ac:dyDescent="0.2">
      <c r="A294" s="241">
        <v>36</v>
      </c>
      <c r="B294" s="242" t="s">
        <v>390</v>
      </c>
      <c r="C294" s="257" t="s">
        <v>391</v>
      </c>
      <c r="D294" s="243" t="s">
        <v>189</v>
      </c>
      <c r="E294" s="244">
        <v>505.63724999999999</v>
      </c>
      <c r="F294" s="245"/>
      <c r="G294" s="246">
        <f>ROUND(E294*F294,2)</f>
        <v>0</v>
      </c>
      <c r="H294" s="245"/>
      <c r="I294" s="246">
        <f>ROUND(E294*H294,2)</f>
        <v>0</v>
      </c>
      <c r="J294" s="245"/>
      <c r="K294" s="246">
        <f>ROUND(E294*J294,2)</f>
        <v>0</v>
      </c>
      <c r="L294" s="246">
        <v>21</v>
      </c>
      <c r="M294" s="246">
        <f>G294*(1+L294/100)</f>
        <v>0</v>
      </c>
      <c r="N294" s="246">
        <v>0</v>
      </c>
      <c r="O294" s="246">
        <f>ROUND(E294*N294,2)</f>
        <v>0</v>
      </c>
      <c r="P294" s="246">
        <v>0</v>
      </c>
      <c r="Q294" s="246">
        <f>ROUND(E294*P294,2)</f>
        <v>0</v>
      </c>
      <c r="R294" s="246"/>
      <c r="S294" s="246" t="s">
        <v>354</v>
      </c>
      <c r="T294" s="247" t="s">
        <v>249</v>
      </c>
      <c r="U294" s="223">
        <v>0</v>
      </c>
      <c r="V294" s="223">
        <f>ROUND(E294*U294,2)</f>
        <v>0</v>
      </c>
      <c r="W294" s="223"/>
      <c r="X294" s="223" t="s">
        <v>173</v>
      </c>
      <c r="Y294" s="212"/>
      <c r="Z294" s="212"/>
      <c r="AA294" s="212"/>
      <c r="AB294" s="212"/>
      <c r="AC294" s="212"/>
      <c r="AD294" s="212"/>
      <c r="AE294" s="212"/>
      <c r="AF294" s="212"/>
      <c r="AG294" s="212" t="s">
        <v>225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 x14ac:dyDescent="0.2">
      <c r="A295" s="220"/>
      <c r="B295" s="221"/>
      <c r="C295" s="260" t="s">
        <v>392</v>
      </c>
      <c r="D295" s="225"/>
      <c r="E295" s="226"/>
      <c r="F295" s="223"/>
      <c r="G295" s="223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183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 x14ac:dyDescent="0.2">
      <c r="A296" s="220"/>
      <c r="B296" s="221"/>
      <c r="C296" s="260" t="s">
        <v>393</v>
      </c>
      <c r="D296" s="225"/>
      <c r="E296" s="226">
        <v>153.76675</v>
      </c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223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183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20"/>
      <c r="B297" s="221"/>
      <c r="C297" s="260" t="s">
        <v>394</v>
      </c>
      <c r="D297" s="225"/>
      <c r="E297" s="226">
        <v>161.62049999999999</v>
      </c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183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 x14ac:dyDescent="0.2">
      <c r="A298" s="220"/>
      <c r="B298" s="221"/>
      <c r="C298" s="260" t="s">
        <v>395</v>
      </c>
      <c r="D298" s="225"/>
      <c r="E298" s="226">
        <v>108</v>
      </c>
      <c r="F298" s="223"/>
      <c r="G298" s="223"/>
      <c r="H298" s="223"/>
      <c r="I298" s="223"/>
      <c r="J298" s="223"/>
      <c r="K298" s="223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3"/>
      <c r="W298" s="223"/>
      <c r="X298" s="223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183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">
      <c r="A299" s="220"/>
      <c r="B299" s="221"/>
      <c r="C299" s="260" t="s">
        <v>396</v>
      </c>
      <c r="D299" s="225"/>
      <c r="E299" s="226">
        <v>51</v>
      </c>
      <c r="F299" s="223"/>
      <c r="G299" s="223"/>
      <c r="H299" s="223"/>
      <c r="I299" s="223"/>
      <c r="J299" s="223"/>
      <c r="K299" s="223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  <c r="X299" s="223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183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 x14ac:dyDescent="0.2">
      <c r="A300" s="220"/>
      <c r="B300" s="221"/>
      <c r="C300" s="260" t="s">
        <v>397</v>
      </c>
      <c r="D300" s="225"/>
      <c r="E300" s="226">
        <v>5</v>
      </c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183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 x14ac:dyDescent="0.2">
      <c r="A301" s="220"/>
      <c r="B301" s="221"/>
      <c r="C301" s="260" t="s">
        <v>398</v>
      </c>
      <c r="D301" s="225"/>
      <c r="E301" s="226">
        <v>11.25</v>
      </c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183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 x14ac:dyDescent="0.2">
      <c r="A302" s="220"/>
      <c r="B302" s="221"/>
      <c r="C302" s="260" t="s">
        <v>399</v>
      </c>
      <c r="D302" s="225"/>
      <c r="E302" s="226">
        <v>15</v>
      </c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183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20"/>
      <c r="B303" s="221"/>
      <c r="C303" s="259"/>
      <c r="D303" s="251"/>
      <c r="E303" s="251"/>
      <c r="F303" s="251"/>
      <c r="G303" s="251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177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 x14ac:dyDescent="0.2">
      <c r="A304" s="241">
        <v>37</v>
      </c>
      <c r="B304" s="242" t="s">
        <v>400</v>
      </c>
      <c r="C304" s="257" t="s">
        <v>401</v>
      </c>
      <c r="D304" s="243" t="s">
        <v>257</v>
      </c>
      <c r="E304" s="244">
        <v>34.401719999999997</v>
      </c>
      <c r="F304" s="245"/>
      <c r="G304" s="246">
        <f>ROUND(E304*F304,2)</f>
        <v>0</v>
      </c>
      <c r="H304" s="245"/>
      <c r="I304" s="246">
        <f>ROUND(E304*H304,2)</f>
        <v>0</v>
      </c>
      <c r="J304" s="245"/>
      <c r="K304" s="246">
        <f>ROUND(E304*J304,2)</f>
        <v>0</v>
      </c>
      <c r="L304" s="246">
        <v>21</v>
      </c>
      <c r="M304" s="246">
        <f>G304*(1+L304/100)</f>
        <v>0</v>
      </c>
      <c r="N304" s="246">
        <v>0</v>
      </c>
      <c r="O304" s="246">
        <f>ROUND(E304*N304,2)</f>
        <v>0</v>
      </c>
      <c r="P304" s="246">
        <v>0</v>
      </c>
      <c r="Q304" s="246">
        <f>ROUND(E304*P304,2)</f>
        <v>0</v>
      </c>
      <c r="R304" s="246" t="s">
        <v>292</v>
      </c>
      <c r="S304" s="246" t="s">
        <v>171</v>
      </c>
      <c r="T304" s="247" t="s">
        <v>172</v>
      </c>
      <c r="U304" s="223">
        <v>0.1</v>
      </c>
      <c r="V304" s="223">
        <f>ROUND(E304*U304,2)</f>
        <v>3.44</v>
      </c>
      <c r="W304" s="223"/>
      <c r="X304" s="223" t="s">
        <v>258</v>
      </c>
      <c r="Y304" s="212"/>
      <c r="Z304" s="212"/>
      <c r="AA304" s="212"/>
      <c r="AB304" s="212"/>
      <c r="AC304" s="212"/>
      <c r="AD304" s="212"/>
      <c r="AE304" s="212"/>
      <c r="AF304" s="212"/>
      <c r="AG304" s="212" t="s">
        <v>259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 x14ac:dyDescent="0.2">
      <c r="A305" s="220"/>
      <c r="B305" s="221"/>
      <c r="C305" s="265"/>
      <c r="D305" s="254"/>
      <c r="E305" s="254"/>
      <c r="F305" s="254"/>
      <c r="G305" s="254"/>
      <c r="H305" s="223"/>
      <c r="I305" s="223"/>
      <c r="J305" s="223"/>
      <c r="K305" s="223"/>
      <c r="L305" s="223"/>
      <c r="M305" s="223"/>
      <c r="N305" s="223"/>
      <c r="O305" s="223"/>
      <c r="P305" s="223"/>
      <c r="Q305" s="223"/>
      <c r="R305" s="223"/>
      <c r="S305" s="223"/>
      <c r="T305" s="223"/>
      <c r="U305" s="223"/>
      <c r="V305" s="223"/>
      <c r="W305" s="223"/>
      <c r="X305" s="223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177</v>
      </c>
      <c r="AH305" s="212"/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x14ac:dyDescent="0.2">
      <c r="A306" s="235" t="s">
        <v>165</v>
      </c>
      <c r="B306" s="236" t="s">
        <v>101</v>
      </c>
      <c r="C306" s="256" t="s">
        <v>102</v>
      </c>
      <c r="D306" s="237"/>
      <c r="E306" s="238"/>
      <c r="F306" s="239"/>
      <c r="G306" s="239">
        <f>SUMIF(AG307:AG334,"&lt;&gt;NOR",G307:G334)</f>
        <v>0</v>
      </c>
      <c r="H306" s="239"/>
      <c r="I306" s="239">
        <f>SUM(I307:I334)</f>
        <v>0</v>
      </c>
      <c r="J306" s="239"/>
      <c r="K306" s="239">
        <f>SUM(K307:K334)</f>
        <v>0</v>
      </c>
      <c r="L306" s="239"/>
      <c r="M306" s="239">
        <f>SUM(M307:M334)</f>
        <v>0</v>
      </c>
      <c r="N306" s="239"/>
      <c r="O306" s="239">
        <f>SUM(O307:O334)</f>
        <v>365.84000000000003</v>
      </c>
      <c r="P306" s="239"/>
      <c r="Q306" s="239">
        <f>SUM(Q307:Q334)</f>
        <v>0</v>
      </c>
      <c r="R306" s="239"/>
      <c r="S306" s="239"/>
      <c r="T306" s="240"/>
      <c r="U306" s="234"/>
      <c r="V306" s="234">
        <f>SUM(V307:V334)</f>
        <v>33.19</v>
      </c>
      <c r="W306" s="234"/>
      <c r="X306" s="234"/>
      <c r="AG306" t="s">
        <v>166</v>
      </c>
    </row>
    <row r="307" spans="1:60" ht="22.5" outlineLevel="1" x14ac:dyDescent="0.2">
      <c r="A307" s="241">
        <v>38</v>
      </c>
      <c r="B307" s="242" t="s">
        <v>402</v>
      </c>
      <c r="C307" s="257" t="s">
        <v>403</v>
      </c>
      <c r="D307" s="243" t="s">
        <v>180</v>
      </c>
      <c r="E307" s="244">
        <v>186.02581000000001</v>
      </c>
      <c r="F307" s="245"/>
      <c r="G307" s="246">
        <f>ROUND(E307*F307,2)</f>
        <v>0</v>
      </c>
      <c r="H307" s="245"/>
      <c r="I307" s="246">
        <f>ROUND(E307*H307,2)</f>
        <v>0</v>
      </c>
      <c r="J307" s="245"/>
      <c r="K307" s="246">
        <f>ROUND(E307*J307,2)</f>
        <v>0</v>
      </c>
      <c r="L307" s="246">
        <v>21</v>
      </c>
      <c r="M307" s="246">
        <f>G307*(1+L307/100)</f>
        <v>0</v>
      </c>
      <c r="N307" s="246">
        <v>0.28799999999999998</v>
      </c>
      <c r="O307" s="246">
        <f>ROUND(E307*N307,2)</f>
        <v>53.58</v>
      </c>
      <c r="P307" s="246">
        <v>0</v>
      </c>
      <c r="Q307" s="246">
        <f>ROUND(E307*P307,2)</f>
        <v>0</v>
      </c>
      <c r="R307" s="246" t="s">
        <v>181</v>
      </c>
      <c r="S307" s="246" t="s">
        <v>171</v>
      </c>
      <c r="T307" s="247" t="s">
        <v>172</v>
      </c>
      <c r="U307" s="223">
        <v>2.3E-2</v>
      </c>
      <c r="V307" s="223">
        <f>ROUND(E307*U307,2)</f>
        <v>4.28</v>
      </c>
      <c r="W307" s="223"/>
      <c r="X307" s="223" t="s">
        <v>173</v>
      </c>
      <c r="Y307" s="212"/>
      <c r="Z307" s="212"/>
      <c r="AA307" s="212"/>
      <c r="AB307" s="212"/>
      <c r="AC307" s="212"/>
      <c r="AD307" s="212"/>
      <c r="AE307" s="212"/>
      <c r="AF307" s="212"/>
      <c r="AG307" s="212" t="s">
        <v>174</v>
      </c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 x14ac:dyDescent="0.2">
      <c r="A308" s="220"/>
      <c r="B308" s="221"/>
      <c r="C308" s="260" t="s">
        <v>404</v>
      </c>
      <c r="D308" s="225"/>
      <c r="E308" s="226"/>
      <c r="F308" s="223"/>
      <c r="G308" s="223"/>
      <c r="H308" s="223"/>
      <c r="I308" s="223"/>
      <c r="J308" s="223"/>
      <c r="K308" s="223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  <c r="X308" s="223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183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 x14ac:dyDescent="0.2">
      <c r="A309" s="220"/>
      <c r="B309" s="221"/>
      <c r="C309" s="260" t="s">
        <v>405</v>
      </c>
      <c r="D309" s="225"/>
      <c r="E309" s="226"/>
      <c r="F309" s="223"/>
      <c r="G309" s="223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  <c r="X309" s="223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183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 x14ac:dyDescent="0.2">
      <c r="A310" s="220"/>
      <c r="B310" s="221"/>
      <c r="C310" s="260" t="s">
        <v>406</v>
      </c>
      <c r="D310" s="225"/>
      <c r="E310" s="226">
        <v>61.283459999999998</v>
      </c>
      <c r="F310" s="223"/>
      <c r="G310" s="223"/>
      <c r="H310" s="223"/>
      <c r="I310" s="223"/>
      <c r="J310" s="223"/>
      <c r="K310" s="223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3"/>
      <c r="W310" s="223"/>
      <c r="X310" s="223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183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ht="22.5" outlineLevel="1" x14ac:dyDescent="0.2">
      <c r="A311" s="220"/>
      <c r="B311" s="221"/>
      <c r="C311" s="260" t="s">
        <v>407</v>
      </c>
      <c r="D311" s="225"/>
      <c r="E311" s="226">
        <v>46.65119</v>
      </c>
      <c r="F311" s="223"/>
      <c r="G311" s="223"/>
      <c r="H311" s="223"/>
      <c r="I311" s="223"/>
      <c r="J311" s="223"/>
      <c r="K311" s="223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3"/>
      <c r="W311" s="223"/>
      <c r="X311" s="223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183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 x14ac:dyDescent="0.2">
      <c r="A312" s="220"/>
      <c r="B312" s="221"/>
      <c r="C312" s="260" t="s">
        <v>408</v>
      </c>
      <c r="D312" s="225"/>
      <c r="E312" s="226">
        <v>33.16572</v>
      </c>
      <c r="F312" s="223"/>
      <c r="G312" s="223"/>
      <c r="H312" s="223"/>
      <c r="I312" s="223"/>
      <c r="J312" s="223"/>
      <c r="K312" s="223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3"/>
      <c r="X312" s="223"/>
      <c r="Y312" s="212"/>
      <c r="Z312" s="212"/>
      <c r="AA312" s="212"/>
      <c r="AB312" s="212"/>
      <c r="AC312" s="212"/>
      <c r="AD312" s="212"/>
      <c r="AE312" s="212"/>
      <c r="AF312" s="212"/>
      <c r="AG312" s="212" t="s">
        <v>183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 x14ac:dyDescent="0.2">
      <c r="A313" s="220"/>
      <c r="B313" s="221"/>
      <c r="C313" s="260" t="s">
        <v>409</v>
      </c>
      <c r="D313" s="225"/>
      <c r="E313" s="226">
        <v>36.653399999999998</v>
      </c>
      <c r="F313" s="223"/>
      <c r="G313" s="223"/>
      <c r="H313" s="223"/>
      <c r="I313" s="223"/>
      <c r="J313" s="223"/>
      <c r="K313" s="223"/>
      <c r="L313" s="223"/>
      <c r="M313" s="223"/>
      <c r="N313" s="223"/>
      <c r="O313" s="223"/>
      <c r="P313" s="223"/>
      <c r="Q313" s="223"/>
      <c r="R313" s="223"/>
      <c r="S313" s="223"/>
      <c r="T313" s="223"/>
      <c r="U313" s="223"/>
      <c r="V313" s="223"/>
      <c r="W313" s="223"/>
      <c r="X313" s="223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183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">
      <c r="A314" s="220"/>
      <c r="B314" s="221"/>
      <c r="C314" s="260" t="s">
        <v>233</v>
      </c>
      <c r="D314" s="225"/>
      <c r="E314" s="226"/>
      <c r="F314" s="223"/>
      <c r="G314" s="223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183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ht="22.5" outlineLevel="1" x14ac:dyDescent="0.2">
      <c r="A315" s="220"/>
      <c r="B315" s="221"/>
      <c r="C315" s="260" t="s">
        <v>410</v>
      </c>
      <c r="D315" s="225"/>
      <c r="E315" s="226">
        <v>8.2720400000000005</v>
      </c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12"/>
      <c r="Z315" s="212"/>
      <c r="AA315" s="212"/>
      <c r="AB315" s="212"/>
      <c r="AC315" s="212"/>
      <c r="AD315" s="212"/>
      <c r="AE315" s="212"/>
      <c r="AF315" s="212"/>
      <c r="AG315" s="212" t="s">
        <v>183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 x14ac:dyDescent="0.2">
      <c r="A316" s="220"/>
      <c r="B316" s="221"/>
      <c r="C316" s="259"/>
      <c r="D316" s="251"/>
      <c r="E316" s="251"/>
      <c r="F316" s="251"/>
      <c r="G316" s="251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177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ht="22.5" outlineLevel="1" x14ac:dyDescent="0.2">
      <c r="A317" s="241">
        <v>39</v>
      </c>
      <c r="B317" s="242" t="s">
        <v>411</v>
      </c>
      <c r="C317" s="257" t="s">
        <v>412</v>
      </c>
      <c r="D317" s="243" t="s">
        <v>180</v>
      </c>
      <c r="E317" s="244">
        <v>22.201560000000001</v>
      </c>
      <c r="F317" s="245"/>
      <c r="G317" s="246">
        <f>ROUND(E317*F317,2)</f>
        <v>0</v>
      </c>
      <c r="H317" s="245"/>
      <c r="I317" s="246">
        <f>ROUND(E317*H317,2)</f>
        <v>0</v>
      </c>
      <c r="J317" s="245"/>
      <c r="K317" s="246">
        <f>ROUND(E317*J317,2)</f>
        <v>0</v>
      </c>
      <c r="L317" s="246">
        <v>21</v>
      </c>
      <c r="M317" s="246">
        <f>G317*(1+L317/100)</f>
        <v>0</v>
      </c>
      <c r="N317" s="246">
        <v>0.378</v>
      </c>
      <c r="O317" s="246">
        <f>ROUND(E317*N317,2)</f>
        <v>8.39</v>
      </c>
      <c r="P317" s="246">
        <v>0</v>
      </c>
      <c r="Q317" s="246">
        <f>ROUND(E317*P317,2)</f>
        <v>0</v>
      </c>
      <c r="R317" s="246" t="s">
        <v>181</v>
      </c>
      <c r="S317" s="246" t="s">
        <v>171</v>
      </c>
      <c r="T317" s="247" t="s">
        <v>172</v>
      </c>
      <c r="U317" s="223">
        <v>2.5999999999999999E-2</v>
      </c>
      <c r="V317" s="223">
        <f>ROUND(E317*U317,2)</f>
        <v>0.57999999999999996</v>
      </c>
      <c r="W317" s="223"/>
      <c r="X317" s="223" t="s">
        <v>173</v>
      </c>
      <c r="Y317" s="212"/>
      <c r="Z317" s="212"/>
      <c r="AA317" s="212"/>
      <c r="AB317" s="212"/>
      <c r="AC317" s="212"/>
      <c r="AD317" s="212"/>
      <c r="AE317" s="212"/>
      <c r="AF317" s="212"/>
      <c r="AG317" s="212" t="s">
        <v>174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">
      <c r="A318" s="220"/>
      <c r="B318" s="221"/>
      <c r="C318" s="260" t="s">
        <v>413</v>
      </c>
      <c r="D318" s="225"/>
      <c r="E318" s="226">
        <v>22.201560000000001</v>
      </c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12"/>
      <c r="Z318" s="212"/>
      <c r="AA318" s="212"/>
      <c r="AB318" s="212"/>
      <c r="AC318" s="212"/>
      <c r="AD318" s="212"/>
      <c r="AE318" s="212"/>
      <c r="AF318" s="212"/>
      <c r="AG318" s="212" t="s">
        <v>183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 x14ac:dyDescent="0.2">
      <c r="A319" s="220"/>
      <c r="B319" s="221"/>
      <c r="C319" s="259"/>
      <c r="D319" s="251"/>
      <c r="E319" s="251"/>
      <c r="F319" s="251"/>
      <c r="G319" s="251"/>
      <c r="H319" s="223"/>
      <c r="I319" s="223"/>
      <c r="J319" s="223"/>
      <c r="K319" s="223"/>
      <c r="L319" s="223"/>
      <c r="M319" s="223"/>
      <c r="N319" s="223"/>
      <c r="O319" s="223"/>
      <c r="P319" s="223"/>
      <c r="Q319" s="223"/>
      <c r="R319" s="223"/>
      <c r="S319" s="223"/>
      <c r="T319" s="223"/>
      <c r="U319" s="223"/>
      <c r="V319" s="223"/>
      <c r="W319" s="223"/>
      <c r="X319" s="223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177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ht="22.5" outlineLevel="1" x14ac:dyDescent="0.2">
      <c r="A320" s="241">
        <v>40</v>
      </c>
      <c r="B320" s="242" t="s">
        <v>414</v>
      </c>
      <c r="C320" s="257" t="s">
        <v>415</v>
      </c>
      <c r="D320" s="243" t="s">
        <v>180</v>
      </c>
      <c r="E320" s="244">
        <v>859.73388999999997</v>
      </c>
      <c r="F320" s="245"/>
      <c r="G320" s="246">
        <f>ROUND(E320*F320,2)</f>
        <v>0</v>
      </c>
      <c r="H320" s="245"/>
      <c r="I320" s="246">
        <f>ROUND(E320*H320,2)</f>
        <v>0</v>
      </c>
      <c r="J320" s="245"/>
      <c r="K320" s="246">
        <f>ROUND(E320*J320,2)</f>
        <v>0</v>
      </c>
      <c r="L320" s="246">
        <v>21</v>
      </c>
      <c r="M320" s="246">
        <f>G320*(1+L320/100)</f>
        <v>0</v>
      </c>
      <c r="N320" s="246">
        <v>2.647E-2</v>
      </c>
      <c r="O320" s="246">
        <f>ROUND(E320*N320,2)</f>
        <v>22.76</v>
      </c>
      <c r="P320" s="246">
        <v>0</v>
      </c>
      <c r="Q320" s="246">
        <f>ROUND(E320*P320,2)</f>
        <v>0</v>
      </c>
      <c r="R320" s="246" t="s">
        <v>181</v>
      </c>
      <c r="S320" s="246" t="s">
        <v>171</v>
      </c>
      <c r="T320" s="247" t="s">
        <v>172</v>
      </c>
      <c r="U320" s="223">
        <v>7.0000000000000001E-3</v>
      </c>
      <c r="V320" s="223">
        <f>ROUND(E320*U320,2)</f>
        <v>6.02</v>
      </c>
      <c r="W320" s="223"/>
      <c r="X320" s="223" t="s">
        <v>173</v>
      </c>
      <c r="Y320" s="212"/>
      <c r="Z320" s="212"/>
      <c r="AA320" s="212"/>
      <c r="AB320" s="212"/>
      <c r="AC320" s="212"/>
      <c r="AD320" s="212"/>
      <c r="AE320" s="212"/>
      <c r="AF320" s="212"/>
      <c r="AG320" s="212" t="s">
        <v>174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 x14ac:dyDescent="0.2">
      <c r="A321" s="220"/>
      <c r="B321" s="221"/>
      <c r="C321" s="261" t="s">
        <v>416</v>
      </c>
      <c r="D321" s="252"/>
      <c r="E321" s="252"/>
      <c r="F321" s="252"/>
      <c r="G321" s="252"/>
      <c r="H321" s="223"/>
      <c r="I321" s="223"/>
      <c r="J321" s="223"/>
      <c r="K321" s="223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3"/>
      <c r="W321" s="223"/>
      <c r="X321" s="223"/>
      <c r="Y321" s="212"/>
      <c r="Z321" s="212"/>
      <c r="AA321" s="212"/>
      <c r="AB321" s="212"/>
      <c r="AC321" s="212"/>
      <c r="AD321" s="212"/>
      <c r="AE321" s="212"/>
      <c r="AF321" s="212"/>
      <c r="AG321" s="212" t="s">
        <v>221</v>
      </c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ht="22.5" outlineLevel="1" x14ac:dyDescent="0.2">
      <c r="A322" s="220"/>
      <c r="B322" s="221"/>
      <c r="C322" s="260" t="s">
        <v>238</v>
      </c>
      <c r="D322" s="225"/>
      <c r="E322" s="226">
        <v>1816.27259</v>
      </c>
      <c r="F322" s="223"/>
      <c r="G322" s="223"/>
      <c r="H322" s="223"/>
      <c r="I322" s="223"/>
      <c r="J322" s="223"/>
      <c r="K322" s="223"/>
      <c r="L322" s="223"/>
      <c r="M322" s="223"/>
      <c r="N322" s="223"/>
      <c r="O322" s="223"/>
      <c r="P322" s="223"/>
      <c r="Q322" s="223"/>
      <c r="R322" s="223"/>
      <c r="S322" s="223"/>
      <c r="T322" s="223"/>
      <c r="U322" s="223"/>
      <c r="V322" s="223"/>
      <c r="W322" s="223"/>
      <c r="X322" s="223"/>
      <c r="Y322" s="212"/>
      <c r="Z322" s="212"/>
      <c r="AA322" s="212"/>
      <c r="AB322" s="212"/>
      <c r="AC322" s="212"/>
      <c r="AD322" s="212"/>
      <c r="AE322" s="212"/>
      <c r="AF322" s="212"/>
      <c r="AG322" s="212" t="s">
        <v>183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ht="22.5" outlineLevel="1" x14ac:dyDescent="0.2">
      <c r="A323" s="220"/>
      <c r="B323" s="221"/>
      <c r="C323" s="260" t="s">
        <v>239</v>
      </c>
      <c r="D323" s="225"/>
      <c r="E323" s="226">
        <v>-1217.6337000000001</v>
      </c>
      <c r="F323" s="223"/>
      <c r="G323" s="223"/>
      <c r="H323" s="223"/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23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183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 x14ac:dyDescent="0.2">
      <c r="A324" s="220"/>
      <c r="B324" s="221"/>
      <c r="C324" s="260" t="s">
        <v>240</v>
      </c>
      <c r="D324" s="225"/>
      <c r="E324" s="226">
        <v>-170.25</v>
      </c>
      <c r="F324" s="223"/>
      <c r="G324" s="223"/>
      <c r="H324" s="223"/>
      <c r="I324" s="223"/>
      <c r="J324" s="223"/>
      <c r="K324" s="223"/>
      <c r="L324" s="223"/>
      <c r="M324" s="223"/>
      <c r="N324" s="223"/>
      <c r="O324" s="223"/>
      <c r="P324" s="223"/>
      <c r="Q324" s="223"/>
      <c r="R324" s="223"/>
      <c r="S324" s="223"/>
      <c r="T324" s="223"/>
      <c r="U324" s="223"/>
      <c r="V324" s="223"/>
      <c r="W324" s="223"/>
      <c r="X324" s="223"/>
      <c r="Y324" s="212"/>
      <c r="Z324" s="212"/>
      <c r="AA324" s="212"/>
      <c r="AB324" s="212"/>
      <c r="AC324" s="212"/>
      <c r="AD324" s="212"/>
      <c r="AE324" s="212"/>
      <c r="AF324" s="212"/>
      <c r="AG324" s="212" t="s">
        <v>183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 x14ac:dyDescent="0.2">
      <c r="A325" s="220"/>
      <c r="B325" s="221"/>
      <c r="C325" s="260" t="s">
        <v>241</v>
      </c>
      <c r="D325" s="225"/>
      <c r="E325" s="226">
        <v>322.69</v>
      </c>
      <c r="F325" s="223"/>
      <c r="G325" s="223"/>
      <c r="H325" s="223"/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  <c r="X325" s="223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183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">
      <c r="A326" s="220"/>
      <c r="B326" s="221"/>
      <c r="C326" s="260" t="s">
        <v>242</v>
      </c>
      <c r="D326" s="225"/>
      <c r="E326" s="226">
        <v>108.655</v>
      </c>
      <c r="F326" s="223"/>
      <c r="G326" s="223"/>
      <c r="H326" s="223"/>
      <c r="I326" s="223"/>
      <c r="J326" s="223"/>
      <c r="K326" s="223"/>
      <c r="L326" s="223"/>
      <c r="M326" s="223"/>
      <c r="N326" s="223"/>
      <c r="O326" s="223"/>
      <c r="P326" s="223"/>
      <c r="Q326" s="223"/>
      <c r="R326" s="223"/>
      <c r="S326" s="223"/>
      <c r="T326" s="223"/>
      <c r="U326" s="223"/>
      <c r="V326" s="223"/>
      <c r="W326" s="223"/>
      <c r="X326" s="223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183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 x14ac:dyDescent="0.2">
      <c r="A327" s="220"/>
      <c r="B327" s="221"/>
      <c r="C327" s="259"/>
      <c r="D327" s="251"/>
      <c r="E327" s="251"/>
      <c r="F327" s="251"/>
      <c r="G327" s="251"/>
      <c r="H327" s="223"/>
      <c r="I327" s="223"/>
      <c r="J327" s="223"/>
      <c r="K327" s="223"/>
      <c r="L327" s="223"/>
      <c r="M327" s="223"/>
      <c r="N327" s="223"/>
      <c r="O327" s="223"/>
      <c r="P327" s="223"/>
      <c r="Q327" s="223"/>
      <c r="R327" s="223"/>
      <c r="S327" s="223"/>
      <c r="T327" s="223"/>
      <c r="U327" s="223"/>
      <c r="V327" s="223"/>
      <c r="W327" s="223"/>
      <c r="X327" s="223"/>
      <c r="Y327" s="212"/>
      <c r="Z327" s="212"/>
      <c r="AA327" s="212"/>
      <c r="AB327" s="212"/>
      <c r="AC327" s="212"/>
      <c r="AD327" s="212"/>
      <c r="AE327" s="212"/>
      <c r="AF327" s="212"/>
      <c r="AG327" s="212" t="s">
        <v>177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 x14ac:dyDescent="0.2">
      <c r="A328" s="241">
        <v>41</v>
      </c>
      <c r="B328" s="242" t="s">
        <v>417</v>
      </c>
      <c r="C328" s="257" t="s">
        <v>418</v>
      </c>
      <c r="D328" s="243" t="s">
        <v>180</v>
      </c>
      <c r="E328" s="244">
        <v>858.07624999999996</v>
      </c>
      <c r="F328" s="245"/>
      <c r="G328" s="246">
        <f>ROUND(E328*F328,2)</f>
        <v>0</v>
      </c>
      <c r="H328" s="245"/>
      <c r="I328" s="246">
        <f>ROUND(E328*H328,2)</f>
        <v>0</v>
      </c>
      <c r="J328" s="245"/>
      <c r="K328" s="246">
        <f>ROUND(E328*J328,2)</f>
        <v>0</v>
      </c>
      <c r="L328" s="246">
        <v>21</v>
      </c>
      <c r="M328" s="246">
        <f>G328*(1+L328/100)</f>
        <v>0</v>
      </c>
      <c r="N328" s="246">
        <v>0.3276</v>
      </c>
      <c r="O328" s="246">
        <f>ROUND(E328*N328,2)</f>
        <v>281.11</v>
      </c>
      <c r="P328" s="246">
        <v>0</v>
      </c>
      <c r="Q328" s="246">
        <f>ROUND(E328*P328,2)</f>
        <v>0</v>
      </c>
      <c r="R328" s="246"/>
      <c r="S328" s="246" t="s">
        <v>354</v>
      </c>
      <c r="T328" s="247" t="s">
        <v>419</v>
      </c>
      <c r="U328" s="223">
        <v>2.5999999999999999E-2</v>
      </c>
      <c r="V328" s="223">
        <f>ROUND(E328*U328,2)</f>
        <v>22.31</v>
      </c>
      <c r="W328" s="223"/>
      <c r="X328" s="223" t="s">
        <v>173</v>
      </c>
      <c r="Y328" s="212"/>
      <c r="Z328" s="212"/>
      <c r="AA328" s="212"/>
      <c r="AB328" s="212"/>
      <c r="AC328" s="212"/>
      <c r="AD328" s="212"/>
      <c r="AE328" s="212"/>
      <c r="AF328" s="212"/>
      <c r="AG328" s="212" t="s">
        <v>174</v>
      </c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ht="22.5" outlineLevel="1" x14ac:dyDescent="0.2">
      <c r="A329" s="220"/>
      <c r="B329" s="221"/>
      <c r="C329" s="260" t="s">
        <v>420</v>
      </c>
      <c r="D329" s="225"/>
      <c r="E329" s="226">
        <v>1824.75416</v>
      </c>
      <c r="F329" s="223"/>
      <c r="G329" s="223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183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ht="22.5" outlineLevel="1" x14ac:dyDescent="0.2">
      <c r="A330" s="220"/>
      <c r="B330" s="221"/>
      <c r="C330" s="260" t="s">
        <v>421</v>
      </c>
      <c r="D330" s="225"/>
      <c r="E330" s="226">
        <v>-1206.17291</v>
      </c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183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 x14ac:dyDescent="0.2">
      <c r="A331" s="220"/>
      <c r="B331" s="221"/>
      <c r="C331" s="260" t="s">
        <v>240</v>
      </c>
      <c r="D331" s="225"/>
      <c r="E331" s="226">
        <v>-170.25</v>
      </c>
      <c r="F331" s="223"/>
      <c r="G331" s="223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12"/>
      <c r="Z331" s="212"/>
      <c r="AA331" s="212"/>
      <c r="AB331" s="212"/>
      <c r="AC331" s="212"/>
      <c r="AD331" s="212"/>
      <c r="AE331" s="212"/>
      <c r="AF331" s="212"/>
      <c r="AG331" s="212" t="s">
        <v>183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20"/>
      <c r="B332" s="221"/>
      <c r="C332" s="260" t="s">
        <v>422</v>
      </c>
      <c r="D332" s="225"/>
      <c r="E332" s="226">
        <v>309.7824</v>
      </c>
      <c r="F332" s="223"/>
      <c r="G332" s="223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183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 x14ac:dyDescent="0.2">
      <c r="A333" s="220"/>
      <c r="B333" s="221"/>
      <c r="C333" s="260" t="s">
        <v>423</v>
      </c>
      <c r="D333" s="225"/>
      <c r="E333" s="226">
        <v>99.962599999999995</v>
      </c>
      <c r="F333" s="223"/>
      <c r="G333" s="223"/>
      <c r="H333" s="223"/>
      <c r="I333" s="223"/>
      <c r="J333" s="223"/>
      <c r="K333" s="223"/>
      <c r="L333" s="223"/>
      <c r="M333" s="223"/>
      <c r="N333" s="223"/>
      <c r="O333" s="223"/>
      <c r="P333" s="223"/>
      <c r="Q333" s="223"/>
      <c r="R333" s="223"/>
      <c r="S333" s="223"/>
      <c r="T333" s="223"/>
      <c r="U333" s="223"/>
      <c r="V333" s="223"/>
      <c r="W333" s="223"/>
      <c r="X333" s="223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183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20"/>
      <c r="B334" s="221"/>
      <c r="C334" s="259"/>
      <c r="D334" s="251"/>
      <c r="E334" s="251"/>
      <c r="F334" s="251"/>
      <c r="G334" s="251"/>
      <c r="H334" s="223"/>
      <c r="I334" s="223"/>
      <c r="J334" s="223"/>
      <c r="K334" s="223"/>
      <c r="L334" s="223"/>
      <c r="M334" s="223"/>
      <c r="N334" s="223"/>
      <c r="O334" s="223"/>
      <c r="P334" s="223"/>
      <c r="Q334" s="223"/>
      <c r="R334" s="223"/>
      <c r="S334" s="223"/>
      <c r="T334" s="223"/>
      <c r="U334" s="223"/>
      <c r="V334" s="223"/>
      <c r="W334" s="223"/>
      <c r="X334" s="223"/>
      <c r="Y334" s="212"/>
      <c r="Z334" s="212"/>
      <c r="AA334" s="212"/>
      <c r="AB334" s="212"/>
      <c r="AC334" s="212"/>
      <c r="AD334" s="212"/>
      <c r="AE334" s="212"/>
      <c r="AF334" s="212"/>
      <c r="AG334" s="212" t="s">
        <v>177</v>
      </c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x14ac:dyDescent="0.2">
      <c r="A335" s="235" t="s">
        <v>165</v>
      </c>
      <c r="B335" s="236" t="s">
        <v>111</v>
      </c>
      <c r="C335" s="256" t="s">
        <v>112</v>
      </c>
      <c r="D335" s="237"/>
      <c r="E335" s="238"/>
      <c r="F335" s="239"/>
      <c r="G335" s="239">
        <f>SUMIF(AG336:AG375,"&lt;&gt;NOR",G336:G375)</f>
        <v>0</v>
      </c>
      <c r="H335" s="239"/>
      <c r="I335" s="239">
        <f>SUM(I336:I375)</f>
        <v>0</v>
      </c>
      <c r="J335" s="239"/>
      <c r="K335" s="239">
        <f>SUM(K336:K375)</f>
        <v>0</v>
      </c>
      <c r="L335" s="239"/>
      <c r="M335" s="239">
        <f>SUM(M336:M375)</f>
        <v>0</v>
      </c>
      <c r="N335" s="239"/>
      <c r="O335" s="239">
        <f>SUM(O336:O375)</f>
        <v>68.740000000000009</v>
      </c>
      <c r="P335" s="239"/>
      <c r="Q335" s="239">
        <f>SUM(Q336:Q375)</f>
        <v>0</v>
      </c>
      <c r="R335" s="239"/>
      <c r="S335" s="239"/>
      <c r="T335" s="240"/>
      <c r="U335" s="234"/>
      <c r="V335" s="234">
        <f>SUM(V336:V375)</f>
        <v>71.97</v>
      </c>
      <c r="W335" s="234"/>
      <c r="X335" s="234"/>
      <c r="AG335" t="s">
        <v>166</v>
      </c>
    </row>
    <row r="336" spans="1:60" outlineLevel="1" x14ac:dyDescent="0.2">
      <c r="A336" s="241">
        <v>42</v>
      </c>
      <c r="B336" s="242" t="s">
        <v>424</v>
      </c>
      <c r="C336" s="257" t="s">
        <v>425</v>
      </c>
      <c r="D336" s="243" t="s">
        <v>189</v>
      </c>
      <c r="E336" s="244">
        <v>445.54325</v>
      </c>
      <c r="F336" s="245"/>
      <c r="G336" s="246">
        <f>ROUND(E336*F336,2)</f>
        <v>0</v>
      </c>
      <c r="H336" s="245"/>
      <c r="I336" s="246">
        <f>ROUND(E336*H336,2)</f>
        <v>0</v>
      </c>
      <c r="J336" s="245"/>
      <c r="K336" s="246">
        <f>ROUND(E336*J336,2)</f>
        <v>0</v>
      </c>
      <c r="L336" s="246">
        <v>21</v>
      </c>
      <c r="M336" s="246">
        <f>G336*(1+L336/100)</f>
        <v>0</v>
      </c>
      <c r="N336" s="246">
        <v>9.4710000000000003E-2</v>
      </c>
      <c r="O336" s="246">
        <f>ROUND(E336*N336,2)</f>
        <v>42.2</v>
      </c>
      <c r="P336" s="246">
        <v>0</v>
      </c>
      <c r="Q336" s="246">
        <f>ROUND(E336*P336,2)</f>
        <v>0</v>
      </c>
      <c r="R336" s="246" t="s">
        <v>292</v>
      </c>
      <c r="S336" s="246" t="s">
        <v>171</v>
      </c>
      <c r="T336" s="247" t="s">
        <v>172</v>
      </c>
      <c r="U336" s="223">
        <v>0.14000000000000001</v>
      </c>
      <c r="V336" s="223">
        <f>ROUND(E336*U336,2)</f>
        <v>62.38</v>
      </c>
      <c r="W336" s="223"/>
      <c r="X336" s="223" t="s">
        <v>173</v>
      </c>
      <c r="Y336" s="212"/>
      <c r="Z336" s="212"/>
      <c r="AA336" s="212"/>
      <c r="AB336" s="212"/>
      <c r="AC336" s="212"/>
      <c r="AD336" s="212"/>
      <c r="AE336" s="212"/>
      <c r="AF336" s="212"/>
      <c r="AG336" s="212" t="s">
        <v>174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 x14ac:dyDescent="0.2">
      <c r="A337" s="220"/>
      <c r="B337" s="221"/>
      <c r="C337" s="260" t="s">
        <v>426</v>
      </c>
      <c r="D337" s="225"/>
      <c r="E337" s="226"/>
      <c r="F337" s="223"/>
      <c r="G337" s="223"/>
      <c r="H337" s="223"/>
      <c r="I337" s="223"/>
      <c r="J337" s="223"/>
      <c r="K337" s="223"/>
      <c r="L337" s="223"/>
      <c r="M337" s="223"/>
      <c r="N337" s="223"/>
      <c r="O337" s="223"/>
      <c r="P337" s="223"/>
      <c r="Q337" s="223"/>
      <c r="R337" s="223"/>
      <c r="S337" s="223"/>
      <c r="T337" s="223"/>
      <c r="U337" s="223"/>
      <c r="V337" s="223"/>
      <c r="W337" s="223"/>
      <c r="X337" s="223"/>
      <c r="Y337" s="212"/>
      <c r="Z337" s="212"/>
      <c r="AA337" s="212"/>
      <c r="AB337" s="212"/>
      <c r="AC337" s="212"/>
      <c r="AD337" s="212"/>
      <c r="AE337" s="212"/>
      <c r="AF337" s="212"/>
      <c r="AG337" s="212" t="s">
        <v>183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">
      <c r="A338" s="220"/>
      <c r="B338" s="221"/>
      <c r="C338" s="260" t="s">
        <v>405</v>
      </c>
      <c r="D338" s="225"/>
      <c r="E338" s="226"/>
      <c r="F338" s="223"/>
      <c r="G338" s="223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223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183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 x14ac:dyDescent="0.2">
      <c r="A339" s="220"/>
      <c r="B339" s="221"/>
      <c r="C339" s="260" t="s">
        <v>427</v>
      </c>
      <c r="D339" s="225"/>
      <c r="E339" s="226">
        <v>145.91300000000001</v>
      </c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3"/>
      <c r="Y339" s="212"/>
      <c r="Z339" s="212"/>
      <c r="AA339" s="212"/>
      <c r="AB339" s="212"/>
      <c r="AC339" s="212"/>
      <c r="AD339" s="212"/>
      <c r="AE339" s="212"/>
      <c r="AF339" s="212"/>
      <c r="AG339" s="212" t="s">
        <v>183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 x14ac:dyDescent="0.2">
      <c r="A340" s="220"/>
      <c r="B340" s="221"/>
      <c r="C340" s="260" t="s">
        <v>428</v>
      </c>
      <c r="D340" s="225"/>
      <c r="E340" s="226">
        <v>111.07425000000001</v>
      </c>
      <c r="F340" s="223"/>
      <c r="G340" s="223"/>
      <c r="H340" s="223"/>
      <c r="I340" s="223"/>
      <c r="J340" s="223"/>
      <c r="K340" s="223"/>
      <c r="L340" s="223"/>
      <c r="M340" s="223"/>
      <c r="N340" s="223"/>
      <c r="O340" s="223"/>
      <c r="P340" s="223"/>
      <c r="Q340" s="223"/>
      <c r="R340" s="223"/>
      <c r="S340" s="223"/>
      <c r="T340" s="223"/>
      <c r="U340" s="223"/>
      <c r="V340" s="223"/>
      <c r="W340" s="223"/>
      <c r="X340" s="223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183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">
      <c r="A341" s="220"/>
      <c r="B341" s="221"/>
      <c r="C341" s="260" t="s">
        <v>429</v>
      </c>
      <c r="D341" s="225"/>
      <c r="E341" s="226">
        <v>78.965999999999994</v>
      </c>
      <c r="F341" s="223"/>
      <c r="G341" s="223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12"/>
      <c r="Z341" s="212"/>
      <c r="AA341" s="212"/>
      <c r="AB341" s="212"/>
      <c r="AC341" s="212"/>
      <c r="AD341" s="212"/>
      <c r="AE341" s="212"/>
      <c r="AF341" s="212"/>
      <c r="AG341" s="212" t="s">
        <v>183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 x14ac:dyDescent="0.2">
      <c r="A342" s="220"/>
      <c r="B342" s="221"/>
      <c r="C342" s="260" t="s">
        <v>430</v>
      </c>
      <c r="D342" s="225"/>
      <c r="E342" s="226">
        <v>87.27</v>
      </c>
      <c r="F342" s="223"/>
      <c r="G342" s="223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12"/>
      <c r="Z342" s="212"/>
      <c r="AA342" s="212"/>
      <c r="AB342" s="212"/>
      <c r="AC342" s="212"/>
      <c r="AD342" s="212"/>
      <c r="AE342" s="212"/>
      <c r="AF342" s="212"/>
      <c r="AG342" s="212" t="s">
        <v>183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 x14ac:dyDescent="0.2">
      <c r="A343" s="220"/>
      <c r="B343" s="221"/>
      <c r="C343" s="264" t="s">
        <v>340</v>
      </c>
      <c r="D343" s="230"/>
      <c r="E343" s="231">
        <v>423.22325000000001</v>
      </c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12"/>
      <c r="Z343" s="212"/>
      <c r="AA343" s="212"/>
      <c r="AB343" s="212"/>
      <c r="AC343" s="212"/>
      <c r="AD343" s="212"/>
      <c r="AE343" s="212"/>
      <c r="AF343" s="212"/>
      <c r="AG343" s="212" t="s">
        <v>183</v>
      </c>
      <c r="AH343" s="212">
        <v>1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">
      <c r="A344" s="220"/>
      <c r="B344" s="221"/>
      <c r="C344" s="260" t="s">
        <v>431</v>
      </c>
      <c r="D344" s="225"/>
      <c r="E344" s="226">
        <v>22.32</v>
      </c>
      <c r="F344" s="223"/>
      <c r="G344" s="223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183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 x14ac:dyDescent="0.2">
      <c r="A345" s="220"/>
      <c r="B345" s="221"/>
      <c r="C345" s="259"/>
      <c r="D345" s="251"/>
      <c r="E345" s="251"/>
      <c r="F345" s="251"/>
      <c r="G345" s="251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12"/>
      <c r="Z345" s="212"/>
      <c r="AA345" s="212"/>
      <c r="AB345" s="212"/>
      <c r="AC345" s="212"/>
      <c r="AD345" s="212"/>
      <c r="AE345" s="212"/>
      <c r="AF345" s="212"/>
      <c r="AG345" s="212" t="s">
        <v>177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 x14ac:dyDescent="0.2">
      <c r="A346" s="241">
        <v>43</v>
      </c>
      <c r="B346" s="242" t="s">
        <v>432</v>
      </c>
      <c r="C346" s="257" t="s">
        <v>433</v>
      </c>
      <c r="D346" s="243" t="s">
        <v>194</v>
      </c>
      <c r="E346" s="244">
        <v>6.6589</v>
      </c>
      <c r="F346" s="245"/>
      <c r="G346" s="246">
        <f>ROUND(E346*F346,2)</f>
        <v>0</v>
      </c>
      <c r="H346" s="245"/>
      <c r="I346" s="246">
        <f>ROUND(E346*H346,2)</f>
        <v>0</v>
      </c>
      <c r="J346" s="245"/>
      <c r="K346" s="246">
        <f>ROUND(E346*J346,2)</f>
        <v>0</v>
      </c>
      <c r="L346" s="246">
        <v>21</v>
      </c>
      <c r="M346" s="246">
        <f>G346*(1+L346/100)</f>
        <v>0</v>
      </c>
      <c r="N346" s="246">
        <v>2.5249999999999999</v>
      </c>
      <c r="O346" s="246">
        <f>ROUND(E346*N346,2)</f>
        <v>16.809999999999999</v>
      </c>
      <c r="P346" s="246">
        <v>0</v>
      </c>
      <c r="Q346" s="246">
        <f>ROUND(E346*P346,2)</f>
        <v>0</v>
      </c>
      <c r="R346" s="246" t="s">
        <v>181</v>
      </c>
      <c r="S346" s="246" t="s">
        <v>171</v>
      </c>
      <c r="T346" s="247" t="s">
        <v>172</v>
      </c>
      <c r="U346" s="223">
        <v>1.44</v>
      </c>
      <c r="V346" s="223">
        <f>ROUND(E346*U346,2)</f>
        <v>9.59</v>
      </c>
      <c r="W346" s="223"/>
      <c r="X346" s="223" t="s">
        <v>173</v>
      </c>
      <c r="Y346" s="212"/>
      <c r="Z346" s="212"/>
      <c r="AA346" s="212"/>
      <c r="AB346" s="212"/>
      <c r="AC346" s="212"/>
      <c r="AD346" s="212"/>
      <c r="AE346" s="212"/>
      <c r="AF346" s="212"/>
      <c r="AG346" s="212" t="s">
        <v>174</v>
      </c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 x14ac:dyDescent="0.2">
      <c r="A347" s="220"/>
      <c r="B347" s="221"/>
      <c r="C347" s="258" t="s">
        <v>434</v>
      </c>
      <c r="D347" s="249"/>
      <c r="E347" s="249"/>
      <c r="F347" s="249"/>
      <c r="G347" s="249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  <c r="X347" s="223"/>
      <c r="Y347" s="212"/>
      <c r="Z347" s="212"/>
      <c r="AA347" s="212"/>
      <c r="AB347" s="212"/>
      <c r="AC347" s="212"/>
      <c r="AD347" s="212"/>
      <c r="AE347" s="212"/>
      <c r="AF347" s="212"/>
      <c r="AG347" s="212" t="s">
        <v>176</v>
      </c>
      <c r="AH347" s="212"/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 x14ac:dyDescent="0.2">
      <c r="A348" s="220"/>
      <c r="B348" s="221"/>
      <c r="C348" s="260" t="s">
        <v>435</v>
      </c>
      <c r="D348" s="225"/>
      <c r="E348" s="226"/>
      <c r="F348" s="223"/>
      <c r="G348" s="223"/>
      <c r="H348" s="223"/>
      <c r="I348" s="223"/>
      <c r="J348" s="223"/>
      <c r="K348" s="223"/>
      <c r="L348" s="223"/>
      <c r="M348" s="223"/>
      <c r="N348" s="223"/>
      <c r="O348" s="223"/>
      <c r="P348" s="223"/>
      <c r="Q348" s="223"/>
      <c r="R348" s="223"/>
      <c r="S348" s="223"/>
      <c r="T348" s="223"/>
      <c r="U348" s="223"/>
      <c r="V348" s="223"/>
      <c r="W348" s="223"/>
      <c r="X348" s="223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183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 x14ac:dyDescent="0.2">
      <c r="A349" s="220"/>
      <c r="B349" s="221"/>
      <c r="C349" s="260" t="s">
        <v>436</v>
      </c>
      <c r="D349" s="225"/>
      <c r="E349" s="226"/>
      <c r="F349" s="223"/>
      <c r="G349" s="223"/>
      <c r="H349" s="223"/>
      <c r="I349" s="223"/>
      <c r="J349" s="223"/>
      <c r="K349" s="223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  <c r="X349" s="223"/>
      <c r="Y349" s="212"/>
      <c r="Z349" s="212"/>
      <c r="AA349" s="212"/>
      <c r="AB349" s="212"/>
      <c r="AC349" s="212"/>
      <c r="AD349" s="212"/>
      <c r="AE349" s="212"/>
      <c r="AF349" s="212"/>
      <c r="AG349" s="212" t="s">
        <v>183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 x14ac:dyDescent="0.2">
      <c r="A350" s="220"/>
      <c r="B350" s="221"/>
      <c r="C350" s="266" t="s">
        <v>437</v>
      </c>
      <c r="D350" s="232"/>
      <c r="E350" s="233"/>
      <c r="F350" s="223"/>
      <c r="G350" s="223"/>
      <c r="H350" s="223"/>
      <c r="I350" s="223"/>
      <c r="J350" s="223"/>
      <c r="K350" s="223"/>
      <c r="L350" s="223"/>
      <c r="M350" s="223"/>
      <c r="N350" s="223"/>
      <c r="O350" s="223"/>
      <c r="P350" s="223"/>
      <c r="Q350" s="223"/>
      <c r="R350" s="223"/>
      <c r="S350" s="223"/>
      <c r="T350" s="223"/>
      <c r="U350" s="223"/>
      <c r="V350" s="223"/>
      <c r="W350" s="223"/>
      <c r="X350" s="223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183</v>
      </c>
      <c r="AH350" s="212"/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 x14ac:dyDescent="0.2">
      <c r="A351" s="220"/>
      <c r="B351" s="221"/>
      <c r="C351" s="267" t="s">
        <v>438</v>
      </c>
      <c r="D351" s="232"/>
      <c r="E351" s="233">
        <v>1.4E-2</v>
      </c>
      <c r="F351" s="223"/>
      <c r="G351" s="223"/>
      <c r="H351" s="223"/>
      <c r="I351" s="223"/>
      <c r="J351" s="223"/>
      <c r="K351" s="223"/>
      <c r="L351" s="223"/>
      <c r="M351" s="223"/>
      <c r="N351" s="223"/>
      <c r="O351" s="223"/>
      <c r="P351" s="223"/>
      <c r="Q351" s="223"/>
      <c r="R351" s="223"/>
      <c r="S351" s="223"/>
      <c r="T351" s="223"/>
      <c r="U351" s="223"/>
      <c r="V351" s="223"/>
      <c r="W351" s="223"/>
      <c r="X351" s="223"/>
      <c r="Y351" s="212"/>
      <c r="Z351" s="212"/>
      <c r="AA351" s="212"/>
      <c r="AB351" s="212"/>
      <c r="AC351" s="212"/>
      <c r="AD351" s="212"/>
      <c r="AE351" s="212"/>
      <c r="AF351" s="212"/>
      <c r="AG351" s="212" t="s">
        <v>183</v>
      </c>
      <c r="AH351" s="212">
        <v>2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 x14ac:dyDescent="0.2">
      <c r="A352" s="220"/>
      <c r="B352" s="221"/>
      <c r="C352" s="266" t="s">
        <v>439</v>
      </c>
      <c r="D352" s="232"/>
      <c r="E352" s="233"/>
      <c r="F352" s="223"/>
      <c r="G352" s="223"/>
      <c r="H352" s="223"/>
      <c r="I352" s="223"/>
      <c r="J352" s="223"/>
      <c r="K352" s="223"/>
      <c r="L352" s="223"/>
      <c r="M352" s="223"/>
      <c r="N352" s="223"/>
      <c r="O352" s="223"/>
      <c r="P352" s="223"/>
      <c r="Q352" s="223"/>
      <c r="R352" s="223"/>
      <c r="S352" s="223"/>
      <c r="T352" s="223"/>
      <c r="U352" s="223"/>
      <c r="V352" s="223"/>
      <c r="W352" s="223"/>
      <c r="X352" s="223"/>
      <c r="Y352" s="212"/>
      <c r="Z352" s="212"/>
      <c r="AA352" s="212"/>
      <c r="AB352" s="212"/>
      <c r="AC352" s="212"/>
      <c r="AD352" s="212"/>
      <c r="AE352" s="212"/>
      <c r="AF352" s="212"/>
      <c r="AG352" s="212" t="s">
        <v>183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 x14ac:dyDescent="0.2">
      <c r="A353" s="220"/>
      <c r="B353" s="221"/>
      <c r="C353" s="260" t="s">
        <v>405</v>
      </c>
      <c r="D353" s="225"/>
      <c r="E353" s="226"/>
      <c r="F353" s="223"/>
      <c r="G353" s="223"/>
      <c r="H353" s="223"/>
      <c r="I353" s="223"/>
      <c r="J353" s="223"/>
      <c r="K353" s="223"/>
      <c r="L353" s="223"/>
      <c r="M353" s="223"/>
      <c r="N353" s="223"/>
      <c r="O353" s="223"/>
      <c r="P353" s="223"/>
      <c r="Q353" s="223"/>
      <c r="R353" s="223"/>
      <c r="S353" s="223"/>
      <c r="T353" s="223"/>
      <c r="U353" s="223"/>
      <c r="V353" s="223"/>
      <c r="W353" s="223"/>
      <c r="X353" s="223"/>
      <c r="Y353" s="212"/>
      <c r="Z353" s="212"/>
      <c r="AA353" s="212"/>
      <c r="AB353" s="212"/>
      <c r="AC353" s="212"/>
      <c r="AD353" s="212"/>
      <c r="AE353" s="212"/>
      <c r="AF353" s="212"/>
      <c r="AG353" s="212" t="s">
        <v>183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 x14ac:dyDescent="0.2">
      <c r="A354" s="220"/>
      <c r="B354" s="221"/>
      <c r="C354" s="260" t="s">
        <v>440</v>
      </c>
      <c r="D354" s="225"/>
      <c r="E354" s="226">
        <v>2.04278</v>
      </c>
      <c r="F354" s="223"/>
      <c r="G354" s="223"/>
      <c r="H354" s="223"/>
      <c r="I354" s="223"/>
      <c r="J354" s="223"/>
      <c r="K354" s="223"/>
      <c r="L354" s="223"/>
      <c r="M354" s="223"/>
      <c r="N354" s="223"/>
      <c r="O354" s="223"/>
      <c r="P354" s="223"/>
      <c r="Q354" s="223"/>
      <c r="R354" s="223"/>
      <c r="S354" s="223"/>
      <c r="T354" s="223"/>
      <c r="U354" s="223"/>
      <c r="V354" s="223"/>
      <c r="W354" s="223"/>
      <c r="X354" s="223"/>
      <c r="Y354" s="212"/>
      <c r="Z354" s="212"/>
      <c r="AA354" s="212"/>
      <c r="AB354" s="212"/>
      <c r="AC354" s="212"/>
      <c r="AD354" s="212"/>
      <c r="AE354" s="212"/>
      <c r="AF354" s="212"/>
      <c r="AG354" s="212" t="s">
        <v>183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 x14ac:dyDescent="0.2">
      <c r="A355" s="220"/>
      <c r="B355" s="221"/>
      <c r="C355" s="260" t="s">
        <v>441</v>
      </c>
      <c r="D355" s="225"/>
      <c r="E355" s="226">
        <v>1.55504</v>
      </c>
      <c r="F355" s="223"/>
      <c r="G355" s="223"/>
      <c r="H355" s="223"/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  <c r="X355" s="223"/>
      <c r="Y355" s="212"/>
      <c r="Z355" s="212"/>
      <c r="AA355" s="212"/>
      <c r="AB355" s="212"/>
      <c r="AC355" s="212"/>
      <c r="AD355" s="212"/>
      <c r="AE355" s="212"/>
      <c r="AF355" s="212"/>
      <c r="AG355" s="212" t="s">
        <v>183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 x14ac:dyDescent="0.2">
      <c r="A356" s="220"/>
      <c r="B356" s="221"/>
      <c r="C356" s="260" t="s">
        <v>442</v>
      </c>
      <c r="D356" s="225"/>
      <c r="E356" s="226">
        <v>1.1055200000000001</v>
      </c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12"/>
      <c r="Z356" s="212"/>
      <c r="AA356" s="212"/>
      <c r="AB356" s="212"/>
      <c r="AC356" s="212"/>
      <c r="AD356" s="212"/>
      <c r="AE356" s="212"/>
      <c r="AF356" s="212"/>
      <c r="AG356" s="212" t="s">
        <v>183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 x14ac:dyDescent="0.2">
      <c r="A357" s="220"/>
      <c r="B357" s="221"/>
      <c r="C357" s="260" t="s">
        <v>443</v>
      </c>
      <c r="D357" s="225"/>
      <c r="E357" s="226">
        <v>1.2217800000000001</v>
      </c>
      <c r="F357" s="223"/>
      <c r="G357" s="223"/>
      <c r="H357" s="223"/>
      <c r="I357" s="223"/>
      <c r="J357" s="223"/>
      <c r="K357" s="223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223"/>
      <c r="X357" s="223"/>
      <c r="Y357" s="212"/>
      <c r="Z357" s="212"/>
      <c r="AA357" s="212"/>
      <c r="AB357" s="212"/>
      <c r="AC357" s="212"/>
      <c r="AD357" s="212"/>
      <c r="AE357" s="212"/>
      <c r="AF357" s="212"/>
      <c r="AG357" s="212" t="s">
        <v>183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 x14ac:dyDescent="0.2">
      <c r="A358" s="220"/>
      <c r="B358" s="221"/>
      <c r="C358" s="260" t="s">
        <v>233</v>
      </c>
      <c r="D358" s="225"/>
      <c r="E358" s="226"/>
      <c r="F358" s="223"/>
      <c r="G358" s="223"/>
      <c r="H358" s="223"/>
      <c r="I358" s="223"/>
      <c r="J358" s="223"/>
      <c r="K358" s="223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3"/>
      <c r="W358" s="223"/>
      <c r="X358" s="223"/>
      <c r="Y358" s="212"/>
      <c r="Z358" s="212"/>
      <c r="AA358" s="212"/>
      <c r="AB358" s="212"/>
      <c r="AC358" s="212"/>
      <c r="AD358" s="212"/>
      <c r="AE358" s="212"/>
      <c r="AF358" s="212"/>
      <c r="AG358" s="212" t="s">
        <v>183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 x14ac:dyDescent="0.2">
      <c r="A359" s="220"/>
      <c r="B359" s="221"/>
      <c r="C359" s="260" t="s">
        <v>444</v>
      </c>
      <c r="D359" s="225"/>
      <c r="E359" s="226">
        <v>0.73377000000000003</v>
      </c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12"/>
      <c r="Z359" s="212"/>
      <c r="AA359" s="212"/>
      <c r="AB359" s="212"/>
      <c r="AC359" s="212"/>
      <c r="AD359" s="212"/>
      <c r="AE359" s="212"/>
      <c r="AF359" s="212"/>
      <c r="AG359" s="212" t="s">
        <v>183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 x14ac:dyDescent="0.2">
      <c r="A360" s="220"/>
      <c r="B360" s="221"/>
      <c r="C360" s="259"/>
      <c r="D360" s="251"/>
      <c r="E360" s="251"/>
      <c r="F360" s="251"/>
      <c r="G360" s="251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3"/>
      <c r="Y360" s="212"/>
      <c r="Z360" s="212"/>
      <c r="AA360" s="212"/>
      <c r="AB360" s="212"/>
      <c r="AC360" s="212"/>
      <c r="AD360" s="212"/>
      <c r="AE360" s="212"/>
      <c r="AF360" s="212"/>
      <c r="AG360" s="212" t="s">
        <v>177</v>
      </c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ht="22.5" outlineLevel="1" x14ac:dyDescent="0.2">
      <c r="A361" s="241">
        <v>44</v>
      </c>
      <c r="B361" s="242" t="s">
        <v>445</v>
      </c>
      <c r="C361" s="257" t="s">
        <v>446</v>
      </c>
      <c r="D361" s="243" t="s">
        <v>169</v>
      </c>
      <c r="E361" s="244">
        <v>22.766400000000001</v>
      </c>
      <c r="F361" s="245"/>
      <c r="G361" s="246">
        <f>ROUND(E361*F361,2)</f>
        <v>0</v>
      </c>
      <c r="H361" s="245"/>
      <c r="I361" s="246">
        <f>ROUND(E361*H361,2)</f>
        <v>0</v>
      </c>
      <c r="J361" s="245"/>
      <c r="K361" s="246">
        <f>ROUND(E361*J361,2)</f>
        <v>0</v>
      </c>
      <c r="L361" s="246">
        <v>21</v>
      </c>
      <c r="M361" s="246">
        <f>G361*(1+L361/100)</f>
        <v>0</v>
      </c>
      <c r="N361" s="246">
        <v>1.01E-2</v>
      </c>
      <c r="O361" s="246">
        <f>ROUND(E361*N361,2)</f>
        <v>0.23</v>
      </c>
      <c r="P361" s="246">
        <v>0</v>
      </c>
      <c r="Q361" s="246">
        <f>ROUND(E361*P361,2)</f>
        <v>0</v>
      </c>
      <c r="R361" s="246" t="s">
        <v>248</v>
      </c>
      <c r="S361" s="246" t="s">
        <v>171</v>
      </c>
      <c r="T361" s="247" t="s">
        <v>172</v>
      </c>
      <c r="U361" s="223">
        <v>0</v>
      </c>
      <c r="V361" s="223">
        <f>ROUND(E361*U361,2)</f>
        <v>0</v>
      </c>
      <c r="W361" s="223"/>
      <c r="X361" s="223" t="s">
        <v>250</v>
      </c>
      <c r="Y361" s="212"/>
      <c r="Z361" s="212"/>
      <c r="AA361" s="212"/>
      <c r="AB361" s="212"/>
      <c r="AC361" s="212"/>
      <c r="AD361" s="212"/>
      <c r="AE361" s="212"/>
      <c r="AF361" s="212"/>
      <c r="AG361" s="212" t="s">
        <v>336</v>
      </c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 x14ac:dyDescent="0.2">
      <c r="A362" s="220"/>
      <c r="B362" s="221"/>
      <c r="C362" s="260" t="s">
        <v>436</v>
      </c>
      <c r="D362" s="225"/>
      <c r="E362" s="226"/>
      <c r="F362" s="223"/>
      <c r="G362" s="223"/>
      <c r="H362" s="223"/>
      <c r="I362" s="223"/>
      <c r="J362" s="223"/>
      <c r="K362" s="223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3"/>
      <c r="W362" s="223"/>
      <c r="X362" s="223"/>
      <c r="Y362" s="212"/>
      <c r="Z362" s="212"/>
      <c r="AA362" s="212"/>
      <c r="AB362" s="212"/>
      <c r="AC362" s="212"/>
      <c r="AD362" s="212"/>
      <c r="AE362" s="212"/>
      <c r="AF362" s="212"/>
      <c r="AG362" s="212" t="s">
        <v>183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 x14ac:dyDescent="0.2">
      <c r="A363" s="220"/>
      <c r="B363" s="221"/>
      <c r="C363" s="260" t="s">
        <v>431</v>
      </c>
      <c r="D363" s="225"/>
      <c r="E363" s="226">
        <v>22.32</v>
      </c>
      <c r="F363" s="223"/>
      <c r="G363" s="223"/>
      <c r="H363" s="223"/>
      <c r="I363" s="223"/>
      <c r="J363" s="223"/>
      <c r="K363" s="223"/>
      <c r="L363" s="223"/>
      <c r="M363" s="223"/>
      <c r="N363" s="223"/>
      <c r="O363" s="223"/>
      <c r="P363" s="223"/>
      <c r="Q363" s="223"/>
      <c r="R363" s="223"/>
      <c r="S363" s="223"/>
      <c r="T363" s="223"/>
      <c r="U363" s="223"/>
      <c r="V363" s="223"/>
      <c r="W363" s="223"/>
      <c r="X363" s="223"/>
      <c r="Y363" s="212"/>
      <c r="Z363" s="212"/>
      <c r="AA363" s="212"/>
      <c r="AB363" s="212"/>
      <c r="AC363" s="212"/>
      <c r="AD363" s="212"/>
      <c r="AE363" s="212"/>
      <c r="AF363" s="212"/>
      <c r="AG363" s="212" t="s">
        <v>183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 x14ac:dyDescent="0.2">
      <c r="A364" s="220"/>
      <c r="B364" s="221"/>
      <c r="C364" s="260" t="s">
        <v>447</v>
      </c>
      <c r="D364" s="225"/>
      <c r="E364" s="226">
        <v>0.44640000000000002</v>
      </c>
      <c r="F364" s="223"/>
      <c r="G364" s="223"/>
      <c r="H364" s="223"/>
      <c r="I364" s="223"/>
      <c r="J364" s="223"/>
      <c r="K364" s="223"/>
      <c r="L364" s="223"/>
      <c r="M364" s="223"/>
      <c r="N364" s="223"/>
      <c r="O364" s="223"/>
      <c r="P364" s="223"/>
      <c r="Q364" s="223"/>
      <c r="R364" s="223"/>
      <c r="S364" s="223"/>
      <c r="T364" s="223"/>
      <c r="U364" s="223"/>
      <c r="V364" s="223"/>
      <c r="W364" s="223"/>
      <c r="X364" s="223"/>
      <c r="Y364" s="212"/>
      <c r="Z364" s="212"/>
      <c r="AA364" s="212"/>
      <c r="AB364" s="212"/>
      <c r="AC364" s="212"/>
      <c r="AD364" s="212"/>
      <c r="AE364" s="212"/>
      <c r="AF364" s="212"/>
      <c r="AG364" s="212" t="s">
        <v>183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 x14ac:dyDescent="0.2">
      <c r="A365" s="220"/>
      <c r="B365" s="221"/>
      <c r="C365" s="259"/>
      <c r="D365" s="251"/>
      <c r="E365" s="251"/>
      <c r="F365" s="251"/>
      <c r="G365" s="251"/>
      <c r="H365" s="223"/>
      <c r="I365" s="223"/>
      <c r="J365" s="223"/>
      <c r="K365" s="223"/>
      <c r="L365" s="223"/>
      <c r="M365" s="223"/>
      <c r="N365" s="223"/>
      <c r="O365" s="223"/>
      <c r="P365" s="223"/>
      <c r="Q365" s="223"/>
      <c r="R365" s="223"/>
      <c r="S365" s="223"/>
      <c r="T365" s="223"/>
      <c r="U365" s="223"/>
      <c r="V365" s="223"/>
      <c r="W365" s="223"/>
      <c r="X365" s="223"/>
      <c r="Y365" s="212"/>
      <c r="Z365" s="212"/>
      <c r="AA365" s="212"/>
      <c r="AB365" s="212"/>
      <c r="AC365" s="212"/>
      <c r="AD365" s="212"/>
      <c r="AE365" s="212"/>
      <c r="AF365" s="212"/>
      <c r="AG365" s="212" t="s">
        <v>177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 x14ac:dyDescent="0.2">
      <c r="A366" s="241">
        <v>45</v>
      </c>
      <c r="B366" s="242" t="s">
        <v>448</v>
      </c>
      <c r="C366" s="257" t="s">
        <v>449</v>
      </c>
      <c r="D366" s="243" t="s">
        <v>169</v>
      </c>
      <c r="E366" s="244">
        <v>863.37543000000005</v>
      </c>
      <c r="F366" s="245"/>
      <c r="G366" s="246">
        <f>ROUND(E366*F366,2)</f>
        <v>0</v>
      </c>
      <c r="H366" s="245"/>
      <c r="I366" s="246">
        <f>ROUND(E366*H366,2)</f>
        <v>0</v>
      </c>
      <c r="J366" s="245"/>
      <c r="K366" s="246">
        <f>ROUND(E366*J366,2)</f>
        <v>0</v>
      </c>
      <c r="L366" s="246">
        <v>21</v>
      </c>
      <c r="M366" s="246">
        <f>G366*(1+L366/100)</f>
        <v>0</v>
      </c>
      <c r="N366" s="246">
        <v>1.0999999999999999E-2</v>
      </c>
      <c r="O366" s="246">
        <f>ROUND(E366*N366,2)</f>
        <v>9.5</v>
      </c>
      <c r="P366" s="246">
        <v>0</v>
      </c>
      <c r="Q366" s="246">
        <f>ROUND(E366*P366,2)</f>
        <v>0</v>
      </c>
      <c r="R366" s="246" t="s">
        <v>248</v>
      </c>
      <c r="S366" s="246" t="s">
        <v>171</v>
      </c>
      <c r="T366" s="247" t="s">
        <v>172</v>
      </c>
      <c r="U366" s="223">
        <v>0</v>
      </c>
      <c r="V366" s="223">
        <f>ROUND(E366*U366,2)</f>
        <v>0</v>
      </c>
      <c r="W366" s="223"/>
      <c r="X366" s="223" t="s">
        <v>250</v>
      </c>
      <c r="Y366" s="212"/>
      <c r="Z366" s="212"/>
      <c r="AA366" s="212"/>
      <c r="AB366" s="212"/>
      <c r="AC366" s="212"/>
      <c r="AD366" s="212"/>
      <c r="AE366" s="212"/>
      <c r="AF366" s="212"/>
      <c r="AG366" s="212" t="s">
        <v>251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 x14ac:dyDescent="0.2">
      <c r="A367" s="220"/>
      <c r="B367" s="221"/>
      <c r="C367" s="260" t="s">
        <v>426</v>
      </c>
      <c r="D367" s="225"/>
      <c r="E367" s="226"/>
      <c r="F367" s="223"/>
      <c r="G367" s="223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  <c r="X367" s="223"/>
      <c r="Y367" s="212"/>
      <c r="Z367" s="212"/>
      <c r="AA367" s="212"/>
      <c r="AB367" s="212"/>
      <c r="AC367" s="212"/>
      <c r="AD367" s="212"/>
      <c r="AE367" s="212"/>
      <c r="AF367" s="212"/>
      <c r="AG367" s="212" t="s">
        <v>183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 x14ac:dyDescent="0.2">
      <c r="A368" s="220"/>
      <c r="B368" s="221"/>
      <c r="C368" s="260" t="s">
        <v>405</v>
      </c>
      <c r="D368" s="225"/>
      <c r="E368" s="226"/>
      <c r="F368" s="223"/>
      <c r="G368" s="223"/>
      <c r="H368" s="223"/>
      <c r="I368" s="223"/>
      <c r="J368" s="223"/>
      <c r="K368" s="223"/>
      <c r="L368" s="223"/>
      <c r="M368" s="223"/>
      <c r="N368" s="223"/>
      <c r="O368" s="223"/>
      <c r="P368" s="223"/>
      <c r="Q368" s="223"/>
      <c r="R368" s="223"/>
      <c r="S368" s="223"/>
      <c r="T368" s="223"/>
      <c r="U368" s="223"/>
      <c r="V368" s="223"/>
      <c r="W368" s="223"/>
      <c r="X368" s="223"/>
      <c r="Y368" s="212"/>
      <c r="Z368" s="212"/>
      <c r="AA368" s="212"/>
      <c r="AB368" s="212"/>
      <c r="AC368" s="212"/>
      <c r="AD368" s="212"/>
      <c r="AE368" s="212"/>
      <c r="AF368" s="212"/>
      <c r="AG368" s="212" t="s">
        <v>183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 x14ac:dyDescent="0.2">
      <c r="A369" s="220"/>
      <c r="B369" s="221"/>
      <c r="C369" s="260" t="s">
        <v>450</v>
      </c>
      <c r="D369" s="225"/>
      <c r="E369" s="226">
        <v>291.82600000000002</v>
      </c>
      <c r="F369" s="223"/>
      <c r="G369" s="223"/>
      <c r="H369" s="223"/>
      <c r="I369" s="223"/>
      <c r="J369" s="223"/>
      <c r="K369" s="223"/>
      <c r="L369" s="223"/>
      <c r="M369" s="223"/>
      <c r="N369" s="223"/>
      <c r="O369" s="223"/>
      <c r="P369" s="223"/>
      <c r="Q369" s="223"/>
      <c r="R369" s="223"/>
      <c r="S369" s="223"/>
      <c r="T369" s="223"/>
      <c r="U369" s="223"/>
      <c r="V369" s="223"/>
      <c r="W369" s="223"/>
      <c r="X369" s="223"/>
      <c r="Y369" s="212"/>
      <c r="Z369" s="212"/>
      <c r="AA369" s="212"/>
      <c r="AB369" s="212"/>
      <c r="AC369" s="212"/>
      <c r="AD369" s="212"/>
      <c r="AE369" s="212"/>
      <c r="AF369" s="212"/>
      <c r="AG369" s="212" t="s">
        <v>183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">
      <c r="A370" s="220"/>
      <c r="B370" s="221"/>
      <c r="C370" s="260" t="s">
        <v>451</v>
      </c>
      <c r="D370" s="225"/>
      <c r="E370" s="226">
        <v>222.14850000000001</v>
      </c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23"/>
      <c r="Y370" s="212"/>
      <c r="Z370" s="212"/>
      <c r="AA370" s="212"/>
      <c r="AB370" s="212"/>
      <c r="AC370" s="212"/>
      <c r="AD370" s="212"/>
      <c r="AE370" s="212"/>
      <c r="AF370" s="212"/>
      <c r="AG370" s="212" t="s">
        <v>183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 x14ac:dyDescent="0.2">
      <c r="A371" s="220"/>
      <c r="B371" s="221"/>
      <c r="C371" s="260" t="s">
        <v>452</v>
      </c>
      <c r="D371" s="225"/>
      <c r="E371" s="226">
        <v>157.93199999999999</v>
      </c>
      <c r="F371" s="223"/>
      <c r="G371" s="223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12"/>
      <c r="Z371" s="212"/>
      <c r="AA371" s="212"/>
      <c r="AB371" s="212"/>
      <c r="AC371" s="212"/>
      <c r="AD371" s="212"/>
      <c r="AE371" s="212"/>
      <c r="AF371" s="212"/>
      <c r="AG371" s="212" t="s">
        <v>183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 x14ac:dyDescent="0.2">
      <c r="A372" s="220"/>
      <c r="B372" s="221"/>
      <c r="C372" s="260" t="s">
        <v>453</v>
      </c>
      <c r="D372" s="225"/>
      <c r="E372" s="226">
        <v>174.54</v>
      </c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12"/>
      <c r="Z372" s="212"/>
      <c r="AA372" s="212"/>
      <c r="AB372" s="212"/>
      <c r="AC372" s="212"/>
      <c r="AD372" s="212"/>
      <c r="AE372" s="212"/>
      <c r="AF372" s="212"/>
      <c r="AG372" s="212" t="s">
        <v>183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 x14ac:dyDescent="0.2">
      <c r="A373" s="220"/>
      <c r="B373" s="221"/>
      <c r="C373" s="264" t="s">
        <v>340</v>
      </c>
      <c r="D373" s="230"/>
      <c r="E373" s="231">
        <v>846.44650000000001</v>
      </c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12"/>
      <c r="Z373" s="212"/>
      <c r="AA373" s="212"/>
      <c r="AB373" s="212"/>
      <c r="AC373" s="212"/>
      <c r="AD373" s="212"/>
      <c r="AE373" s="212"/>
      <c r="AF373" s="212"/>
      <c r="AG373" s="212" t="s">
        <v>183</v>
      </c>
      <c r="AH373" s="212">
        <v>1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 x14ac:dyDescent="0.2">
      <c r="A374" s="220"/>
      <c r="B374" s="221"/>
      <c r="C374" s="260" t="s">
        <v>454</v>
      </c>
      <c r="D374" s="225"/>
      <c r="E374" s="226">
        <v>16.928930000000001</v>
      </c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  <c r="X374" s="223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183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 x14ac:dyDescent="0.2">
      <c r="A375" s="220"/>
      <c r="B375" s="221"/>
      <c r="C375" s="259"/>
      <c r="D375" s="251"/>
      <c r="E375" s="251"/>
      <c r="F375" s="251"/>
      <c r="G375" s="251"/>
      <c r="H375" s="223"/>
      <c r="I375" s="223"/>
      <c r="J375" s="223"/>
      <c r="K375" s="223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3"/>
      <c r="W375" s="223"/>
      <c r="X375" s="223"/>
      <c r="Y375" s="212"/>
      <c r="Z375" s="212"/>
      <c r="AA375" s="212"/>
      <c r="AB375" s="212"/>
      <c r="AC375" s="212"/>
      <c r="AD375" s="212"/>
      <c r="AE375" s="212"/>
      <c r="AF375" s="212"/>
      <c r="AG375" s="212" t="s">
        <v>177</v>
      </c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x14ac:dyDescent="0.2">
      <c r="A376" s="235" t="s">
        <v>165</v>
      </c>
      <c r="B376" s="236" t="s">
        <v>117</v>
      </c>
      <c r="C376" s="256" t="s">
        <v>118</v>
      </c>
      <c r="D376" s="237"/>
      <c r="E376" s="238"/>
      <c r="F376" s="239"/>
      <c r="G376" s="239">
        <f>SUMIF(AG377:AG384,"&lt;&gt;NOR",G377:G384)</f>
        <v>0</v>
      </c>
      <c r="H376" s="239"/>
      <c r="I376" s="239">
        <f>SUM(I377:I384)</f>
        <v>0</v>
      </c>
      <c r="J376" s="239"/>
      <c r="K376" s="239">
        <f>SUM(K377:K384)</f>
        <v>0</v>
      </c>
      <c r="L376" s="239"/>
      <c r="M376" s="239">
        <f>SUM(M377:M384)</f>
        <v>0</v>
      </c>
      <c r="N376" s="239"/>
      <c r="O376" s="239">
        <f>SUM(O377:O384)</f>
        <v>0</v>
      </c>
      <c r="P376" s="239"/>
      <c r="Q376" s="239">
        <f>SUM(Q377:Q384)</f>
        <v>3.4</v>
      </c>
      <c r="R376" s="239"/>
      <c r="S376" s="239"/>
      <c r="T376" s="240"/>
      <c r="U376" s="234"/>
      <c r="V376" s="234">
        <f>SUM(V377:V384)</f>
        <v>100.95</v>
      </c>
      <c r="W376" s="234"/>
      <c r="X376" s="234"/>
      <c r="AG376" t="s">
        <v>166</v>
      </c>
    </row>
    <row r="377" spans="1:60" outlineLevel="1" x14ac:dyDescent="0.2">
      <c r="A377" s="241">
        <v>46</v>
      </c>
      <c r="B377" s="242" t="s">
        <v>455</v>
      </c>
      <c r="C377" s="257" t="s">
        <v>456</v>
      </c>
      <c r="D377" s="243" t="s">
        <v>189</v>
      </c>
      <c r="E377" s="244">
        <v>85.2</v>
      </c>
      <c r="F377" s="245"/>
      <c r="G377" s="246">
        <f>ROUND(E377*F377,2)</f>
        <v>0</v>
      </c>
      <c r="H377" s="245"/>
      <c r="I377" s="246">
        <f>ROUND(E377*H377,2)</f>
        <v>0</v>
      </c>
      <c r="J377" s="245"/>
      <c r="K377" s="246">
        <f>ROUND(E377*J377,2)</f>
        <v>0</v>
      </c>
      <c r="L377" s="246">
        <v>21</v>
      </c>
      <c r="M377" s="246">
        <f>G377*(1+L377/100)</f>
        <v>0</v>
      </c>
      <c r="N377" s="246">
        <v>0</v>
      </c>
      <c r="O377" s="246">
        <f>ROUND(E377*N377,2)</f>
        <v>0</v>
      </c>
      <c r="P377" s="246">
        <v>0.01</v>
      </c>
      <c r="Q377" s="246">
        <f>ROUND(E377*P377,2)</f>
        <v>0.85</v>
      </c>
      <c r="R377" s="246" t="s">
        <v>457</v>
      </c>
      <c r="S377" s="246" t="s">
        <v>171</v>
      </c>
      <c r="T377" s="247" t="s">
        <v>172</v>
      </c>
      <c r="U377" s="223">
        <v>0.4</v>
      </c>
      <c r="V377" s="223">
        <f>ROUND(E377*U377,2)</f>
        <v>34.08</v>
      </c>
      <c r="W377" s="223"/>
      <c r="X377" s="223" t="s">
        <v>173</v>
      </c>
      <c r="Y377" s="212"/>
      <c r="Z377" s="212"/>
      <c r="AA377" s="212"/>
      <c r="AB377" s="212"/>
      <c r="AC377" s="212"/>
      <c r="AD377" s="212"/>
      <c r="AE377" s="212"/>
      <c r="AF377" s="212"/>
      <c r="AG377" s="212" t="s">
        <v>174</v>
      </c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 x14ac:dyDescent="0.2">
      <c r="A378" s="220"/>
      <c r="B378" s="221"/>
      <c r="C378" s="265"/>
      <c r="D378" s="254"/>
      <c r="E378" s="254"/>
      <c r="F378" s="254"/>
      <c r="G378" s="254"/>
      <c r="H378" s="223"/>
      <c r="I378" s="223"/>
      <c r="J378" s="223"/>
      <c r="K378" s="223"/>
      <c r="L378" s="223"/>
      <c r="M378" s="223"/>
      <c r="N378" s="223"/>
      <c r="O378" s="223"/>
      <c r="P378" s="223"/>
      <c r="Q378" s="223"/>
      <c r="R378" s="223"/>
      <c r="S378" s="223"/>
      <c r="T378" s="223"/>
      <c r="U378" s="223"/>
      <c r="V378" s="223"/>
      <c r="W378" s="223"/>
      <c r="X378" s="223"/>
      <c r="Y378" s="212"/>
      <c r="Z378" s="212"/>
      <c r="AA378" s="212"/>
      <c r="AB378" s="212"/>
      <c r="AC378" s="212"/>
      <c r="AD378" s="212"/>
      <c r="AE378" s="212"/>
      <c r="AF378" s="212"/>
      <c r="AG378" s="212" t="s">
        <v>177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 x14ac:dyDescent="0.2">
      <c r="A379" s="241">
        <v>47</v>
      </c>
      <c r="B379" s="242" t="s">
        <v>458</v>
      </c>
      <c r="C379" s="257" t="s">
        <v>459</v>
      </c>
      <c r="D379" s="243" t="s">
        <v>169</v>
      </c>
      <c r="E379" s="244">
        <v>30</v>
      </c>
      <c r="F379" s="245"/>
      <c r="G379" s="246">
        <f>ROUND(E379*F379,2)</f>
        <v>0</v>
      </c>
      <c r="H379" s="245"/>
      <c r="I379" s="246">
        <f>ROUND(E379*H379,2)</f>
        <v>0</v>
      </c>
      <c r="J379" s="245"/>
      <c r="K379" s="246">
        <f>ROUND(E379*J379,2)</f>
        <v>0</v>
      </c>
      <c r="L379" s="246">
        <v>21</v>
      </c>
      <c r="M379" s="246">
        <f>G379*(1+L379/100)</f>
        <v>0</v>
      </c>
      <c r="N379" s="246">
        <v>0</v>
      </c>
      <c r="O379" s="246">
        <f>ROUND(E379*N379,2)</f>
        <v>0</v>
      </c>
      <c r="P379" s="246">
        <v>8.5000000000000006E-2</v>
      </c>
      <c r="Q379" s="246">
        <f>ROUND(E379*P379,2)</f>
        <v>2.5499999999999998</v>
      </c>
      <c r="R379" s="246"/>
      <c r="S379" s="246" t="s">
        <v>354</v>
      </c>
      <c r="T379" s="247" t="s">
        <v>419</v>
      </c>
      <c r="U379" s="223">
        <v>2.2290000000000001</v>
      </c>
      <c r="V379" s="223">
        <f>ROUND(E379*U379,2)</f>
        <v>66.87</v>
      </c>
      <c r="W379" s="223"/>
      <c r="X379" s="223" t="s">
        <v>173</v>
      </c>
      <c r="Y379" s="212"/>
      <c r="Z379" s="212"/>
      <c r="AA379" s="212"/>
      <c r="AB379" s="212"/>
      <c r="AC379" s="212"/>
      <c r="AD379" s="212"/>
      <c r="AE379" s="212"/>
      <c r="AF379" s="212"/>
      <c r="AG379" s="212" t="s">
        <v>174</v>
      </c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 x14ac:dyDescent="0.2">
      <c r="A380" s="220"/>
      <c r="B380" s="221"/>
      <c r="C380" s="260" t="s">
        <v>460</v>
      </c>
      <c r="D380" s="225"/>
      <c r="E380" s="226">
        <v>30</v>
      </c>
      <c r="F380" s="223"/>
      <c r="G380" s="223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223"/>
      <c r="Y380" s="212"/>
      <c r="Z380" s="212"/>
      <c r="AA380" s="212"/>
      <c r="AB380" s="212"/>
      <c r="AC380" s="212"/>
      <c r="AD380" s="212"/>
      <c r="AE380" s="212"/>
      <c r="AF380" s="212"/>
      <c r="AG380" s="212" t="s">
        <v>183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 x14ac:dyDescent="0.2">
      <c r="A381" s="220"/>
      <c r="B381" s="221"/>
      <c r="C381" s="266" t="s">
        <v>437</v>
      </c>
      <c r="D381" s="232"/>
      <c r="E381" s="233"/>
      <c r="F381" s="223"/>
      <c r="G381" s="223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3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183</v>
      </c>
      <c r="AH381" s="212"/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 x14ac:dyDescent="0.2">
      <c r="A382" s="220"/>
      <c r="B382" s="221"/>
      <c r="C382" s="267" t="s">
        <v>461</v>
      </c>
      <c r="D382" s="232"/>
      <c r="E382" s="233">
        <v>28.4</v>
      </c>
      <c r="F382" s="223"/>
      <c r="G382" s="223"/>
      <c r="H382" s="223"/>
      <c r="I382" s="223"/>
      <c r="J382" s="223"/>
      <c r="K382" s="223"/>
      <c r="L382" s="223"/>
      <c r="M382" s="223"/>
      <c r="N382" s="223"/>
      <c r="O382" s="223"/>
      <c r="P382" s="223"/>
      <c r="Q382" s="223"/>
      <c r="R382" s="223"/>
      <c r="S382" s="223"/>
      <c r="T382" s="223"/>
      <c r="U382" s="223"/>
      <c r="V382" s="223"/>
      <c r="W382" s="223"/>
      <c r="X382" s="223"/>
      <c r="Y382" s="212"/>
      <c r="Z382" s="212"/>
      <c r="AA382" s="212"/>
      <c r="AB382" s="212"/>
      <c r="AC382" s="212"/>
      <c r="AD382" s="212"/>
      <c r="AE382" s="212"/>
      <c r="AF382" s="212"/>
      <c r="AG382" s="212" t="s">
        <v>183</v>
      </c>
      <c r="AH382" s="212">
        <v>2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 x14ac:dyDescent="0.2">
      <c r="A383" s="220"/>
      <c r="B383" s="221"/>
      <c r="C383" s="266" t="s">
        <v>439</v>
      </c>
      <c r="D383" s="232"/>
      <c r="E383" s="233"/>
      <c r="F383" s="223"/>
      <c r="G383" s="223"/>
      <c r="H383" s="223"/>
      <c r="I383" s="223"/>
      <c r="J383" s="223"/>
      <c r="K383" s="223"/>
      <c r="L383" s="223"/>
      <c r="M383" s="223"/>
      <c r="N383" s="223"/>
      <c r="O383" s="223"/>
      <c r="P383" s="223"/>
      <c r="Q383" s="223"/>
      <c r="R383" s="223"/>
      <c r="S383" s="223"/>
      <c r="T383" s="223"/>
      <c r="U383" s="223"/>
      <c r="V383" s="223"/>
      <c r="W383" s="223"/>
      <c r="X383" s="223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183</v>
      </c>
      <c r="AH383" s="212"/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 x14ac:dyDescent="0.2">
      <c r="A384" s="220"/>
      <c r="B384" s="221"/>
      <c r="C384" s="259"/>
      <c r="D384" s="251"/>
      <c r="E384" s="251"/>
      <c r="F384" s="251"/>
      <c r="G384" s="251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  <c r="X384" s="223"/>
      <c r="Y384" s="212"/>
      <c r="Z384" s="212"/>
      <c r="AA384" s="212"/>
      <c r="AB384" s="212"/>
      <c r="AC384" s="212"/>
      <c r="AD384" s="212"/>
      <c r="AE384" s="212"/>
      <c r="AF384" s="212"/>
      <c r="AG384" s="212" t="s">
        <v>177</v>
      </c>
      <c r="AH384" s="212"/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x14ac:dyDescent="0.2">
      <c r="A385" s="235" t="s">
        <v>165</v>
      </c>
      <c r="B385" s="236" t="s">
        <v>119</v>
      </c>
      <c r="C385" s="256" t="s">
        <v>120</v>
      </c>
      <c r="D385" s="237"/>
      <c r="E385" s="238"/>
      <c r="F385" s="239"/>
      <c r="G385" s="239">
        <f>SUMIF(AG386:AG387,"&lt;&gt;NOR",G386:G387)</f>
        <v>0</v>
      </c>
      <c r="H385" s="239"/>
      <c r="I385" s="239">
        <f>SUM(I386:I387)</f>
        <v>0</v>
      </c>
      <c r="J385" s="239"/>
      <c r="K385" s="239">
        <f>SUM(K386:K387)</f>
        <v>0</v>
      </c>
      <c r="L385" s="239"/>
      <c r="M385" s="239">
        <f>SUM(M386:M387)</f>
        <v>0</v>
      </c>
      <c r="N385" s="239"/>
      <c r="O385" s="239">
        <f>SUM(O386:O387)</f>
        <v>0</v>
      </c>
      <c r="P385" s="239"/>
      <c r="Q385" s="239">
        <f>SUM(Q386:Q387)</f>
        <v>0</v>
      </c>
      <c r="R385" s="239"/>
      <c r="S385" s="239"/>
      <c r="T385" s="240"/>
      <c r="U385" s="234"/>
      <c r="V385" s="234">
        <f>SUM(V386:V387)</f>
        <v>32.590000000000003</v>
      </c>
      <c r="W385" s="234"/>
      <c r="X385" s="234"/>
      <c r="AG385" t="s">
        <v>166</v>
      </c>
    </row>
    <row r="386" spans="1:60" outlineLevel="1" x14ac:dyDescent="0.2">
      <c r="A386" s="241">
        <v>48</v>
      </c>
      <c r="B386" s="242" t="s">
        <v>462</v>
      </c>
      <c r="C386" s="257" t="s">
        <v>463</v>
      </c>
      <c r="D386" s="243" t="s">
        <v>257</v>
      </c>
      <c r="E386" s="244">
        <v>434.56875000000002</v>
      </c>
      <c r="F386" s="245"/>
      <c r="G386" s="246">
        <f>ROUND(E386*F386,2)</f>
        <v>0</v>
      </c>
      <c r="H386" s="245"/>
      <c r="I386" s="246">
        <f>ROUND(E386*H386,2)</f>
        <v>0</v>
      </c>
      <c r="J386" s="245"/>
      <c r="K386" s="246">
        <f>ROUND(E386*J386,2)</f>
        <v>0</v>
      </c>
      <c r="L386" s="246">
        <v>21</v>
      </c>
      <c r="M386" s="246">
        <f>G386*(1+L386/100)</f>
        <v>0</v>
      </c>
      <c r="N386" s="246">
        <v>0</v>
      </c>
      <c r="O386" s="246">
        <f>ROUND(E386*N386,2)</f>
        <v>0</v>
      </c>
      <c r="P386" s="246">
        <v>0</v>
      </c>
      <c r="Q386" s="246">
        <f>ROUND(E386*P386,2)</f>
        <v>0</v>
      </c>
      <c r="R386" s="246" t="s">
        <v>292</v>
      </c>
      <c r="S386" s="246" t="s">
        <v>171</v>
      </c>
      <c r="T386" s="247" t="s">
        <v>172</v>
      </c>
      <c r="U386" s="223">
        <v>7.4999999999999997E-2</v>
      </c>
      <c r="V386" s="223">
        <f>ROUND(E386*U386,2)</f>
        <v>32.590000000000003</v>
      </c>
      <c r="W386" s="223"/>
      <c r="X386" s="223" t="s">
        <v>258</v>
      </c>
      <c r="Y386" s="212"/>
      <c r="Z386" s="212"/>
      <c r="AA386" s="212"/>
      <c r="AB386" s="212"/>
      <c r="AC386" s="212"/>
      <c r="AD386" s="212"/>
      <c r="AE386" s="212"/>
      <c r="AF386" s="212"/>
      <c r="AG386" s="212" t="s">
        <v>259</v>
      </c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 x14ac:dyDescent="0.2">
      <c r="A387" s="220"/>
      <c r="B387" s="221"/>
      <c r="C387" s="265"/>
      <c r="D387" s="254"/>
      <c r="E387" s="254"/>
      <c r="F387" s="254"/>
      <c r="G387" s="254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3"/>
      <c r="W387" s="223"/>
      <c r="X387" s="223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177</v>
      </c>
      <c r="AH387" s="212"/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x14ac:dyDescent="0.2">
      <c r="A388" s="235" t="s">
        <v>165</v>
      </c>
      <c r="B388" s="236" t="s">
        <v>129</v>
      </c>
      <c r="C388" s="256" t="s">
        <v>130</v>
      </c>
      <c r="D388" s="237"/>
      <c r="E388" s="238"/>
      <c r="F388" s="239"/>
      <c r="G388" s="239">
        <f>SUMIF(AG389:AG396,"&lt;&gt;NOR",G389:G396)</f>
        <v>0</v>
      </c>
      <c r="H388" s="239"/>
      <c r="I388" s="239">
        <f>SUM(I389:I396)</f>
        <v>0</v>
      </c>
      <c r="J388" s="239"/>
      <c r="K388" s="239">
        <f>SUM(K389:K396)</f>
        <v>0</v>
      </c>
      <c r="L388" s="239"/>
      <c r="M388" s="239">
        <f>SUM(M389:M396)</f>
        <v>0</v>
      </c>
      <c r="N388" s="239"/>
      <c r="O388" s="239">
        <f>SUM(O389:O396)</f>
        <v>0</v>
      </c>
      <c r="P388" s="239"/>
      <c r="Q388" s="239">
        <f>SUM(Q389:Q396)</f>
        <v>0</v>
      </c>
      <c r="R388" s="239"/>
      <c r="S388" s="239"/>
      <c r="T388" s="240"/>
      <c r="U388" s="234"/>
      <c r="V388" s="234">
        <f>SUM(V389:V396)</f>
        <v>0</v>
      </c>
      <c r="W388" s="234"/>
      <c r="X388" s="234"/>
      <c r="AG388" t="s">
        <v>166</v>
      </c>
    </row>
    <row r="389" spans="1:60" outlineLevel="1" x14ac:dyDescent="0.2">
      <c r="A389" s="241">
        <v>49</v>
      </c>
      <c r="B389" s="242" t="s">
        <v>464</v>
      </c>
      <c r="C389" s="257" t="s">
        <v>465</v>
      </c>
      <c r="D389" s="243" t="s">
        <v>466</v>
      </c>
      <c r="E389" s="244">
        <v>1</v>
      </c>
      <c r="F389" s="245"/>
      <c r="G389" s="246">
        <f>ROUND(E389*F389,2)</f>
        <v>0</v>
      </c>
      <c r="H389" s="245"/>
      <c r="I389" s="246">
        <f>ROUND(E389*H389,2)</f>
        <v>0</v>
      </c>
      <c r="J389" s="245"/>
      <c r="K389" s="246">
        <f>ROUND(E389*J389,2)</f>
        <v>0</v>
      </c>
      <c r="L389" s="246">
        <v>21</v>
      </c>
      <c r="M389" s="246">
        <f>G389*(1+L389/100)</f>
        <v>0</v>
      </c>
      <c r="N389" s="246">
        <v>0</v>
      </c>
      <c r="O389" s="246">
        <f>ROUND(E389*N389,2)</f>
        <v>0</v>
      </c>
      <c r="P389" s="246">
        <v>0</v>
      </c>
      <c r="Q389" s="246">
        <f>ROUND(E389*P389,2)</f>
        <v>0</v>
      </c>
      <c r="R389" s="246"/>
      <c r="S389" s="246" t="s">
        <v>354</v>
      </c>
      <c r="T389" s="247" t="s">
        <v>249</v>
      </c>
      <c r="U389" s="223">
        <v>0</v>
      </c>
      <c r="V389" s="223">
        <f>ROUND(E389*U389,2)</f>
        <v>0</v>
      </c>
      <c r="W389" s="223"/>
      <c r="X389" s="223" t="s">
        <v>173</v>
      </c>
      <c r="Y389" s="212"/>
      <c r="Z389" s="212"/>
      <c r="AA389" s="212"/>
      <c r="AB389" s="212"/>
      <c r="AC389" s="212"/>
      <c r="AD389" s="212"/>
      <c r="AE389" s="212"/>
      <c r="AF389" s="212"/>
      <c r="AG389" s="212" t="s">
        <v>225</v>
      </c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 x14ac:dyDescent="0.2">
      <c r="A390" s="220"/>
      <c r="B390" s="221"/>
      <c r="C390" s="261" t="s">
        <v>467</v>
      </c>
      <c r="D390" s="252"/>
      <c r="E390" s="252"/>
      <c r="F390" s="252"/>
      <c r="G390" s="252"/>
      <c r="H390" s="223"/>
      <c r="I390" s="223"/>
      <c r="J390" s="223"/>
      <c r="K390" s="223"/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3"/>
      <c r="W390" s="223"/>
      <c r="X390" s="223"/>
      <c r="Y390" s="212"/>
      <c r="Z390" s="212"/>
      <c r="AA390" s="212"/>
      <c r="AB390" s="212"/>
      <c r="AC390" s="212"/>
      <c r="AD390" s="212"/>
      <c r="AE390" s="212"/>
      <c r="AF390" s="212"/>
      <c r="AG390" s="212" t="s">
        <v>221</v>
      </c>
      <c r="AH390" s="212"/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 x14ac:dyDescent="0.2">
      <c r="A391" s="220"/>
      <c r="B391" s="221"/>
      <c r="C391" s="260" t="s">
        <v>426</v>
      </c>
      <c r="D391" s="225"/>
      <c r="E391" s="226"/>
      <c r="F391" s="223"/>
      <c r="G391" s="223"/>
      <c r="H391" s="223"/>
      <c r="I391" s="223"/>
      <c r="J391" s="223"/>
      <c r="K391" s="223"/>
      <c r="L391" s="223"/>
      <c r="M391" s="223"/>
      <c r="N391" s="223"/>
      <c r="O391" s="223"/>
      <c r="P391" s="223"/>
      <c r="Q391" s="223"/>
      <c r="R391" s="223"/>
      <c r="S391" s="223"/>
      <c r="T391" s="223"/>
      <c r="U391" s="223"/>
      <c r="V391" s="223"/>
      <c r="W391" s="223"/>
      <c r="X391" s="223"/>
      <c r="Y391" s="212"/>
      <c r="Z391" s="212"/>
      <c r="AA391" s="212"/>
      <c r="AB391" s="212"/>
      <c r="AC391" s="212"/>
      <c r="AD391" s="212"/>
      <c r="AE391" s="212"/>
      <c r="AF391" s="212"/>
      <c r="AG391" s="212" t="s">
        <v>183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 x14ac:dyDescent="0.2">
      <c r="A392" s="220"/>
      <c r="B392" s="221"/>
      <c r="C392" s="260" t="s">
        <v>468</v>
      </c>
      <c r="D392" s="225"/>
      <c r="E392" s="226">
        <v>1</v>
      </c>
      <c r="F392" s="223"/>
      <c r="G392" s="223"/>
      <c r="H392" s="223"/>
      <c r="I392" s="223"/>
      <c r="J392" s="223"/>
      <c r="K392" s="223"/>
      <c r="L392" s="223"/>
      <c r="M392" s="223"/>
      <c r="N392" s="223"/>
      <c r="O392" s="223"/>
      <c r="P392" s="223"/>
      <c r="Q392" s="223"/>
      <c r="R392" s="223"/>
      <c r="S392" s="223"/>
      <c r="T392" s="223"/>
      <c r="U392" s="223"/>
      <c r="V392" s="223"/>
      <c r="W392" s="223"/>
      <c r="X392" s="223"/>
      <c r="Y392" s="212"/>
      <c r="Z392" s="212"/>
      <c r="AA392" s="212"/>
      <c r="AB392" s="212"/>
      <c r="AC392" s="212"/>
      <c r="AD392" s="212"/>
      <c r="AE392" s="212"/>
      <c r="AF392" s="212"/>
      <c r="AG392" s="212" t="s">
        <v>183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 x14ac:dyDescent="0.2">
      <c r="A393" s="220"/>
      <c r="B393" s="221"/>
      <c r="C393" s="259"/>
      <c r="D393" s="251"/>
      <c r="E393" s="251"/>
      <c r="F393" s="251"/>
      <c r="G393" s="251"/>
      <c r="H393" s="223"/>
      <c r="I393" s="223"/>
      <c r="J393" s="223"/>
      <c r="K393" s="223"/>
      <c r="L393" s="223"/>
      <c r="M393" s="223"/>
      <c r="N393" s="223"/>
      <c r="O393" s="223"/>
      <c r="P393" s="223"/>
      <c r="Q393" s="223"/>
      <c r="R393" s="223"/>
      <c r="S393" s="223"/>
      <c r="T393" s="223"/>
      <c r="U393" s="223"/>
      <c r="V393" s="223"/>
      <c r="W393" s="223"/>
      <c r="X393" s="223"/>
      <c r="Y393" s="212"/>
      <c r="Z393" s="212"/>
      <c r="AA393" s="212"/>
      <c r="AB393" s="212"/>
      <c r="AC393" s="212"/>
      <c r="AD393" s="212"/>
      <c r="AE393" s="212"/>
      <c r="AF393" s="212"/>
      <c r="AG393" s="212" t="s">
        <v>177</v>
      </c>
      <c r="AH393" s="212"/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 x14ac:dyDescent="0.2">
      <c r="A394" s="241">
        <v>50</v>
      </c>
      <c r="B394" s="242" t="s">
        <v>469</v>
      </c>
      <c r="C394" s="257" t="s">
        <v>470</v>
      </c>
      <c r="D394" s="243" t="s">
        <v>169</v>
      </c>
      <c r="E394" s="244">
        <v>2</v>
      </c>
      <c r="F394" s="245"/>
      <c r="G394" s="246">
        <f>ROUND(E394*F394,2)</f>
        <v>0</v>
      </c>
      <c r="H394" s="245"/>
      <c r="I394" s="246">
        <f>ROUND(E394*H394,2)</f>
        <v>0</v>
      </c>
      <c r="J394" s="245"/>
      <c r="K394" s="246">
        <f>ROUND(E394*J394,2)</f>
        <v>0</v>
      </c>
      <c r="L394" s="246">
        <v>21</v>
      </c>
      <c r="M394" s="246">
        <f>G394*(1+L394/100)</f>
        <v>0</v>
      </c>
      <c r="N394" s="246">
        <v>0</v>
      </c>
      <c r="O394" s="246">
        <f>ROUND(E394*N394,2)</f>
        <v>0</v>
      </c>
      <c r="P394" s="246">
        <v>0</v>
      </c>
      <c r="Q394" s="246">
        <f>ROUND(E394*P394,2)</f>
        <v>0</v>
      </c>
      <c r="R394" s="246"/>
      <c r="S394" s="246" t="s">
        <v>354</v>
      </c>
      <c r="T394" s="247" t="s">
        <v>419</v>
      </c>
      <c r="U394" s="223">
        <v>0</v>
      </c>
      <c r="V394" s="223">
        <f>ROUND(E394*U394,2)</f>
        <v>0</v>
      </c>
      <c r="W394" s="223"/>
      <c r="X394" s="223" t="s">
        <v>250</v>
      </c>
      <c r="Y394" s="212"/>
      <c r="Z394" s="212"/>
      <c r="AA394" s="212"/>
      <c r="AB394" s="212"/>
      <c r="AC394" s="212"/>
      <c r="AD394" s="212"/>
      <c r="AE394" s="212"/>
      <c r="AF394" s="212"/>
      <c r="AG394" s="212" t="s">
        <v>336</v>
      </c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ht="45" outlineLevel="1" x14ac:dyDescent="0.2">
      <c r="A395" s="220"/>
      <c r="B395" s="221"/>
      <c r="C395" s="261" t="s">
        <v>471</v>
      </c>
      <c r="D395" s="252"/>
      <c r="E395" s="252"/>
      <c r="F395" s="252"/>
      <c r="G395" s="252"/>
      <c r="H395" s="223"/>
      <c r="I395" s="223"/>
      <c r="J395" s="223"/>
      <c r="K395" s="223"/>
      <c r="L395" s="223"/>
      <c r="M395" s="223"/>
      <c r="N395" s="223"/>
      <c r="O395" s="223"/>
      <c r="P395" s="223"/>
      <c r="Q395" s="223"/>
      <c r="R395" s="223"/>
      <c r="S395" s="223"/>
      <c r="T395" s="223"/>
      <c r="U395" s="223"/>
      <c r="V395" s="223"/>
      <c r="W395" s="223"/>
      <c r="X395" s="223"/>
      <c r="Y395" s="212"/>
      <c r="Z395" s="212"/>
      <c r="AA395" s="212"/>
      <c r="AB395" s="212"/>
      <c r="AC395" s="212"/>
      <c r="AD395" s="212"/>
      <c r="AE395" s="212"/>
      <c r="AF395" s="212"/>
      <c r="AG395" s="212" t="s">
        <v>221</v>
      </c>
      <c r="AH395" s="212"/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48" t="str">
        <f>C395</f>
        <v>Juniorská fotbalová branka pro usazení do zemních pouzder o vnitřním rozměru 5x2 m. Rám  z oválného hliníkového profilu (100x120 mm) o síle stěny 2,5 mm. Rohy rámu s integrovaným zesílením svařeny s břevnem v jeden kus. Západkový systém umožňující snadné a spolehlivé spojení všech částí hlavního rámu. Masivní síťové podpěry s možností odejmutí pro prevenci vandalismu. Součástí dodávky zemní pouzdra, základový rám a síť. Barva rámu - bílá.  Certifikováno dle EN 748.</v>
      </c>
      <c r="BB395" s="212"/>
      <c r="BC395" s="212"/>
      <c r="BD395" s="212"/>
      <c r="BE395" s="212"/>
      <c r="BF395" s="212"/>
      <c r="BG395" s="212"/>
      <c r="BH395" s="212"/>
    </row>
    <row r="396" spans="1:60" outlineLevel="1" x14ac:dyDescent="0.2">
      <c r="A396" s="220"/>
      <c r="B396" s="221"/>
      <c r="C396" s="259"/>
      <c r="D396" s="251"/>
      <c r="E396" s="251"/>
      <c r="F396" s="251"/>
      <c r="G396" s="251"/>
      <c r="H396" s="223"/>
      <c r="I396" s="223"/>
      <c r="J396" s="223"/>
      <c r="K396" s="223"/>
      <c r="L396" s="223"/>
      <c r="M396" s="223"/>
      <c r="N396" s="223"/>
      <c r="O396" s="223"/>
      <c r="P396" s="223"/>
      <c r="Q396" s="223"/>
      <c r="R396" s="223"/>
      <c r="S396" s="223"/>
      <c r="T396" s="223"/>
      <c r="U396" s="223"/>
      <c r="V396" s="223"/>
      <c r="W396" s="223"/>
      <c r="X396" s="223"/>
      <c r="Y396" s="212"/>
      <c r="Z396" s="212"/>
      <c r="AA396" s="212"/>
      <c r="AB396" s="212"/>
      <c r="AC396" s="212"/>
      <c r="AD396" s="212"/>
      <c r="AE396" s="212"/>
      <c r="AF396" s="212"/>
      <c r="AG396" s="212" t="s">
        <v>177</v>
      </c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x14ac:dyDescent="0.2">
      <c r="A397" s="235" t="s">
        <v>165</v>
      </c>
      <c r="B397" s="236" t="s">
        <v>134</v>
      </c>
      <c r="C397" s="256" t="s">
        <v>135</v>
      </c>
      <c r="D397" s="237"/>
      <c r="E397" s="238"/>
      <c r="F397" s="239"/>
      <c r="G397" s="239">
        <f>SUMIF(AG398:AG415,"&lt;&gt;NOR",G398:G415)</f>
        <v>0</v>
      </c>
      <c r="H397" s="239"/>
      <c r="I397" s="239">
        <f>SUM(I398:I415)</f>
        <v>0</v>
      </c>
      <c r="J397" s="239"/>
      <c r="K397" s="239">
        <f>SUM(K398:K415)</f>
        <v>0</v>
      </c>
      <c r="L397" s="239"/>
      <c r="M397" s="239">
        <f>SUM(M398:M415)</f>
        <v>0</v>
      </c>
      <c r="N397" s="239"/>
      <c r="O397" s="239">
        <f>SUM(O398:O415)</f>
        <v>0</v>
      </c>
      <c r="P397" s="239"/>
      <c r="Q397" s="239">
        <f>SUM(Q398:Q415)</f>
        <v>0</v>
      </c>
      <c r="R397" s="239"/>
      <c r="S397" s="239"/>
      <c r="T397" s="240"/>
      <c r="U397" s="234"/>
      <c r="V397" s="234">
        <f>SUM(V398:V415)</f>
        <v>92.04</v>
      </c>
      <c r="W397" s="234"/>
      <c r="X397" s="234"/>
      <c r="AG397" t="s">
        <v>166</v>
      </c>
    </row>
    <row r="398" spans="1:60" ht="22.5" outlineLevel="1" x14ac:dyDescent="0.2">
      <c r="A398" s="241">
        <v>51</v>
      </c>
      <c r="B398" s="242" t="s">
        <v>472</v>
      </c>
      <c r="C398" s="257" t="s">
        <v>473</v>
      </c>
      <c r="D398" s="243" t="s">
        <v>257</v>
      </c>
      <c r="E398" s="244">
        <v>66.598280000000003</v>
      </c>
      <c r="F398" s="245"/>
      <c r="G398" s="246">
        <f>ROUND(E398*F398,2)</f>
        <v>0</v>
      </c>
      <c r="H398" s="245"/>
      <c r="I398" s="246">
        <f>ROUND(E398*H398,2)</f>
        <v>0</v>
      </c>
      <c r="J398" s="245"/>
      <c r="K398" s="246">
        <f>ROUND(E398*J398,2)</f>
        <v>0</v>
      </c>
      <c r="L398" s="246">
        <v>21</v>
      </c>
      <c r="M398" s="246">
        <f>G398*(1+L398/100)</f>
        <v>0</v>
      </c>
      <c r="N398" s="246">
        <v>0</v>
      </c>
      <c r="O398" s="246">
        <f>ROUND(E398*N398,2)</f>
        <v>0</v>
      </c>
      <c r="P398" s="246">
        <v>0</v>
      </c>
      <c r="Q398" s="246">
        <f>ROUND(E398*P398,2)</f>
        <v>0</v>
      </c>
      <c r="R398" s="246" t="s">
        <v>181</v>
      </c>
      <c r="S398" s="246" t="s">
        <v>171</v>
      </c>
      <c r="T398" s="247" t="s">
        <v>172</v>
      </c>
      <c r="U398" s="223">
        <v>0.68799999999999994</v>
      </c>
      <c r="V398" s="223">
        <f>ROUND(E398*U398,2)</f>
        <v>45.82</v>
      </c>
      <c r="W398" s="223"/>
      <c r="X398" s="223" t="s">
        <v>474</v>
      </c>
      <c r="Y398" s="212"/>
      <c r="Z398" s="212"/>
      <c r="AA398" s="212"/>
      <c r="AB398" s="212"/>
      <c r="AC398" s="212"/>
      <c r="AD398" s="212"/>
      <c r="AE398" s="212"/>
      <c r="AF398" s="212"/>
      <c r="AG398" s="212" t="s">
        <v>475</v>
      </c>
      <c r="AH398" s="212"/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 x14ac:dyDescent="0.2">
      <c r="A399" s="220"/>
      <c r="B399" s="221"/>
      <c r="C399" s="265"/>
      <c r="D399" s="254"/>
      <c r="E399" s="254"/>
      <c r="F399" s="254"/>
      <c r="G399" s="254"/>
      <c r="H399" s="223"/>
      <c r="I399" s="223"/>
      <c r="J399" s="223"/>
      <c r="K399" s="223"/>
      <c r="L399" s="223"/>
      <c r="M399" s="223"/>
      <c r="N399" s="223"/>
      <c r="O399" s="223"/>
      <c r="P399" s="223"/>
      <c r="Q399" s="223"/>
      <c r="R399" s="223"/>
      <c r="S399" s="223"/>
      <c r="T399" s="223"/>
      <c r="U399" s="223"/>
      <c r="V399" s="223"/>
      <c r="W399" s="223"/>
      <c r="X399" s="223"/>
      <c r="Y399" s="212"/>
      <c r="Z399" s="212"/>
      <c r="AA399" s="212"/>
      <c r="AB399" s="212"/>
      <c r="AC399" s="212"/>
      <c r="AD399" s="212"/>
      <c r="AE399" s="212"/>
      <c r="AF399" s="212"/>
      <c r="AG399" s="212" t="s">
        <v>177</v>
      </c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ht="22.5" outlineLevel="1" x14ac:dyDescent="0.2">
      <c r="A400" s="241">
        <v>52</v>
      </c>
      <c r="B400" s="242" t="s">
        <v>476</v>
      </c>
      <c r="C400" s="257" t="s">
        <v>477</v>
      </c>
      <c r="D400" s="243" t="s">
        <v>257</v>
      </c>
      <c r="E400" s="244">
        <v>66.598280000000003</v>
      </c>
      <c r="F400" s="245"/>
      <c r="G400" s="246">
        <f>ROUND(E400*F400,2)</f>
        <v>0</v>
      </c>
      <c r="H400" s="245"/>
      <c r="I400" s="246">
        <f>ROUND(E400*H400,2)</f>
        <v>0</v>
      </c>
      <c r="J400" s="245"/>
      <c r="K400" s="246">
        <f>ROUND(E400*J400,2)</f>
        <v>0</v>
      </c>
      <c r="L400" s="246">
        <v>21</v>
      </c>
      <c r="M400" s="246">
        <f>G400*(1+L400/100)</f>
        <v>0</v>
      </c>
      <c r="N400" s="246">
        <v>0</v>
      </c>
      <c r="O400" s="246">
        <f>ROUND(E400*N400,2)</f>
        <v>0</v>
      </c>
      <c r="P400" s="246">
        <v>0</v>
      </c>
      <c r="Q400" s="246">
        <f>ROUND(E400*P400,2)</f>
        <v>0</v>
      </c>
      <c r="R400" s="246" t="s">
        <v>181</v>
      </c>
      <c r="S400" s="246" t="s">
        <v>171</v>
      </c>
      <c r="T400" s="247" t="s">
        <v>172</v>
      </c>
      <c r="U400" s="223">
        <v>0</v>
      </c>
      <c r="V400" s="223">
        <f>ROUND(E400*U400,2)</f>
        <v>0</v>
      </c>
      <c r="W400" s="223"/>
      <c r="X400" s="223" t="s">
        <v>474</v>
      </c>
      <c r="Y400" s="212"/>
      <c r="Z400" s="212"/>
      <c r="AA400" s="212"/>
      <c r="AB400" s="212"/>
      <c r="AC400" s="212"/>
      <c r="AD400" s="212"/>
      <c r="AE400" s="212"/>
      <c r="AF400" s="212"/>
      <c r="AG400" s="212" t="s">
        <v>475</v>
      </c>
      <c r="AH400" s="212"/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 x14ac:dyDescent="0.2">
      <c r="A401" s="220"/>
      <c r="B401" s="221"/>
      <c r="C401" s="265"/>
      <c r="D401" s="254"/>
      <c r="E401" s="254"/>
      <c r="F401" s="254"/>
      <c r="G401" s="254"/>
      <c r="H401" s="223"/>
      <c r="I401" s="223"/>
      <c r="J401" s="223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  <c r="X401" s="223"/>
      <c r="Y401" s="212"/>
      <c r="Z401" s="212"/>
      <c r="AA401" s="212"/>
      <c r="AB401" s="212"/>
      <c r="AC401" s="212"/>
      <c r="AD401" s="212"/>
      <c r="AE401" s="212"/>
      <c r="AF401" s="212"/>
      <c r="AG401" s="212" t="s">
        <v>177</v>
      </c>
      <c r="AH401" s="212"/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 x14ac:dyDescent="0.2">
      <c r="A402" s="241">
        <v>53</v>
      </c>
      <c r="B402" s="242" t="s">
        <v>478</v>
      </c>
      <c r="C402" s="257" t="s">
        <v>479</v>
      </c>
      <c r="D402" s="243" t="s">
        <v>257</v>
      </c>
      <c r="E402" s="244">
        <v>1.3319700000000001</v>
      </c>
      <c r="F402" s="245"/>
      <c r="G402" s="246">
        <f>ROUND(E402*F402,2)</f>
        <v>0</v>
      </c>
      <c r="H402" s="245"/>
      <c r="I402" s="246">
        <f>ROUND(E402*H402,2)</f>
        <v>0</v>
      </c>
      <c r="J402" s="245"/>
      <c r="K402" s="246">
        <f>ROUND(E402*J402,2)</f>
        <v>0</v>
      </c>
      <c r="L402" s="246">
        <v>21</v>
      </c>
      <c r="M402" s="246">
        <f>G402*(1+L402/100)</f>
        <v>0</v>
      </c>
      <c r="N402" s="246">
        <v>0</v>
      </c>
      <c r="O402" s="246">
        <f>ROUND(E402*N402,2)</f>
        <v>0</v>
      </c>
      <c r="P402" s="246">
        <v>0</v>
      </c>
      <c r="Q402" s="246">
        <f>ROUND(E402*P402,2)</f>
        <v>0</v>
      </c>
      <c r="R402" s="246" t="s">
        <v>480</v>
      </c>
      <c r="S402" s="246" t="s">
        <v>171</v>
      </c>
      <c r="T402" s="247" t="s">
        <v>172</v>
      </c>
      <c r="U402" s="223">
        <v>0</v>
      </c>
      <c r="V402" s="223">
        <f>ROUND(E402*U402,2)</f>
        <v>0</v>
      </c>
      <c r="W402" s="223"/>
      <c r="X402" s="223" t="s">
        <v>474</v>
      </c>
      <c r="Y402" s="212"/>
      <c r="Z402" s="212"/>
      <c r="AA402" s="212"/>
      <c r="AB402" s="212"/>
      <c r="AC402" s="212"/>
      <c r="AD402" s="212"/>
      <c r="AE402" s="212"/>
      <c r="AF402" s="212"/>
      <c r="AG402" s="212" t="s">
        <v>475</v>
      </c>
      <c r="AH402" s="212"/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ht="22.5" outlineLevel="1" x14ac:dyDescent="0.2">
      <c r="A403" s="220"/>
      <c r="B403" s="221"/>
      <c r="C403" s="261" t="s">
        <v>481</v>
      </c>
      <c r="D403" s="252"/>
      <c r="E403" s="252"/>
      <c r="F403" s="252"/>
      <c r="G403" s="252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  <c r="X403" s="223"/>
      <c r="Y403" s="212"/>
      <c r="Z403" s="212"/>
      <c r="AA403" s="212"/>
      <c r="AB403" s="212"/>
      <c r="AC403" s="212"/>
      <c r="AD403" s="212"/>
      <c r="AE403" s="212"/>
      <c r="AF403" s="212"/>
      <c r="AG403" s="212" t="s">
        <v>221</v>
      </c>
      <c r="AH403" s="212"/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48" t="str">
        <f>C403</f>
        <v>Pro vyjádření výnosu ve prospěch zhotovitele je nutné jednotkovou cenu uvést se záporným znaménkem. (Získaná částka ponižuje náklad stavby.)</v>
      </c>
      <c r="BB403" s="212"/>
      <c r="BC403" s="212"/>
      <c r="BD403" s="212"/>
      <c r="BE403" s="212"/>
      <c r="BF403" s="212"/>
      <c r="BG403" s="212"/>
      <c r="BH403" s="212"/>
    </row>
    <row r="404" spans="1:60" outlineLevel="1" x14ac:dyDescent="0.2">
      <c r="A404" s="220"/>
      <c r="B404" s="221"/>
      <c r="C404" s="259"/>
      <c r="D404" s="251"/>
      <c r="E404" s="251"/>
      <c r="F404" s="251"/>
      <c r="G404" s="251"/>
      <c r="H404" s="223"/>
      <c r="I404" s="223"/>
      <c r="J404" s="223"/>
      <c r="K404" s="223"/>
      <c r="L404" s="223"/>
      <c r="M404" s="223"/>
      <c r="N404" s="223"/>
      <c r="O404" s="223"/>
      <c r="P404" s="223"/>
      <c r="Q404" s="223"/>
      <c r="R404" s="223"/>
      <c r="S404" s="223"/>
      <c r="T404" s="223"/>
      <c r="U404" s="223"/>
      <c r="V404" s="223"/>
      <c r="W404" s="223"/>
      <c r="X404" s="223"/>
      <c r="Y404" s="212"/>
      <c r="Z404" s="212"/>
      <c r="AA404" s="212"/>
      <c r="AB404" s="212"/>
      <c r="AC404" s="212"/>
      <c r="AD404" s="212"/>
      <c r="AE404" s="212"/>
      <c r="AF404" s="212"/>
      <c r="AG404" s="212" t="s">
        <v>177</v>
      </c>
      <c r="AH404" s="212"/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 x14ac:dyDescent="0.2">
      <c r="A405" s="241">
        <v>54</v>
      </c>
      <c r="B405" s="242" t="s">
        <v>482</v>
      </c>
      <c r="C405" s="257" t="s">
        <v>483</v>
      </c>
      <c r="D405" s="243" t="s">
        <v>257</v>
      </c>
      <c r="E405" s="244">
        <v>66.598280000000003</v>
      </c>
      <c r="F405" s="245"/>
      <c r="G405" s="246">
        <f>ROUND(E405*F405,2)</f>
        <v>0</v>
      </c>
      <c r="H405" s="245"/>
      <c r="I405" s="246">
        <f>ROUND(E405*H405,2)</f>
        <v>0</v>
      </c>
      <c r="J405" s="245"/>
      <c r="K405" s="246">
        <f>ROUND(E405*J405,2)</f>
        <v>0</v>
      </c>
      <c r="L405" s="246">
        <v>21</v>
      </c>
      <c r="M405" s="246">
        <f>G405*(1+L405/100)</f>
        <v>0</v>
      </c>
      <c r="N405" s="246">
        <v>0</v>
      </c>
      <c r="O405" s="246">
        <f>ROUND(E405*N405,2)</f>
        <v>0</v>
      </c>
      <c r="P405" s="246">
        <v>0</v>
      </c>
      <c r="Q405" s="246">
        <f>ROUND(E405*P405,2)</f>
        <v>0</v>
      </c>
      <c r="R405" s="246" t="s">
        <v>181</v>
      </c>
      <c r="S405" s="246" t="s">
        <v>171</v>
      </c>
      <c r="T405" s="247" t="s">
        <v>172</v>
      </c>
      <c r="U405" s="223">
        <v>0.68799999999999994</v>
      </c>
      <c r="V405" s="223">
        <f>ROUND(E405*U405,2)</f>
        <v>45.82</v>
      </c>
      <c r="W405" s="223"/>
      <c r="X405" s="223" t="s">
        <v>474</v>
      </c>
      <c r="Y405" s="212"/>
      <c r="Z405" s="212"/>
      <c r="AA405" s="212"/>
      <c r="AB405" s="212"/>
      <c r="AC405" s="212"/>
      <c r="AD405" s="212"/>
      <c r="AE405" s="212"/>
      <c r="AF405" s="212"/>
      <c r="AG405" s="212" t="s">
        <v>475</v>
      </c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 x14ac:dyDescent="0.2">
      <c r="A406" s="220"/>
      <c r="B406" s="221"/>
      <c r="C406" s="258" t="s">
        <v>484</v>
      </c>
      <c r="D406" s="249"/>
      <c r="E406" s="249"/>
      <c r="F406" s="249"/>
      <c r="G406" s="249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223"/>
      <c r="X406" s="223"/>
      <c r="Y406" s="212"/>
      <c r="Z406" s="212"/>
      <c r="AA406" s="212"/>
      <c r="AB406" s="212"/>
      <c r="AC406" s="212"/>
      <c r="AD406" s="212"/>
      <c r="AE406" s="212"/>
      <c r="AF406" s="212"/>
      <c r="AG406" s="212" t="s">
        <v>176</v>
      </c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 x14ac:dyDescent="0.2">
      <c r="A407" s="220"/>
      <c r="B407" s="221"/>
      <c r="C407" s="259"/>
      <c r="D407" s="251"/>
      <c r="E407" s="251"/>
      <c r="F407" s="251"/>
      <c r="G407" s="251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223"/>
      <c r="X407" s="223"/>
      <c r="Y407" s="212"/>
      <c r="Z407" s="212"/>
      <c r="AA407" s="212"/>
      <c r="AB407" s="212"/>
      <c r="AC407" s="212"/>
      <c r="AD407" s="212"/>
      <c r="AE407" s="212"/>
      <c r="AF407" s="212"/>
      <c r="AG407" s="212" t="s">
        <v>177</v>
      </c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 x14ac:dyDescent="0.2">
      <c r="A408" s="241">
        <v>55</v>
      </c>
      <c r="B408" s="242" t="s">
        <v>485</v>
      </c>
      <c r="C408" s="257" t="s">
        <v>486</v>
      </c>
      <c r="D408" s="243" t="s">
        <v>257</v>
      </c>
      <c r="E408" s="244">
        <v>53.944609999999997</v>
      </c>
      <c r="F408" s="245"/>
      <c r="G408" s="246">
        <f>ROUND(E408*F408,2)</f>
        <v>0</v>
      </c>
      <c r="H408" s="245"/>
      <c r="I408" s="246">
        <f>ROUND(E408*H408,2)</f>
        <v>0</v>
      </c>
      <c r="J408" s="245"/>
      <c r="K408" s="246">
        <f>ROUND(E408*J408,2)</f>
        <v>0</v>
      </c>
      <c r="L408" s="246">
        <v>21</v>
      </c>
      <c r="M408" s="246">
        <f>G408*(1+L408/100)</f>
        <v>0</v>
      </c>
      <c r="N408" s="246">
        <v>0</v>
      </c>
      <c r="O408" s="246">
        <f>ROUND(E408*N408,2)</f>
        <v>0</v>
      </c>
      <c r="P408" s="246">
        <v>0</v>
      </c>
      <c r="Q408" s="246">
        <f>ROUND(E408*P408,2)</f>
        <v>0</v>
      </c>
      <c r="R408" s="246" t="s">
        <v>480</v>
      </c>
      <c r="S408" s="246" t="s">
        <v>487</v>
      </c>
      <c r="T408" s="247" t="s">
        <v>487</v>
      </c>
      <c r="U408" s="223">
        <v>0</v>
      </c>
      <c r="V408" s="223">
        <f>ROUND(E408*U408,2)</f>
        <v>0</v>
      </c>
      <c r="W408" s="223"/>
      <c r="X408" s="223" t="s">
        <v>474</v>
      </c>
      <c r="Y408" s="212"/>
      <c r="Z408" s="212"/>
      <c r="AA408" s="212"/>
      <c r="AB408" s="212"/>
      <c r="AC408" s="212"/>
      <c r="AD408" s="212"/>
      <c r="AE408" s="212"/>
      <c r="AF408" s="212"/>
      <c r="AG408" s="212" t="s">
        <v>475</v>
      </c>
      <c r="AH408" s="212"/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 x14ac:dyDescent="0.2">
      <c r="A409" s="220"/>
      <c r="B409" s="221"/>
      <c r="C409" s="265"/>
      <c r="D409" s="254"/>
      <c r="E409" s="254"/>
      <c r="F409" s="254"/>
      <c r="G409" s="254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  <c r="X409" s="223"/>
      <c r="Y409" s="212"/>
      <c r="Z409" s="212"/>
      <c r="AA409" s="212"/>
      <c r="AB409" s="212"/>
      <c r="AC409" s="212"/>
      <c r="AD409" s="212"/>
      <c r="AE409" s="212"/>
      <c r="AF409" s="212"/>
      <c r="AG409" s="212" t="s">
        <v>177</v>
      </c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 x14ac:dyDescent="0.2">
      <c r="A410" s="241">
        <v>56</v>
      </c>
      <c r="B410" s="242" t="s">
        <v>488</v>
      </c>
      <c r="C410" s="257" t="s">
        <v>489</v>
      </c>
      <c r="D410" s="243" t="s">
        <v>257</v>
      </c>
      <c r="E410" s="244">
        <v>11.321709999999999</v>
      </c>
      <c r="F410" s="245"/>
      <c r="G410" s="246">
        <f>ROUND(E410*F410,2)</f>
        <v>0</v>
      </c>
      <c r="H410" s="245"/>
      <c r="I410" s="246">
        <f>ROUND(E410*H410,2)</f>
        <v>0</v>
      </c>
      <c r="J410" s="245"/>
      <c r="K410" s="246">
        <f>ROUND(E410*J410,2)</f>
        <v>0</v>
      </c>
      <c r="L410" s="246">
        <v>21</v>
      </c>
      <c r="M410" s="246">
        <f>G410*(1+L410/100)</f>
        <v>0</v>
      </c>
      <c r="N410" s="246">
        <v>0</v>
      </c>
      <c r="O410" s="246">
        <f>ROUND(E410*N410,2)</f>
        <v>0</v>
      </c>
      <c r="P410" s="246">
        <v>0</v>
      </c>
      <c r="Q410" s="246">
        <f>ROUND(E410*P410,2)</f>
        <v>0</v>
      </c>
      <c r="R410" s="246" t="s">
        <v>480</v>
      </c>
      <c r="S410" s="246" t="s">
        <v>172</v>
      </c>
      <c r="T410" s="247" t="s">
        <v>172</v>
      </c>
      <c r="U410" s="223">
        <v>0</v>
      </c>
      <c r="V410" s="223">
        <f>ROUND(E410*U410,2)</f>
        <v>0</v>
      </c>
      <c r="W410" s="223"/>
      <c r="X410" s="223" t="s">
        <v>474</v>
      </c>
      <c r="Y410" s="212"/>
      <c r="Z410" s="212"/>
      <c r="AA410" s="212"/>
      <c r="AB410" s="212"/>
      <c r="AC410" s="212"/>
      <c r="AD410" s="212"/>
      <c r="AE410" s="212"/>
      <c r="AF410" s="212"/>
      <c r="AG410" s="212" t="s">
        <v>475</v>
      </c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 x14ac:dyDescent="0.2">
      <c r="A411" s="220"/>
      <c r="B411" s="221"/>
      <c r="C411" s="261" t="s">
        <v>490</v>
      </c>
      <c r="D411" s="252"/>
      <c r="E411" s="252"/>
      <c r="F411" s="252"/>
      <c r="G411" s="252"/>
      <c r="H411" s="223"/>
      <c r="I411" s="223"/>
      <c r="J411" s="223"/>
      <c r="K411" s="223"/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3"/>
      <c r="W411" s="223"/>
      <c r="X411" s="223"/>
      <c r="Y411" s="212"/>
      <c r="Z411" s="212"/>
      <c r="AA411" s="212"/>
      <c r="AB411" s="212"/>
      <c r="AC411" s="212"/>
      <c r="AD411" s="212"/>
      <c r="AE411" s="212"/>
      <c r="AF411" s="212"/>
      <c r="AG411" s="212" t="s">
        <v>221</v>
      </c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 x14ac:dyDescent="0.2">
      <c r="A412" s="220"/>
      <c r="B412" s="221"/>
      <c r="C412" s="259"/>
      <c r="D412" s="251"/>
      <c r="E412" s="251"/>
      <c r="F412" s="251"/>
      <c r="G412" s="251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  <c r="X412" s="223"/>
      <c r="Y412" s="212"/>
      <c r="Z412" s="212"/>
      <c r="AA412" s="212"/>
      <c r="AB412" s="212"/>
      <c r="AC412" s="212"/>
      <c r="AD412" s="212"/>
      <c r="AE412" s="212"/>
      <c r="AF412" s="212"/>
      <c r="AG412" s="212" t="s">
        <v>177</v>
      </c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 x14ac:dyDescent="0.2">
      <c r="A413" s="241">
        <v>57</v>
      </c>
      <c r="B413" s="242" t="s">
        <v>491</v>
      </c>
      <c r="C413" s="257" t="s">
        <v>492</v>
      </c>
      <c r="D413" s="243" t="s">
        <v>257</v>
      </c>
      <c r="E413" s="244">
        <v>66.598280000000003</v>
      </c>
      <c r="F413" s="245"/>
      <c r="G413" s="246">
        <f>ROUND(E413*F413,2)</f>
        <v>0</v>
      </c>
      <c r="H413" s="245"/>
      <c r="I413" s="246">
        <f>ROUND(E413*H413,2)</f>
        <v>0</v>
      </c>
      <c r="J413" s="245"/>
      <c r="K413" s="246">
        <f>ROUND(E413*J413,2)</f>
        <v>0</v>
      </c>
      <c r="L413" s="246">
        <v>21</v>
      </c>
      <c r="M413" s="246">
        <f>G413*(1+L413/100)</f>
        <v>0</v>
      </c>
      <c r="N413" s="246">
        <v>0</v>
      </c>
      <c r="O413" s="246">
        <f>ROUND(E413*N413,2)</f>
        <v>0</v>
      </c>
      <c r="P413" s="246">
        <v>0</v>
      </c>
      <c r="Q413" s="246">
        <f>ROUND(E413*P413,2)</f>
        <v>0</v>
      </c>
      <c r="R413" s="246" t="s">
        <v>493</v>
      </c>
      <c r="S413" s="246" t="s">
        <v>171</v>
      </c>
      <c r="T413" s="247" t="s">
        <v>172</v>
      </c>
      <c r="U413" s="223">
        <v>6.0000000000000001E-3</v>
      </c>
      <c r="V413" s="223">
        <f>ROUND(E413*U413,2)</f>
        <v>0.4</v>
      </c>
      <c r="W413" s="223"/>
      <c r="X413" s="223" t="s">
        <v>474</v>
      </c>
      <c r="Y413" s="212"/>
      <c r="Z413" s="212"/>
      <c r="AA413" s="212"/>
      <c r="AB413" s="212"/>
      <c r="AC413" s="212"/>
      <c r="AD413" s="212"/>
      <c r="AE413" s="212"/>
      <c r="AF413" s="212"/>
      <c r="AG413" s="212" t="s">
        <v>475</v>
      </c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 x14ac:dyDescent="0.2">
      <c r="A414" s="220"/>
      <c r="B414" s="221"/>
      <c r="C414" s="258" t="s">
        <v>494</v>
      </c>
      <c r="D414" s="249"/>
      <c r="E414" s="249"/>
      <c r="F414" s="249"/>
      <c r="G414" s="249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3"/>
      <c r="Y414" s="212"/>
      <c r="Z414" s="212"/>
      <c r="AA414" s="212"/>
      <c r="AB414" s="212"/>
      <c r="AC414" s="212"/>
      <c r="AD414" s="212"/>
      <c r="AE414" s="212"/>
      <c r="AF414" s="212"/>
      <c r="AG414" s="212" t="s">
        <v>176</v>
      </c>
      <c r="AH414" s="212"/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 x14ac:dyDescent="0.2">
      <c r="A415" s="220"/>
      <c r="B415" s="221"/>
      <c r="C415" s="259"/>
      <c r="D415" s="251"/>
      <c r="E415" s="251"/>
      <c r="F415" s="251"/>
      <c r="G415" s="251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23"/>
      <c r="Y415" s="212"/>
      <c r="Z415" s="212"/>
      <c r="AA415" s="212"/>
      <c r="AB415" s="212"/>
      <c r="AC415" s="212"/>
      <c r="AD415" s="212"/>
      <c r="AE415" s="212"/>
      <c r="AF415" s="212"/>
      <c r="AG415" s="212" t="s">
        <v>177</v>
      </c>
      <c r="AH415" s="212"/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x14ac:dyDescent="0.2">
      <c r="A416" s="235" t="s">
        <v>165</v>
      </c>
      <c r="B416" s="236" t="s">
        <v>137</v>
      </c>
      <c r="C416" s="256" t="s">
        <v>27</v>
      </c>
      <c r="D416" s="237"/>
      <c r="E416" s="238"/>
      <c r="F416" s="239"/>
      <c r="G416" s="239">
        <f>SUMIF(AG417:AG443,"&lt;&gt;NOR",G417:G443)</f>
        <v>0</v>
      </c>
      <c r="H416" s="239"/>
      <c r="I416" s="239">
        <f>SUM(I417:I443)</f>
        <v>0</v>
      </c>
      <c r="J416" s="239"/>
      <c r="K416" s="239">
        <f>SUM(K417:K443)</f>
        <v>0</v>
      </c>
      <c r="L416" s="239"/>
      <c r="M416" s="239">
        <f>SUM(M417:M443)</f>
        <v>0</v>
      </c>
      <c r="N416" s="239"/>
      <c r="O416" s="239">
        <f>SUM(O417:O443)</f>
        <v>0</v>
      </c>
      <c r="P416" s="239"/>
      <c r="Q416" s="239">
        <f>SUM(Q417:Q443)</f>
        <v>0</v>
      </c>
      <c r="R416" s="239"/>
      <c r="S416" s="239"/>
      <c r="T416" s="240"/>
      <c r="U416" s="234"/>
      <c r="V416" s="234">
        <f>SUM(V417:V443)</f>
        <v>0</v>
      </c>
      <c r="W416" s="234"/>
      <c r="X416" s="234"/>
      <c r="AG416" t="s">
        <v>166</v>
      </c>
    </row>
    <row r="417" spans="1:60" outlineLevel="1" x14ac:dyDescent="0.2">
      <c r="A417" s="241">
        <v>58</v>
      </c>
      <c r="B417" s="242" t="s">
        <v>495</v>
      </c>
      <c r="C417" s="257" t="s">
        <v>496</v>
      </c>
      <c r="D417" s="243" t="s">
        <v>497</v>
      </c>
      <c r="E417" s="244">
        <v>1</v>
      </c>
      <c r="F417" s="245"/>
      <c r="G417" s="246">
        <f>ROUND(E417*F417,2)</f>
        <v>0</v>
      </c>
      <c r="H417" s="245"/>
      <c r="I417" s="246">
        <f>ROUND(E417*H417,2)</f>
        <v>0</v>
      </c>
      <c r="J417" s="245"/>
      <c r="K417" s="246">
        <f>ROUND(E417*J417,2)</f>
        <v>0</v>
      </c>
      <c r="L417" s="246">
        <v>21</v>
      </c>
      <c r="M417" s="246">
        <f>G417*(1+L417/100)</f>
        <v>0</v>
      </c>
      <c r="N417" s="246">
        <v>0</v>
      </c>
      <c r="O417" s="246">
        <f>ROUND(E417*N417,2)</f>
        <v>0</v>
      </c>
      <c r="P417" s="246">
        <v>0</v>
      </c>
      <c r="Q417" s="246">
        <f>ROUND(E417*P417,2)</f>
        <v>0</v>
      </c>
      <c r="R417" s="246"/>
      <c r="S417" s="246" t="s">
        <v>171</v>
      </c>
      <c r="T417" s="247" t="s">
        <v>419</v>
      </c>
      <c r="U417" s="223">
        <v>0</v>
      </c>
      <c r="V417" s="223">
        <f>ROUND(E417*U417,2)</f>
        <v>0</v>
      </c>
      <c r="W417" s="223"/>
      <c r="X417" s="223" t="s">
        <v>498</v>
      </c>
      <c r="Y417" s="212"/>
      <c r="Z417" s="212"/>
      <c r="AA417" s="212"/>
      <c r="AB417" s="212"/>
      <c r="AC417" s="212"/>
      <c r="AD417" s="212"/>
      <c r="AE417" s="212"/>
      <c r="AF417" s="212"/>
      <c r="AG417" s="212" t="s">
        <v>499</v>
      </c>
      <c r="AH417" s="212"/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 x14ac:dyDescent="0.2">
      <c r="A418" s="220"/>
      <c r="B418" s="221"/>
      <c r="C418" s="261" t="s">
        <v>554</v>
      </c>
      <c r="D418" s="252"/>
      <c r="E418" s="252"/>
      <c r="F418" s="252"/>
      <c r="G418" s="252"/>
      <c r="H418" s="223"/>
      <c r="I418" s="223"/>
      <c r="J418" s="223"/>
      <c r="K418" s="223"/>
      <c r="L418" s="223"/>
      <c r="M418" s="223"/>
      <c r="N418" s="223"/>
      <c r="O418" s="223"/>
      <c r="P418" s="223"/>
      <c r="Q418" s="223"/>
      <c r="R418" s="223"/>
      <c r="S418" s="223"/>
      <c r="T418" s="223"/>
      <c r="U418" s="223"/>
      <c r="V418" s="223"/>
      <c r="W418" s="223"/>
      <c r="X418" s="223"/>
      <c r="Y418" s="212"/>
      <c r="Z418" s="212"/>
      <c r="AA418" s="212"/>
      <c r="AB418" s="212"/>
      <c r="AC418" s="212"/>
      <c r="AD418" s="212"/>
      <c r="AE418" s="212"/>
      <c r="AF418" s="212"/>
      <c r="AG418" s="212" t="s">
        <v>221</v>
      </c>
      <c r="AH418" s="212"/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ht="22.5" outlineLevel="1" x14ac:dyDescent="0.2">
      <c r="A419" s="220"/>
      <c r="B419" s="221"/>
      <c r="C419" s="262" t="s">
        <v>500</v>
      </c>
      <c r="D419" s="253"/>
      <c r="E419" s="253"/>
      <c r="F419" s="253"/>
      <c r="G419" s="253"/>
      <c r="H419" s="223"/>
      <c r="I419" s="223"/>
      <c r="J419" s="223"/>
      <c r="K419" s="223"/>
      <c r="L419" s="223"/>
      <c r="M419" s="223"/>
      <c r="N419" s="223"/>
      <c r="O419" s="223"/>
      <c r="P419" s="223"/>
      <c r="Q419" s="223"/>
      <c r="R419" s="223"/>
      <c r="S419" s="223"/>
      <c r="T419" s="223"/>
      <c r="U419" s="223"/>
      <c r="V419" s="223"/>
      <c r="W419" s="223"/>
      <c r="X419" s="223"/>
      <c r="Y419" s="212"/>
      <c r="Z419" s="212"/>
      <c r="AA419" s="212"/>
      <c r="AB419" s="212"/>
      <c r="AC419" s="212"/>
      <c r="AD419" s="212"/>
      <c r="AE419" s="212"/>
      <c r="AF419" s="212"/>
      <c r="AG419" s="212" t="s">
        <v>221</v>
      </c>
      <c r="AH419" s="212"/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48" t="str">
        <f>C419</f>
        <v>Vyhotovení protokolu o vytyčení stavby se seznamem souřadnic vytyčených bodů a jejich polohopisnými (S-JTSK) a výškopisnými (Bpv) hodnotami.</v>
      </c>
      <c r="BB419" s="212"/>
      <c r="BC419" s="212"/>
      <c r="BD419" s="212"/>
      <c r="BE419" s="212"/>
      <c r="BF419" s="212"/>
      <c r="BG419" s="212"/>
      <c r="BH419" s="212"/>
    </row>
    <row r="420" spans="1:60" outlineLevel="1" x14ac:dyDescent="0.2">
      <c r="A420" s="220"/>
      <c r="B420" s="221"/>
      <c r="C420" s="259"/>
      <c r="D420" s="251"/>
      <c r="E420" s="251"/>
      <c r="F420" s="251"/>
      <c r="G420" s="251"/>
      <c r="H420" s="223"/>
      <c r="I420" s="223"/>
      <c r="J420" s="223"/>
      <c r="K420" s="223"/>
      <c r="L420" s="223"/>
      <c r="M420" s="223"/>
      <c r="N420" s="223"/>
      <c r="O420" s="223"/>
      <c r="P420" s="223"/>
      <c r="Q420" s="223"/>
      <c r="R420" s="223"/>
      <c r="S420" s="223"/>
      <c r="T420" s="223"/>
      <c r="U420" s="223"/>
      <c r="V420" s="223"/>
      <c r="W420" s="223"/>
      <c r="X420" s="223"/>
      <c r="Y420" s="212"/>
      <c r="Z420" s="212"/>
      <c r="AA420" s="212"/>
      <c r="AB420" s="212"/>
      <c r="AC420" s="212"/>
      <c r="AD420" s="212"/>
      <c r="AE420" s="212"/>
      <c r="AF420" s="212"/>
      <c r="AG420" s="212" t="s">
        <v>177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 x14ac:dyDescent="0.2">
      <c r="A421" s="241">
        <v>59</v>
      </c>
      <c r="B421" s="242" t="s">
        <v>501</v>
      </c>
      <c r="C421" s="257" t="s">
        <v>502</v>
      </c>
      <c r="D421" s="243" t="s">
        <v>497</v>
      </c>
      <c r="E421" s="244">
        <v>1</v>
      </c>
      <c r="F421" s="245"/>
      <c r="G421" s="246">
        <f>ROUND(E421*F421,2)</f>
        <v>0</v>
      </c>
      <c r="H421" s="245"/>
      <c r="I421" s="246">
        <f>ROUND(E421*H421,2)</f>
        <v>0</v>
      </c>
      <c r="J421" s="245"/>
      <c r="K421" s="246">
        <f>ROUND(E421*J421,2)</f>
        <v>0</v>
      </c>
      <c r="L421" s="246">
        <v>21</v>
      </c>
      <c r="M421" s="246">
        <f>G421*(1+L421/100)</f>
        <v>0</v>
      </c>
      <c r="N421" s="246">
        <v>0</v>
      </c>
      <c r="O421" s="246">
        <f>ROUND(E421*N421,2)</f>
        <v>0</v>
      </c>
      <c r="P421" s="246">
        <v>0</v>
      </c>
      <c r="Q421" s="246">
        <f>ROUND(E421*P421,2)</f>
        <v>0</v>
      </c>
      <c r="R421" s="246"/>
      <c r="S421" s="246" t="s">
        <v>171</v>
      </c>
      <c r="T421" s="247" t="s">
        <v>419</v>
      </c>
      <c r="U421" s="223">
        <v>0</v>
      </c>
      <c r="V421" s="223">
        <f>ROUND(E421*U421,2)</f>
        <v>0</v>
      </c>
      <c r="W421" s="223"/>
      <c r="X421" s="223" t="s">
        <v>498</v>
      </c>
      <c r="Y421" s="212"/>
      <c r="Z421" s="212"/>
      <c r="AA421" s="212"/>
      <c r="AB421" s="212"/>
      <c r="AC421" s="212"/>
      <c r="AD421" s="212"/>
      <c r="AE421" s="212"/>
      <c r="AF421" s="212"/>
      <c r="AG421" s="212" t="s">
        <v>499</v>
      </c>
      <c r="AH421" s="212"/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 x14ac:dyDescent="0.2">
      <c r="A422" s="220"/>
      <c r="B422" s="221"/>
      <c r="C422" s="261" t="s">
        <v>503</v>
      </c>
      <c r="D422" s="252"/>
      <c r="E422" s="252"/>
      <c r="F422" s="252"/>
      <c r="G422" s="252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223"/>
      <c r="Y422" s="212"/>
      <c r="Z422" s="212"/>
      <c r="AA422" s="212"/>
      <c r="AB422" s="212"/>
      <c r="AC422" s="212"/>
      <c r="AD422" s="212"/>
      <c r="AE422" s="212"/>
      <c r="AF422" s="212"/>
      <c r="AG422" s="212" t="s">
        <v>221</v>
      </c>
      <c r="AH422" s="212"/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 x14ac:dyDescent="0.2">
      <c r="A423" s="220"/>
      <c r="B423" s="221"/>
      <c r="C423" s="262" t="s">
        <v>504</v>
      </c>
      <c r="D423" s="253"/>
      <c r="E423" s="253"/>
      <c r="F423" s="253"/>
      <c r="G423" s="25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3"/>
      <c r="Y423" s="212"/>
      <c r="Z423" s="212"/>
      <c r="AA423" s="212"/>
      <c r="AB423" s="212"/>
      <c r="AC423" s="212"/>
      <c r="AD423" s="212"/>
      <c r="AE423" s="212"/>
      <c r="AF423" s="212"/>
      <c r="AG423" s="212" t="s">
        <v>221</v>
      </c>
      <c r="AH423" s="212"/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48" t="str">
        <f>C423</f>
        <v>Sejmutí ornice, hrubá úprava terénu a zpevnění ploch pro osazení objektů sociálního zařízení staveniště a kanceláří stavby.</v>
      </c>
      <c r="BB423" s="212"/>
      <c r="BC423" s="212"/>
      <c r="BD423" s="212"/>
      <c r="BE423" s="212"/>
      <c r="BF423" s="212"/>
      <c r="BG423" s="212"/>
      <c r="BH423" s="212"/>
    </row>
    <row r="424" spans="1:60" outlineLevel="1" x14ac:dyDescent="0.2">
      <c r="A424" s="220"/>
      <c r="B424" s="221"/>
      <c r="C424" s="262" t="s">
        <v>505</v>
      </c>
      <c r="D424" s="253"/>
      <c r="E424" s="253"/>
      <c r="F424" s="253"/>
      <c r="G424" s="25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12"/>
      <c r="Z424" s="212"/>
      <c r="AA424" s="212"/>
      <c r="AB424" s="212"/>
      <c r="AC424" s="212"/>
      <c r="AD424" s="212"/>
      <c r="AE424" s="212"/>
      <c r="AF424" s="212"/>
      <c r="AG424" s="212" t="s">
        <v>221</v>
      </c>
      <c r="AH424" s="212"/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 x14ac:dyDescent="0.2">
      <c r="A425" s="220"/>
      <c r="B425" s="221"/>
      <c r="C425" s="262" t="s">
        <v>506</v>
      </c>
      <c r="D425" s="253"/>
      <c r="E425" s="253"/>
      <c r="F425" s="253"/>
      <c r="G425" s="253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12"/>
      <c r="Z425" s="212"/>
      <c r="AA425" s="212"/>
      <c r="AB425" s="212"/>
      <c r="AC425" s="212"/>
      <c r="AD425" s="212"/>
      <c r="AE425" s="212"/>
      <c r="AF425" s="212"/>
      <c r="AG425" s="212" t="s">
        <v>221</v>
      </c>
      <c r="AH425" s="212"/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 x14ac:dyDescent="0.2">
      <c r="A426" s="220"/>
      <c r="B426" s="221"/>
      <c r="C426" s="262" t="s">
        <v>507</v>
      </c>
      <c r="D426" s="253"/>
      <c r="E426" s="253"/>
      <c r="F426" s="253"/>
      <c r="G426" s="253"/>
      <c r="H426" s="223"/>
      <c r="I426" s="223"/>
      <c r="J426" s="223"/>
      <c r="K426" s="223"/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3"/>
      <c r="W426" s="223"/>
      <c r="X426" s="223"/>
      <c r="Y426" s="212"/>
      <c r="Z426" s="212"/>
      <c r="AA426" s="212"/>
      <c r="AB426" s="212"/>
      <c r="AC426" s="212"/>
      <c r="AD426" s="212"/>
      <c r="AE426" s="212"/>
      <c r="AF426" s="212"/>
      <c r="AG426" s="212" t="s">
        <v>221</v>
      </c>
      <c r="AH426" s="212"/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 x14ac:dyDescent="0.2">
      <c r="A427" s="220"/>
      <c r="B427" s="221"/>
      <c r="C427" s="259"/>
      <c r="D427" s="251"/>
      <c r="E427" s="251"/>
      <c r="F427" s="251"/>
      <c r="G427" s="251"/>
      <c r="H427" s="223"/>
      <c r="I427" s="223"/>
      <c r="J427" s="223"/>
      <c r="K427" s="223"/>
      <c r="L427" s="223"/>
      <c r="M427" s="223"/>
      <c r="N427" s="223"/>
      <c r="O427" s="223"/>
      <c r="P427" s="223"/>
      <c r="Q427" s="223"/>
      <c r="R427" s="223"/>
      <c r="S427" s="223"/>
      <c r="T427" s="223"/>
      <c r="U427" s="223"/>
      <c r="V427" s="223"/>
      <c r="W427" s="223"/>
      <c r="X427" s="223"/>
      <c r="Y427" s="212"/>
      <c r="Z427" s="212"/>
      <c r="AA427" s="212"/>
      <c r="AB427" s="212"/>
      <c r="AC427" s="212"/>
      <c r="AD427" s="212"/>
      <c r="AE427" s="212"/>
      <c r="AF427" s="212"/>
      <c r="AG427" s="212" t="s">
        <v>177</v>
      </c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 x14ac:dyDescent="0.2">
      <c r="A428" s="241">
        <v>60</v>
      </c>
      <c r="B428" s="242" t="s">
        <v>508</v>
      </c>
      <c r="C428" s="257" t="s">
        <v>509</v>
      </c>
      <c r="D428" s="243" t="s">
        <v>497</v>
      </c>
      <c r="E428" s="244">
        <v>1</v>
      </c>
      <c r="F428" s="245"/>
      <c r="G428" s="246">
        <f>ROUND(E428*F428,2)</f>
        <v>0</v>
      </c>
      <c r="H428" s="245"/>
      <c r="I428" s="246">
        <f>ROUND(E428*H428,2)</f>
        <v>0</v>
      </c>
      <c r="J428" s="245"/>
      <c r="K428" s="246">
        <f>ROUND(E428*J428,2)</f>
        <v>0</v>
      </c>
      <c r="L428" s="246">
        <v>21</v>
      </c>
      <c r="M428" s="246">
        <f>G428*(1+L428/100)</f>
        <v>0</v>
      </c>
      <c r="N428" s="246">
        <v>0</v>
      </c>
      <c r="O428" s="246">
        <f>ROUND(E428*N428,2)</f>
        <v>0</v>
      </c>
      <c r="P428" s="246">
        <v>0</v>
      </c>
      <c r="Q428" s="246">
        <f>ROUND(E428*P428,2)</f>
        <v>0</v>
      </c>
      <c r="R428" s="246"/>
      <c r="S428" s="246" t="s">
        <v>171</v>
      </c>
      <c r="T428" s="247" t="s">
        <v>419</v>
      </c>
      <c r="U428" s="223">
        <v>0</v>
      </c>
      <c r="V428" s="223">
        <f>ROUND(E428*U428,2)</f>
        <v>0</v>
      </c>
      <c r="W428" s="223"/>
      <c r="X428" s="223" t="s">
        <v>498</v>
      </c>
      <c r="Y428" s="212"/>
      <c r="Z428" s="212"/>
      <c r="AA428" s="212"/>
      <c r="AB428" s="212"/>
      <c r="AC428" s="212"/>
      <c r="AD428" s="212"/>
      <c r="AE428" s="212"/>
      <c r="AF428" s="212"/>
      <c r="AG428" s="212" t="s">
        <v>499</v>
      </c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 x14ac:dyDescent="0.2">
      <c r="A429" s="220"/>
      <c r="B429" s="221"/>
      <c r="C429" s="261" t="s">
        <v>510</v>
      </c>
      <c r="D429" s="252"/>
      <c r="E429" s="252"/>
      <c r="F429" s="252"/>
      <c r="G429" s="252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23"/>
      <c r="Y429" s="212"/>
      <c r="Z429" s="212"/>
      <c r="AA429" s="212"/>
      <c r="AB429" s="212"/>
      <c r="AC429" s="212"/>
      <c r="AD429" s="212"/>
      <c r="AE429" s="212"/>
      <c r="AF429" s="212"/>
      <c r="AG429" s="212" t="s">
        <v>221</v>
      </c>
      <c r="AH429" s="212"/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 x14ac:dyDescent="0.2">
      <c r="A430" s="220"/>
      <c r="B430" s="221"/>
      <c r="C430" s="262" t="s">
        <v>511</v>
      </c>
      <c r="D430" s="253"/>
      <c r="E430" s="253"/>
      <c r="F430" s="253"/>
      <c r="G430" s="253"/>
      <c r="H430" s="223"/>
      <c r="I430" s="223"/>
      <c r="J430" s="223"/>
      <c r="K430" s="223"/>
      <c r="L430" s="223"/>
      <c r="M430" s="223"/>
      <c r="N430" s="223"/>
      <c r="O430" s="223"/>
      <c r="P430" s="223"/>
      <c r="Q430" s="223"/>
      <c r="R430" s="223"/>
      <c r="S430" s="223"/>
      <c r="T430" s="223"/>
      <c r="U430" s="223"/>
      <c r="V430" s="223"/>
      <c r="W430" s="223"/>
      <c r="X430" s="223"/>
      <c r="Y430" s="212"/>
      <c r="Z430" s="212"/>
      <c r="AA430" s="212"/>
      <c r="AB430" s="212"/>
      <c r="AC430" s="212"/>
      <c r="AD430" s="212"/>
      <c r="AE430" s="212"/>
      <c r="AF430" s="212"/>
      <c r="AG430" s="212" t="s">
        <v>221</v>
      </c>
      <c r="AH430" s="212"/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 x14ac:dyDescent="0.2">
      <c r="A431" s="220"/>
      <c r="B431" s="221"/>
      <c r="C431" s="262" t="s">
        <v>512</v>
      </c>
      <c r="D431" s="253"/>
      <c r="E431" s="253"/>
      <c r="F431" s="253"/>
      <c r="G431" s="253"/>
      <c r="H431" s="223"/>
      <c r="I431" s="223"/>
      <c r="J431" s="223"/>
      <c r="K431" s="223"/>
      <c r="L431" s="223"/>
      <c r="M431" s="223"/>
      <c r="N431" s="223"/>
      <c r="O431" s="223"/>
      <c r="P431" s="223"/>
      <c r="Q431" s="223"/>
      <c r="R431" s="223"/>
      <c r="S431" s="223"/>
      <c r="T431" s="223"/>
      <c r="U431" s="223"/>
      <c r="V431" s="223"/>
      <c r="W431" s="223"/>
      <c r="X431" s="223"/>
      <c r="Y431" s="212"/>
      <c r="Z431" s="212"/>
      <c r="AA431" s="212"/>
      <c r="AB431" s="212"/>
      <c r="AC431" s="212"/>
      <c r="AD431" s="212"/>
      <c r="AE431" s="212"/>
      <c r="AF431" s="212"/>
      <c r="AG431" s="212" t="s">
        <v>221</v>
      </c>
      <c r="AH431" s="212"/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48" t="str">
        <f>C431</f>
        <v>Spotřeba vody a elektrické energie, nebo pohonných hmot pro potřebu sociálních zařízení a kanceláří stavby.</v>
      </c>
      <c r="BB431" s="212"/>
      <c r="BC431" s="212"/>
      <c r="BD431" s="212"/>
      <c r="BE431" s="212"/>
      <c r="BF431" s="212"/>
      <c r="BG431" s="212"/>
      <c r="BH431" s="212"/>
    </row>
    <row r="432" spans="1:60" outlineLevel="1" x14ac:dyDescent="0.2">
      <c r="A432" s="220"/>
      <c r="B432" s="221"/>
      <c r="C432" s="259"/>
      <c r="D432" s="251"/>
      <c r="E432" s="251"/>
      <c r="F432" s="251"/>
      <c r="G432" s="251"/>
      <c r="H432" s="223"/>
      <c r="I432" s="223"/>
      <c r="J432" s="223"/>
      <c r="K432" s="223"/>
      <c r="L432" s="223"/>
      <c r="M432" s="223"/>
      <c r="N432" s="223"/>
      <c r="O432" s="223"/>
      <c r="P432" s="223"/>
      <c r="Q432" s="223"/>
      <c r="R432" s="223"/>
      <c r="S432" s="223"/>
      <c r="T432" s="223"/>
      <c r="U432" s="223"/>
      <c r="V432" s="223"/>
      <c r="W432" s="223"/>
      <c r="X432" s="223"/>
      <c r="Y432" s="212"/>
      <c r="Z432" s="212"/>
      <c r="AA432" s="212"/>
      <c r="AB432" s="212"/>
      <c r="AC432" s="212"/>
      <c r="AD432" s="212"/>
      <c r="AE432" s="212"/>
      <c r="AF432" s="212"/>
      <c r="AG432" s="212" t="s">
        <v>177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 x14ac:dyDescent="0.2">
      <c r="A433" s="241">
        <v>61</v>
      </c>
      <c r="B433" s="242" t="s">
        <v>513</v>
      </c>
      <c r="C433" s="257" t="s">
        <v>514</v>
      </c>
      <c r="D433" s="243" t="s">
        <v>497</v>
      </c>
      <c r="E433" s="244">
        <v>1</v>
      </c>
      <c r="F433" s="245"/>
      <c r="G433" s="246">
        <f>ROUND(E433*F433,2)</f>
        <v>0</v>
      </c>
      <c r="H433" s="245"/>
      <c r="I433" s="246">
        <f>ROUND(E433*H433,2)</f>
        <v>0</v>
      </c>
      <c r="J433" s="245"/>
      <c r="K433" s="246">
        <f>ROUND(E433*J433,2)</f>
        <v>0</v>
      </c>
      <c r="L433" s="246">
        <v>21</v>
      </c>
      <c r="M433" s="246">
        <f>G433*(1+L433/100)</f>
        <v>0</v>
      </c>
      <c r="N433" s="246">
        <v>0</v>
      </c>
      <c r="O433" s="246">
        <f>ROUND(E433*N433,2)</f>
        <v>0</v>
      </c>
      <c r="P433" s="246">
        <v>0</v>
      </c>
      <c r="Q433" s="246">
        <f>ROUND(E433*P433,2)</f>
        <v>0</v>
      </c>
      <c r="R433" s="246"/>
      <c r="S433" s="246" t="s">
        <v>171</v>
      </c>
      <c r="T433" s="247" t="s">
        <v>419</v>
      </c>
      <c r="U433" s="223">
        <v>0</v>
      </c>
      <c r="V433" s="223">
        <f>ROUND(E433*U433,2)</f>
        <v>0</v>
      </c>
      <c r="W433" s="223"/>
      <c r="X433" s="223" t="s">
        <v>498</v>
      </c>
      <c r="Y433" s="212"/>
      <c r="Z433" s="212"/>
      <c r="AA433" s="212"/>
      <c r="AB433" s="212"/>
      <c r="AC433" s="212"/>
      <c r="AD433" s="212"/>
      <c r="AE433" s="212"/>
      <c r="AF433" s="212"/>
      <c r="AG433" s="212" t="s">
        <v>499</v>
      </c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 x14ac:dyDescent="0.2">
      <c r="A434" s="220"/>
      <c r="B434" s="221"/>
      <c r="C434" s="261" t="s">
        <v>515</v>
      </c>
      <c r="D434" s="252"/>
      <c r="E434" s="252"/>
      <c r="F434" s="252"/>
      <c r="G434" s="252"/>
      <c r="H434" s="223"/>
      <c r="I434" s="223"/>
      <c r="J434" s="223"/>
      <c r="K434" s="223"/>
      <c r="L434" s="223"/>
      <c r="M434" s="223"/>
      <c r="N434" s="223"/>
      <c r="O434" s="223"/>
      <c r="P434" s="223"/>
      <c r="Q434" s="223"/>
      <c r="R434" s="223"/>
      <c r="S434" s="223"/>
      <c r="T434" s="223"/>
      <c r="U434" s="223"/>
      <c r="V434" s="223"/>
      <c r="W434" s="223"/>
      <c r="X434" s="223"/>
      <c r="Y434" s="212"/>
      <c r="Z434" s="212"/>
      <c r="AA434" s="212"/>
      <c r="AB434" s="212"/>
      <c r="AC434" s="212"/>
      <c r="AD434" s="212"/>
      <c r="AE434" s="212"/>
      <c r="AF434" s="212"/>
      <c r="AG434" s="212" t="s">
        <v>221</v>
      </c>
      <c r="AH434" s="212"/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48" t="str">
        <f>C434</f>
        <v>Odvoz kontejnerů a ohrazení pro skladování a uvedení zpevněných ploch pro skladování do původního stavu.</v>
      </c>
      <c r="BB434" s="212"/>
      <c r="BC434" s="212"/>
      <c r="BD434" s="212"/>
      <c r="BE434" s="212"/>
      <c r="BF434" s="212"/>
      <c r="BG434" s="212"/>
      <c r="BH434" s="212"/>
    </row>
    <row r="435" spans="1:60" outlineLevel="1" x14ac:dyDescent="0.2">
      <c r="A435" s="220"/>
      <c r="B435" s="221"/>
      <c r="C435" s="262" t="s">
        <v>516</v>
      </c>
      <c r="D435" s="253"/>
      <c r="E435" s="253"/>
      <c r="F435" s="253"/>
      <c r="G435" s="253"/>
      <c r="H435" s="223"/>
      <c r="I435" s="223"/>
      <c r="J435" s="223"/>
      <c r="K435" s="223"/>
      <c r="L435" s="223"/>
      <c r="M435" s="223"/>
      <c r="N435" s="223"/>
      <c r="O435" s="223"/>
      <c r="P435" s="223"/>
      <c r="Q435" s="223"/>
      <c r="R435" s="223"/>
      <c r="S435" s="223"/>
      <c r="T435" s="223"/>
      <c r="U435" s="223"/>
      <c r="V435" s="223"/>
      <c r="W435" s="223"/>
      <c r="X435" s="223"/>
      <c r="Y435" s="212"/>
      <c r="Z435" s="212"/>
      <c r="AA435" s="212"/>
      <c r="AB435" s="212"/>
      <c r="AC435" s="212"/>
      <c r="AD435" s="212"/>
      <c r="AE435" s="212"/>
      <c r="AF435" s="212"/>
      <c r="AG435" s="212" t="s">
        <v>221</v>
      </c>
      <c r="AH435" s="212"/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48" t="str">
        <f>C435</f>
        <v>Odvoz mobilních buněk sociálního zařízení, nebo uvedení do původního stavu prostor pronajatých. Případné ohumusování.</v>
      </c>
      <c r="BB435" s="212"/>
      <c r="BC435" s="212"/>
      <c r="BD435" s="212"/>
      <c r="BE435" s="212"/>
      <c r="BF435" s="212"/>
      <c r="BG435" s="212"/>
      <c r="BH435" s="212"/>
    </row>
    <row r="436" spans="1:60" outlineLevel="1" x14ac:dyDescent="0.2">
      <c r="A436" s="220"/>
      <c r="B436" s="221"/>
      <c r="C436" s="262" t="s">
        <v>517</v>
      </c>
      <c r="D436" s="253"/>
      <c r="E436" s="253"/>
      <c r="F436" s="253"/>
      <c r="G436" s="253"/>
      <c r="H436" s="223"/>
      <c r="I436" s="223"/>
      <c r="J436" s="223"/>
      <c r="K436" s="223"/>
      <c r="L436" s="223"/>
      <c r="M436" s="223"/>
      <c r="N436" s="223"/>
      <c r="O436" s="223"/>
      <c r="P436" s="223"/>
      <c r="Q436" s="223"/>
      <c r="R436" s="223"/>
      <c r="S436" s="223"/>
      <c r="T436" s="223"/>
      <c r="U436" s="223"/>
      <c r="V436" s="223"/>
      <c r="W436" s="223"/>
      <c r="X436" s="223"/>
      <c r="Y436" s="212"/>
      <c r="Z436" s="212"/>
      <c r="AA436" s="212"/>
      <c r="AB436" s="212"/>
      <c r="AC436" s="212"/>
      <c r="AD436" s="212"/>
      <c r="AE436" s="212"/>
      <c r="AF436" s="212"/>
      <c r="AG436" s="212" t="s">
        <v>221</v>
      </c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 x14ac:dyDescent="0.2">
      <c r="A437" s="220"/>
      <c r="B437" s="221"/>
      <c r="C437" s="262" t="s">
        <v>518</v>
      </c>
      <c r="D437" s="253"/>
      <c r="E437" s="253"/>
      <c r="F437" s="253"/>
      <c r="G437" s="253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3"/>
      <c r="W437" s="223"/>
      <c r="X437" s="223"/>
      <c r="Y437" s="212"/>
      <c r="Z437" s="212"/>
      <c r="AA437" s="212"/>
      <c r="AB437" s="212"/>
      <c r="AC437" s="212"/>
      <c r="AD437" s="212"/>
      <c r="AE437" s="212"/>
      <c r="AF437" s="212"/>
      <c r="AG437" s="212" t="s">
        <v>221</v>
      </c>
      <c r="AH437" s="212"/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 x14ac:dyDescent="0.2">
      <c r="A438" s="220"/>
      <c r="B438" s="221"/>
      <c r="C438" s="259"/>
      <c r="D438" s="251"/>
      <c r="E438" s="251"/>
      <c r="F438" s="251"/>
      <c r="G438" s="251"/>
      <c r="H438" s="223"/>
      <c r="I438" s="223"/>
      <c r="J438" s="223"/>
      <c r="K438" s="223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3"/>
      <c r="W438" s="223"/>
      <c r="X438" s="223"/>
      <c r="Y438" s="212"/>
      <c r="Z438" s="212"/>
      <c r="AA438" s="212"/>
      <c r="AB438" s="212"/>
      <c r="AC438" s="212"/>
      <c r="AD438" s="212"/>
      <c r="AE438" s="212"/>
      <c r="AF438" s="212"/>
      <c r="AG438" s="212" t="s">
        <v>177</v>
      </c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 x14ac:dyDescent="0.2">
      <c r="A439" s="241">
        <v>62</v>
      </c>
      <c r="B439" s="242" t="s">
        <v>519</v>
      </c>
      <c r="C439" s="257" t="s">
        <v>520</v>
      </c>
      <c r="D439" s="243" t="s">
        <v>497</v>
      </c>
      <c r="E439" s="244">
        <v>1</v>
      </c>
      <c r="F439" s="245"/>
      <c r="G439" s="246">
        <f>ROUND(E439*F439,2)</f>
        <v>0</v>
      </c>
      <c r="H439" s="245"/>
      <c r="I439" s="246">
        <f>ROUND(E439*H439,2)</f>
        <v>0</v>
      </c>
      <c r="J439" s="245"/>
      <c r="K439" s="246">
        <f>ROUND(E439*J439,2)</f>
        <v>0</v>
      </c>
      <c r="L439" s="246">
        <v>21</v>
      </c>
      <c r="M439" s="246">
        <f>G439*(1+L439/100)</f>
        <v>0</v>
      </c>
      <c r="N439" s="246">
        <v>0</v>
      </c>
      <c r="O439" s="246">
        <f>ROUND(E439*N439,2)</f>
        <v>0</v>
      </c>
      <c r="P439" s="246">
        <v>0</v>
      </c>
      <c r="Q439" s="246">
        <f>ROUND(E439*P439,2)</f>
        <v>0</v>
      </c>
      <c r="R439" s="246"/>
      <c r="S439" s="246" t="s">
        <v>171</v>
      </c>
      <c r="T439" s="247" t="s">
        <v>419</v>
      </c>
      <c r="U439" s="223">
        <v>0</v>
      </c>
      <c r="V439" s="223">
        <f>ROUND(E439*U439,2)</f>
        <v>0</v>
      </c>
      <c r="W439" s="223"/>
      <c r="X439" s="223" t="s">
        <v>498</v>
      </c>
      <c r="Y439" s="212"/>
      <c r="Z439" s="212"/>
      <c r="AA439" s="212"/>
      <c r="AB439" s="212"/>
      <c r="AC439" s="212"/>
      <c r="AD439" s="212"/>
      <c r="AE439" s="212"/>
      <c r="AF439" s="212"/>
      <c r="AG439" s="212" t="s">
        <v>521</v>
      </c>
      <c r="AH439" s="212"/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ht="22.5" outlineLevel="1" x14ac:dyDescent="0.2">
      <c r="A440" s="220"/>
      <c r="B440" s="221"/>
      <c r="C440" s="261" t="s">
        <v>522</v>
      </c>
      <c r="D440" s="252"/>
      <c r="E440" s="252"/>
      <c r="F440" s="252"/>
      <c r="G440" s="252"/>
      <c r="H440" s="223"/>
      <c r="I440" s="223"/>
      <c r="J440" s="223"/>
      <c r="K440" s="223"/>
      <c r="L440" s="223"/>
      <c r="M440" s="223"/>
      <c r="N440" s="223"/>
      <c r="O440" s="223"/>
      <c r="P440" s="223"/>
      <c r="Q440" s="223"/>
      <c r="R440" s="223"/>
      <c r="S440" s="223"/>
      <c r="T440" s="223"/>
      <c r="U440" s="223"/>
      <c r="V440" s="223"/>
      <c r="W440" s="223"/>
      <c r="X440" s="223"/>
      <c r="Y440" s="212"/>
      <c r="Z440" s="212"/>
      <c r="AA440" s="212"/>
      <c r="AB440" s="212"/>
      <c r="AC440" s="212"/>
      <c r="AD440" s="212"/>
      <c r="AE440" s="212"/>
      <c r="AF440" s="212"/>
      <c r="AG440" s="212" t="s">
        <v>221</v>
      </c>
      <c r="AH440" s="212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48" t="str">
        <f>C440</f>
        <v>Náklady na ztížené provádění stavebních prací v důsledku nepřerušeného provozu na staveništi nebo v případech nepřerušeného provozu v objektech v nichž se stavební práce provádí.</v>
      </c>
      <c r="BB440" s="212"/>
      <c r="BC440" s="212"/>
      <c r="BD440" s="212"/>
      <c r="BE440" s="212"/>
      <c r="BF440" s="212"/>
      <c r="BG440" s="212"/>
      <c r="BH440" s="212"/>
    </row>
    <row r="441" spans="1:60" outlineLevel="1" x14ac:dyDescent="0.2">
      <c r="A441" s="220"/>
      <c r="B441" s="221"/>
      <c r="C441" s="259"/>
      <c r="D441" s="251"/>
      <c r="E441" s="251"/>
      <c r="F441" s="251"/>
      <c r="G441" s="251"/>
      <c r="H441" s="223"/>
      <c r="I441" s="223"/>
      <c r="J441" s="223"/>
      <c r="K441" s="223"/>
      <c r="L441" s="223"/>
      <c r="M441" s="223"/>
      <c r="N441" s="223"/>
      <c r="O441" s="223"/>
      <c r="P441" s="223"/>
      <c r="Q441" s="223"/>
      <c r="R441" s="223"/>
      <c r="S441" s="223"/>
      <c r="T441" s="223"/>
      <c r="U441" s="223"/>
      <c r="V441" s="223"/>
      <c r="W441" s="223"/>
      <c r="X441" s="223"/>
      <c r="Y441" s="212"/>
      <c r="Z441" s="212"/>
      <c r="AA441" s="212"/>
      <c r="AB441" s="212"/>
      <c r="AC441" s="212"/>
      <c r="AD441" s="212"/>
      <c r="AE441" s="212"/>
      <c r="AF441" s="212"/>
      <c r="AG441" s="212" t="s">
        <v>177</v>
      </c>
      <c r="AH441" s="212"/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 x14ac:dyDescent="0.2">
      <c r="A442" s="241">
        <v>63</v>
      </c>
      <c r="B442" s="242" t="s">
        <v>523</v>
      </c>
      <c r="C442" s="257" t="s">
        <v>524</v>
      </c>
      <c r="D442" s="243" t="s">
        <v>497</v>
      </c>
      <c r="E442" s="244">
        <v>1</v>
      </c>
      <c r="F442" s="245"/>
      <c r="G442" s="246">
        <f>ROUND(E442*F442,2)</f>
        <v>0</v>
      </c>
      <c r="H442" s="245"/>
      <c r="I442" s="246">
        <f>ROUND(E442*H442,2)</f>
        <v>0</v>
      </c>
      <c r="J442" s="245"/>
      <c r="K442" s="246">
        <f>ROUND(E442*J442,2)</f>
        <v>0</v>
      </c>
      <c r="L442" s="246">
        <v>21</v>
      </c>
      <c r="M442" s="246">
        <f>G442*(1+L442/100)</f>
        <v>0</v>
      </c>
      <c r="N442" s="246">
        <v>0</v>
      </c>
      <c r="O442" s="246">
        <f>ROUND(E442*N442,2)</f>
        <v>0</v>
      </c>
      <c r="P442" s="246">
        <v>0</v>
      </c>
      <c r="Q442" s="246">
        <f>ROUND(E442*P442,2)</f>
        <v>0</v>
      </c>
      <c r="R442" s="246"/>
      <c r="S442" s="246" t="s">
        <v>354</v>
      </c>
      <c r="T442" s="247" t="s">
        <v>419</v>
      </c>
      <c r="U442" s="223">
        <v>0</v>
      </c>
      <c r="V442" s="223">
        <f>ROUND(E442*U442,2)</f>
        <v>0</v>
      </c>
      <c r="W442" s="223"/>
      <c r="X442" s="223" t="s">
        <v>498</v>
      </c>
      <c r="Y442" s="212"/>
      <c r="Z442" s="212"/>
      <c r="AA442" s="212"/>
      <c r="AB442" s="212"/>
      <c r="AC442" s="212"/>
      <c r="AD442" s="212"/>
      <c r="AE442" s="212"/>
      <c r="AF442" s="212"/>
      <c r="AG442" s="212" t="s">
        <v>499</v>
      </c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 x14ac:dyDescent="0.2">
      <c r="A443" s="220"/>
      <c r="B443" s="221"/>
      <c r="C443" s="265"/>
      <c r="D443" s="254"/>
      <c r="E443" s="254"/>
      <c r="F443" s="254"/>
      <c r="G443" s="254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223"/>
      <c r="Y443" s="212"/>
      <c r="Z443" s="212"/>
      <c r="AA443" s="212"/>
      <c r="AB443" s="212"/>
      <c r="AC443" s="212"/>
      <c r="AD443" s="212"/>
      <c r="AE443" s="212"/>
      <c r="AF443" s="212"/>
      <c r="AG443" s="212" t="s">
        <v>177</v>
      </c>
      <c r="AH443" s="212"/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x14ac:dyDescent="0.2">
      <c r="A444" s="235" t="s">
        <v>165</v>
      </c>
      <c r="B444" s="236" t="s">
        <v>138</v>
      </c>
      <c r="C444" s="256" t="s">
        <v>28</v>
      </c>
      <c r="D444" s="237"/>
      <c r="E444" s="238"/>
      <c r="F444" s="239"/>
      <c r="G444" s="239">
        <f>SUMIF(AG445:AG462,"&lt;&gt;NOR",G445:G462)</f>
        <v>0</v>
      </c>
      <c r="H444" s="239"/>
      <c r="I444" s="239">
        <f>SUM(I445:I462)</f>
        <v>0</v>
      </c>
      <c r="J444" s="239"/>
      <c r="K444" s="239">
        <f>SUM(K445:K462)</f>
        <v>0</v>
      </c>
      <c r="L444" s="239"/>
      <c r="M444" s="239">
        <f>SUM(M445:M462)</f>
        <v>0</v>
      </c>
      <c r="N444" s="239"/>
      <c r="O444" s="239">
        <f>SUM(O445:O462)</f>
        <v>0</v>
      </c>
      <c r="P444" s="239"/>
      <c r="Q444" s="239">
        <f>SUM(Q445:Q462)</f>
        <v>0</v>
      </c>
      <c r="R444" s="239"/>
      <c r="S444" s="239"/>
      <c r="T444" s="240"/>
      <c r="U444" s="234"/>
      <c r="V444" s="234">
        <f>SUM(V445:V462)</f>
        <v>0</v>
      </c>
      <c r="W444" s="234"/>
      <c r="X444" s="234"/>
      <c r="AG444" t="s">
        <v>166</v>
      </c>
    </row>
    <row r="445" spans="1:60" outlineLevel="1" x14ac:dyDescent="0.2">
      <c r="A445" s="241">
        <v>64</v>
      </c>
      <c r="B445" s="242" t="s">
        <v>525</v>
      </c>
      <c r="C445" s="257" t="s">
        <v>526</v>
      </c>
      <c r="D445" s="243" t="s">
        <v>497</v>
      </c>
      <c r="E445" s="244">
        <v>1</v>
      </c>
      <c r="F445" s="245"/>
      <c r="G445" s="246">
        <f>ROUND(E445*F445,2)</f>
        <v>0</v>
      </c>
      <c r="H445" s="245"/>
      <c r="I445" s="246">
        <f>ROUND(E445*H445,2)</f>
        <v>0</v>
      </c>
      <c r="J445" s="245"/>
      <c r="K445" s="246">
        <f>ROUND(E445*J445,2)</f>
        <v>0</v>
      </c>
      <c r="L445" s="246">
        <v>21</v>
      </c>
      <c r="M445" s="246">
        <f>G445*(1+L445/100)</f>
        <v>0</v>
      </c>
      <c r="N445" s="246">
        <v>0</v>
      </c>
      <c r="O445" s="246">
        <f>ROUND(E445*N445,2)</f>
        <v>0</v>
      </c>
      <c r="P445" s="246">
        <v>0</v>
      </c>
      <c r="Q445" s="246">
        <f>ROUND(E445*P445,2)</f>
        <v>0</v>
      </c>
      <c r="R445" s="246"/>
      <c r="S445" s="246" t="s">
        <v>171</v>
      </c>
      <c r="T445" s="247" t="s">
        <v>419</v>
      </c>
      <c r="U445" s="223">
        <v>0</v>
      </c>
      <c r="V445" s="223">
        <f>ROUND(E445*U445,2)</f>
        <v>0</v>
      </c>
      <c r="W445" s="223"/>
      <c r="X445" s="223" t="s">
        <v>498</v>
      </c>
      <c r="Y445" s="212"/>
      <c r="Z445" s="212"/>
      <c r="AA445" s="212"/>
      <c r="AB445" s="212"/>
      <c r="AC445" s="212"/>
      <c r="AD445" s="212"/>
      <c r="AE445" s="212"/>
      <c r="AF445" s="212"/>
      <c r="AG445" s="212" t="s">
        <v>527</v>
      </c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 x14ac:dyDescent="0.2">
      <c r="A446" s="220"/>
      <c r="B446" s="221"/>
      <c r="C446" s="261" t="s">
        <v>528</v>
      </c>
      <c r="D446" s="252"/>
      <c r="E446" s="252"/>
      <c r="F446" s="252"/>
      <c r="G446" s="252"/>
      <c r="H446" s="223"/>
      <c r="I446" s="223"/>
      <c r="J446" s="223"/>
      <c r="K446" s="223"/>
      <c r="L446" s="223"/>
      <c r="M446" s="223"/>
      <c r="N446" s="223"/>
      <c r="O446" s="223"/>
      <c r="P446" s="223"/>
      <c r="Q446" s="223"/>
      <c r="R446" s="223"/>
      <c r="S446" s="223"/>
      <c r="T446" s="223"/>
      <c r="U446" s="223"/>
      <c r="V446" s="223"/>
      <c r="W446" s="223"/>
      <c r="X446" s="223"/>
      <c r="Y446" s="212"/>
      <c r="Z446" s="212"/>
      <c r="AA446" s="212"/>
      <c r="AB446" s="212"/>
      <c r="AC446" s="212"/>
      <c r="AD446" s="212"/>
      <c r="AE446" s="212"/>
      <c r="AF446" s="212"/>
      <c r="AG446" s="212" t="s">
        <v>221</v>
      </c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 x14ac:dyDescent="0.2">
      <c r="A447" s="220"/>
      <c r="B447" s="221"/>
      <c r="C447" s="259"/>
      <c r="D447" s="251"/>
      <c r="E447" s="251"/>
      <c r="F447" s="251"/>
      <c r="G447" s="251"/>
      <c r="H447" s="223"/>
      <c r="I447" s="223"/>
      <c r="J447" s="223"/>
      <c r="K447" s="223"/>
      <c r="L447" s="223"/>
      <c r="M447" s="223"/>
      <c r="N447" s="223"/>
      <c r="O447" s="223"/>
      <c r="P447" s="223"/>
      <c r="Q447" s="223"/>
      <c r="R447" s="223"/>
      <c r="S447" s="223"/>
      <c r="T447" s="223"/>
      <c r="U447" s="223"/>
      <c r="V447" s="223"/>
      <c r="W447" s="223"/>
      <c r="X447" s="223"/>
      <c r="Y447" s="212"/>
      <c r="Z447" s="212"/>
      <c r="AA447" s="212"/>
      <c r="AB447" s="212"/>
      <c r="AC447" s="212"/>
      <c r="AD447" s="212"/>
      <c r="AE447" s="212"/>
      <c r="AF447" s="212"/>
      <c r="AG447" s="212" t="s">
        <v>177</v>
      </c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 x14ac:dyDescent="0.2">
      <c r="A448" s="241">
        <v>65</v>
      </c>
      <c r="B448" s="242" t="s">
        <v>529</v>
      </c>
      <c r="C448" s="257" t="s">
        <v>530</v>
      </c>
      <c r="D448" s="243" t="s">
        <v>497</v>
      </c>
      <c r="E448" s="244">
        <v>1</v>
      </c>
      <c r="F448" s="245"/>
      <c r="G448" s="246">
        <f>ROUND(E448*F448,2)</f>
        <v>0</v>
      </c>
      <c r="H448" s="245"/>
      <c r="I448" s="246">
        <f>ROUND(E448*H448,2)</f>
        <v>0</v>
      </c>
      <c r="J448" s="245"/>
      <c r="K448" s="246">
        <f>ROUND(E448*J448,2)</f>
        <v>0</v>
      </c>
      <c r="L448" s="246">
        <v>21</v>
      </c>
      <c r="M448" s="246">
        <f>G448*(1+L448/100)</f>
        <v>0</v>
      </c>
      <c r="N448" s="246">
        <v>0</v>
      </c>
      <c r="O448" s="246">
        <f>ROUND(E448*N448,2)</f>
        <v>0</v>
      </c>
      <c r="P448" s="246">
        <v>0</v>
      </c>
      <c r="Q448" s="246">
        <f>ROUND(E448*P448,2)</f>
        <v>0</v>
      </c>
      <c r="R448" s="246"/>
      <c r="S448" s="246" t="s">
        <v>171</v>
      </c>
      <c r="T448" s="247" t="s">
        <v>419</v>
      </c>
      <c r="U448" s="223">
        <v>0</v>
      </c>
      <c r="V448" s="223">
        <f>ROUND(E448*U448,2)</f>
        <v>0</v>
      </c>
      <c r="W448" s="223"/>
      <c r="X448" s="223" t="s">
        <v>498</v>
      </c>
      <c r="Y448" s="212"/>
      <c r="Z448" s="212"/>
      <c r="AA448" s="212"/>
      <c r="AB448" s="212"/>
      <c r="AC448" s="212"/>
      <c r="AD448" s="212"/>
      <c r="AE448" s="212"/>
      <c r="AF448" s="212"/>
      <c r="AG448" s="212" t="s">
        <v>527</v>
      </c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ht="33.75" outlineLevel="1" x14ac:dyDescent="0.2">
      <c r="A449" s="220"/>
      <c r="B449" s="221"/>
      <c r="C449" s="261" t="s">
        <v>531</v>
      </c>
      <c r="D449" s="252"/>
      <c r="E449" s="252"/>
      <c r="F449" s="252"/>
      <c r="G449" s="252"/>
      <c r="H449" s="223"/>
      <c r="I449" s="223"/>
      <c r="J449" s="223"/>
      <c r="K449" s="223"/>
      <c r="L449" s="223"/>
      <c r="M449" s="223"/>
      <c r="N449" s="223"/>
      <c r="O449" s="223"/>
      <c r="P449" s="223"/>
      <c r="Q449" s="223"/>
      <c r="R449" s="223"/>
      <c r="S449" s="223"/>
      <c r="T449" s="223"/>
      <c r="U449" s="223"/>
      <c r="V449" s="223"/>
      <c r="W449" s="223"/>
      <c r="X449" s="223"/>
      <c r="Y449" s="212"/>
      <c r="Z449" s="212"/>
      <c r="AA449" s="212"/>
      <c r="AB449" s="212"/>
      <c r="AC449" s="212"/>
      <c r="AD449" s="212"/>
      <c r="AE449" s="212"/>
      <c r="AF449" s="212"/>
      <c r="AG449" s="212" t="s">
        <v>221</v>
      </c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48" t="str">
        <f>C449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449" s="212"/>
      <c r="BC449" s="212"/>
      <c r="BD449" s="212"/>
      <c r="BE449" s="212"/>
      <c r="BF449" s="212"/>
      <c r="BG449" s="212"/>
      <c r="BH449" s="212"/>
    </row>
    <row r="450" spans="1:60" outlineLevel="1" x14ac:dyDescent="0.2">
      <c r="A450" s="220"/>
      <c r="B450" s="221"/>
      <c r="C450" s="259"/>
      <c r="D450" s="251"/>
      <c r="E450" s="251"/>
      <c r="F450" s="251"/>
      <c r="G450" s="251"/>
      <c r="H450" s="223"/>
      <c r="I450" s="223"/>
      <c r="J450" s="223"/>
      <c r="K450" s="223"/>
      <c r="L450" s="223"/>
      <c r="M450" s="223"/>
      <c r="N450" s="223"/>
      <c r="O450" s="223"/>
      <c r="P450" s="223"/>
      <c r="Q450" s="223"/>
      <c r="R450" s="223"/>
      <c r="S450" s="223"/>
      <c r="T450" s="223"/>
      <c r="U450" s="223"/>
      <c r="V450" s="223"/>
      <c r="W450" s="223"/>
      <c r="X450" s="223"/>
      <c r="Y450" s="212"/>
      <c r="Z450" s="212"/>
      <c r="AA450" s="212"/>
      <c r="AB450" s="212"/>
      <c r="AC450" s="212"/>
      <c r="AD450" s="212"/>
      <c r="AE450" s="212"/>
      <c r="AF450" s="212"/>
      <c r="AG450" s="212" t="s">
        <v>177</v>
      </c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 x14ac:dyDescent="0.2">
      <c r="A451" s="241">
        <v>66</v>
      </c>
      <c r="B451" s="242" t="s">
        <v>532</v>
      </c>
      <c r="C451" s="257" t="s">
        <v>533</v>
      </c>
      <c r="D451" s="243" t="s">
        <v>497</v>
      </c>
      <c r="E451" s="244">
        <v>1</v>
      </c>
      <c r="F451" s="245"/>
      <c r="G451" s="246">
        <f>ROUND(E451*F451,2)</f>
        <v>0</v>
      </c>
      <c r="H451" s="245"/>
      <c r="I451" s="246">
        <f>ROUND(E451*H451,2)</f>
        <v>0</v>
      </c>
      <c r="J451" s="245"/>
      <c r="K451" s="246">
        <f>ROUND(E451*J451,2)</f>
        <v>0</v>
      </c>
      <c r="L451" s="246">
        <v>21</v>
      </c>
      <c r="M451" s="246">
        <f>G451*(1+L451/100)</f>
        <v>0</v>
      </c>
      <c r="N451" s="246">
        <v>0</v>
      </c>
      <c r="O451" s="246">
        <f>ROUND(E451*N451,2)</f>
        <v>0</v>
      </c>
      <c r="P451" s="246">
        <v>0</v>
      </c>
      <c r="Q451" s="246">
        <f>ROUND(E451*P451,2)</f>
        <v>0</v>
      </c>
      <c r="R451" s="246"/>
      <c r="S451" s="246" t="s">
        <v>171</v>
      </c>
      <c r="T451" s="247" t="s">
        <v>419</v>
      </c>
      <c r="U451" s="223">
        <v>0</v>
      </c>
      <c r="V451" s="223">
        <f>ROUND(E451*U451,2)</f>
        <v>0</v>
      </c>
      <c r="W451" s="223"/>
      <c r="X451" s="223" t="s">
        <v>498</v>
      </c>
      <c r="Y451" s="212"/>
      <c r="Z451" s="212"/>
      <c r="AA451" s="212"/>
      <c r="AB451" s="212"/>
      <c r="AC451" s="212"/>
      <c r="AD451" s="212"/>
      <c r="AE451" s="212"/>
      <c r="AF451" s="212"/>
      <c r="AG451" s="212" t="s">
        <v>527</v>
      </c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ht="33.75" outlineLevel="1" x14ac:dyDescent="0.2">
      <c r="A452" s="220"/>
      <c r="B452" s="221"/>
      <c r="C452" s="261" t="s">
        <v>534</v>
      </c>
      <c r="D452" s="252"/>
      <c r="E452" s="252"/>
      <c r="F452" s="252"/>
      <c r="G452" s="252"/>
      <c r="H452" s="223"/>
      <c r="I452" s="223"/>
      <c r="J452" s="223"/>
      <c r="K452" s="223"/>
      <c r="L452" s="223"/>
      <c r="M452" s="223"/>
      <c r="N452" s="223"/>
      <c r="O452" s="223"/>
      <c r="P452" s="223"/>
      <c r="Q452" s="223"/>
      <c r="R452" s="223"/>
      <c r="S452" s="223"/>
      <c r="T452" s="223"/>
      <c r="U452" s="223"/>
      <c r="V452" s="223"/>
      <c r="W452" s="223"/>
      <c r="X452" s="223"/>
      <c r="Y452" s="212"/>
      <c r="Z452" s="212"/>
      <c r="AA452" s="212"/>
      <c r="AB452" s="212"/>
      <c r="AC452" s="212"/>
      <c r="AD452" s="212"/>
      <c r="AE452" s="212"/>
      <c r="AF452" s="212"/>
      <c r="AG452" s="212" t="s">
        <v>221</v>
      </c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48" t="str">
        <f>C452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452" s="212"/>
      <c r="BC452" s="212"/>
      <c r="BD452" s="212"/>
      <c r="BE452" s="212"/>
      <c r="BF452" s="212"/>
      <c r="BG452" s="212"/>
      <c r="BH452" s="212"/>
    </row>
    <row r="453" spans="1:60" outlineLevel="1" x14ac:dyDescent="0.2">
      <c r="A453" s="220"/>
      <c r="B453" s="221"/>
      <c r="C453" s="259"/>
      <c r="D453" s="251"/>
      <c r="E453" s="251"/>
      <c r="F453" s="251"/>
      <c r="G453" s="251"/>
      <c r="H453" s="223"/>
      <c r="I453" s="223"/>
      <c r="J453" s="223"/>
      <c r="K453" s="223"/>
      <c r="L453" s="223"/>
      <c r="M453" s="223"/>
      <c r="N453" s="223"/>
      <c r="O453" s="223"/>
      <c r="P453" s="223"/>
      <c r="Q453" s="223"/>
      <c r="R453" s="223"/>
      <c r="S453" s="223"/>
      <c r="T453" s="223"/>
      <c r="U453" s="223"/>
      <c r="V453" s="223"/>
      <c r="W453" s="223"/>
      <c r="X453" s="223"/>
      <c r="Y453" s="212"/>
      <c r="Z453" s="212"/>
      <c r="AA453" s="212"/>
      <c r="AB453" s="212"/>
      <c r="AC453" s="212"/>
      <c r="AD453" s="212"/>
      <c r="AE453" s="212"/>
      <c r="AF453" s="212"/>
      <c r="AG453" s="212" t="s">
        <v>177</v>
      </c>
      <c r="AH453" s="212"/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 x14ac:dyDescent="0.2">
      <c r="A454" s="241">
        <v>67</v>
      </c>
      <c r="B454" s="242" t="s">
        <v>535</v>
      </c>
      <c r="C454" s="257" t="s">
        <v>536</v>
      </c>
      <c r="D454" s="243" t="s">
        <v>497</v>
      </c>
      <c r="E454" s="244">
        <v>1</v>
      </c>
      <c r="F454" s="245"/>
      <c r="G454" s="246">
        <f>ROUND(E454*F454,2)</f>
        <v>0</v>
      </c>
      <c r="H454" s="245"/>
      <c r="I454" s="246">
        <f>ROUND(E454*H454,2)</f>
        <v>0</v>
      </c>
      <c r="J454" s="245"/>
      <c r="K454" s="246">
        <f>ROUND(E454*J454,2)</f>
        <v>0</v>
      </c>
      <c r="L454" s="246">
        <v>21</v>
      </c>
      <c r="M454" s="246">
        <f>G454*(1+L454/100)</f>
        <v>0</v>
      </c>
      <c r="N454" s="246">
        <v>0</v>
      </c>
      <c r="O454" s="246">
        <f>ROUND(E454*N454,2)</f>
        <v>0</v>
      </c>
      <c r="P454" s="246">
        <v>0</v>
      </c>
      <c r="Q454" s="246">
        <f>ROUND(E454*P454,2)</f>
        <v>0</v>
      </c>
      <c r="R454" s="246"/>
      <c r="S454" s="246" t="s">
        <v>171</v>
      </c>
      <c r="T454" s="247" t="s">
        <v>419</v>
      </c>
      <c r="U454" s="223">
        <v>0</v>
      </c>
      <c r="V454" s="223">
        <f>ROUND(E454*U454,2)</f>
        <v>0</v>
      </c>
      <c r="W454" s="223"/>
      <c r="X454" s="223" t="s">
        <v>498</v>
      </c>
      <c r="Y454" s="212"/>
      <c r="Z454" s="212"/>
      <c r="AA454" s="212"/>
      <c r="AB454" s="212"/>
      <c r="AC454" s="212"/>
      <c r="AD454" s="212"/>
      <c r="AE454" s="212"/>
      <c r="AF454" s="212"/>
      <c r="AG454" s="212" t="s">
        <v>527</v>
      </c>
      <c r="AH454" s="212"/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 x14ac:dyDescent="0.2">
      <c r="A455" s="220"/>
      <c r="B455" s="221"/>
      <c r="C455" s="261" t="s">
        <v>537</v>
      </c>
      <c r="D455" s="252"/>
      <c r="E455" s="252"/>
      <c r="F455" s="252"/>
      <c r="G455" s="252"/>
      <c r="H455" s="223"/>
      <c r="I455" s="223"/>
      <c r="J455" s="223"/>
      <c r="K455" s="223"/>
      <c r="L455" s="223"/>
      <c r="M455" s="223"/>
      <c r="N455" s="223"/>
      <c r="O455" s="223"/>
      <c r="P455" s="223"/>
      <c r="Q455" s="223"/>
      <c r="R455" s="223"/>
      <c r="S455" s="223"/>
      <c r="T455" s="223"/>
      <c r="U455" s="223"/>
      <c r="V455" s="223"/>
      <c r="W455" s="223"/>
      <c r="X455" s="223"/>
      <c r="Y455" s="212"/>
      <c r="Z455" s="212"/>
      <c r="AA455" s="212"/>
      <c r="AB455" s="212"/>
      <c r="AC455" s="212"/>
      <c r="AD455" s="212"/>
      <c r="AE455" s="212"/>
      <c r="AF455" s="212"/>
      <c r="AG455" s="212" t="s">
        <v>221</v>
      </c>
      <c r="AH455" s="212"/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48" t="str">
        <f>C455</f>
        <v>Náklady na provedení skutečného zaměření stavby v rozsahu nezbytném pro zápis změny do katastru nemovitostí.</v>
      </c>
      <c r="BB455" s="212"/>
      <c r="BC455" s="212"/>
      <c r="BD455" s="212"/>
      <c r="BE455" s="212"/>
      <c r="BF455" s="212"/>
      <c r="BG455" s="212"/>
      <c r="BH455" s="212"/>
    </row>
    <row r="456" spans="1:60" outlineLevel="1" x14ac:dyDescent="0.2">
      <c r="A456" s="220"/>
      <c r="B456" s="221"/>
      <c r="C456" s="259"/>
      <c r="D456" s="251"/>
      <c r="E456" s="251"/>
      <c r="F456" s="251"/>
      <c r="G456" s="251"/>
      <c r="H456" s="223"/>
      <c r="I456" s="223"/>
      <c r="J456" s="223"/>
      <c r="K456" s="223"/>
      <c r="L456" s="223"/>
      <c r="M456" s="223"/>
      <c r="N456" s="223"/>
      <c r="O456" s="223"/>
      <c r="P456" s="223"/>
      <c r="Q456" s="223"/>
      <c r="R456" s="223"/>
      <c r="S456" s="223"/>
      <c r="T456" s="223"/>
      <c r="U456" s="223"/>
      <c r="V456" s="223"/>
      <c r="W456" s="223"/>
      <c r="X456" s="223"/>
      <c r="Y456" s="212"/>
      <c r="Z456" s="212"/>
      <c r="AA456" s="212"/>
      <c r="AB456" s="212"/>
      <c r="AC456" s="212"/>
      <c r="AD456" s="212"/>
      <c r="AE456" s="212"/>
      <c r="AF456" s="212"/>
      <c r="AG456" s="212" t="s">
        <v>177</v>
      </c>
      <c r="AH456" s="212"/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 x14ac:dyDescent="0.2">
      <c r="A457" s="241">
        <v>68</v>
      </c>
      <c r="B457" s="242" t="s">
        <v>538</v>
      </c>
      <c r="C457" s="257" t="s">
        <v>539</v>
      </c>
      <c r="D457" s="243" t="s">
        <v>497</v>
      </c>
      <c r="E457" s="244">
        <v>1</v>
      </c>
      <c r="F457" s="245"/>
      <c r="G457" s="246">
        <f>ROUND(E457*F457,2)</f>
        <v>0</v>
      </c>
      <c r="H457" s="245"/>
      <c r="I457" s="246">
        <f>ROUND(E457*H457,2)</f>
        <v>0</v>
      </c>
      <c r="J457" s="245"/>
      <c r="K457" s="246">
        <f>ROUND(E457*J457,2)</f>
        <v>0</v>
      </c>
      <c r="L457" s="246">
        <v>21</v>
      </c>
      <c r="M457" s="246">
        <f>G457*(1+L457/100)</f>
        <v>0</v>
      </c>
      <c r="N457" s="246">
        <v>0</v>
      </c>
      <c r="O457" s="246">
        <f>ROUND(E457*N457,2)</f>
        <v>0</v>
      </c>
      <c r="P457" s="246">
        <v>0</v>
      </c>
      <c r="Q457" s="246">
        <f>ROUND(E457*P457,2)</f>
        <v>0</v>
      </c>
      <c r="R457" s="246"/>
      <c r="S457" s="246" t="s">
        <v>171</v>
      </c>
      <c r="T457" s="247" t="s">
        <v>419</v>
      </c>
      <c r="U457" s="223">
        <v>0</v>
      </c>
      <c r="V457" s="223">
        <f>ROUND(E457*U457,2)</f>
        <v>0</v>
      </c>
      <c r="W457" s="223"/>
      <c r="X457" s="223" t="s">
        <v>498</v>
      </c>
      <c r="Y457" s="212"/>
      <c r="Z457" s="212"/>
      <c r="AA457" s="212"/>
      <c r="AB457" s="212"/>
      <c r="AC457" s="212"/>
      <c r="AD457" s="212"/>
      <c r="AE457" s="212"/>
      <c r="AF457" s="212"/>
      <c r="AG457" s="212" t="s">
        <v>527</v>
      </c>
      <c r="AH457" s="212"/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 x14ac:dyDescent="0.2">
      <c r="A458" s="220"/>
      <c r="B458" s="221"/>
      <c r="C458" s="261" t="s">
        <v>540</v>
      </c>
      <c r="D458" s="252"/>
      <c r="E458" s="252"/>
      <c r="F458" s="252"/>
      <c r="G458" s="252"/>
      <c r="H458" s="223"/>
      <c r="I458" s="223"/>
      <c r="J458" s="223"/>
      <c r="K458" s="223"/>
      <c r="L458" s="223"/>
      <c r="M458" s="223"/>
      <c r="N458" s="223"/>
      <c r="O458" s="223"/>
      <c r="P458" s="223"/>
      <c r="Q458" s="223"/>
      <c r="R458" s="223"/>
      <c r="S458" s="223"/>
      <c r="T458" s="223"/>
      <c r="U458" s="223"/>
      <c r="V458" s="223"/>
      <c r="W458" s="223"/>
      <c r="X458" s="223"/>
      <c r="Y458" s="212"/>
      <c r="Z458" s="212"/>
      <c r="AA458" s="212"/>
      <c r="AB458" s="212"/>
      <c r="AC458" s="212"/>
      <c r="AD458" s="212"/>
      <c r="AE458" s="212"/>
      <c r="AF458" s="212"/>
      <c r="AG458" s="212" t="s">
        <v>221</v>
      </c>
      <c r="AH458" s="212"/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48" t="str">
        <f>C458</f>
        <v>Náklady na vyhotovení dokumentace skutečného provedení stavby a její předání objednateli v požadované formě a požadovaném počtu.</v>
      </c>
      <c r="BB458" s="212"/>
      <c r="BC458" s="212"/>
      <c r="BD458" s="212"/>
      <c r="BE458" s="212"/>
      <c r="BF458" s="212"/>
      <c r="BG458" s="212"/>
      <c r="BH458" s="212"/>
    </row>
    <row r="459" spans="1:60" outlineLevel="1" x14ac:dyDescent="0.2">
      <c r="A459" s="220"/>
      <c r="B459" s="221"/>
      <c r="C459" s="259"/>
      <c r="D459" s="251"/>
      <c r="E459" s="251"/>
      <c r="F459" s="251"/>
      <c r="G459" s="251"/>
      <c r="H459" s="223"/>
      <c r="I459" s="223"/>
      <c r="J459" s="223"/>
      <c r="K459" s="223"/>
      <c r="L459" s="223"/>
      <c r="M459" s="223"/>
      <c r="N459" s="223"/>
      <c r="O459" s="223"/>
      <c r="P459" s="223"/>
      <c r="Q459" s="223"/>
      <c r="R459" s="223"/>
      <c r="S459" s="223"/>
      <c r="T459" s="223"/>
      <c r="U459" s="223"/>
      <c r="V459" s="223"/>
      <c r="W459" s="223"/>
      <c r="X459" s="223"/>
      <c r="Y459" s="212"/>
      <c r="Z459" s="212"/>
      <c r="AA459" s="212"/>
      <c r="AB459" s="212"/>
      <c r="AC459" s="212"/>
      <c r="AD459" s="212"/>
      <c r="AE459" s="212"/>
      <c r="AF459" s="212"/>
      <c r="AG459" s="212" t="s">
        <v>177</v>
      </c>
      <c r="AH459" s="212"/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 x14ac:dyDescent="0.2">
      <c r="A460" s="241">
        <v>69</v>
      </c>
      <c r="B460" s="242" t="s">
        <v>541</v>
      </c>
      <c r="C460" s="257" t="s">
        <v>542</v>
      </c>
      <c r="D460" s="243" t="s">
        <v>497</v>
      </c>
      <c r="E460" s="244">
        <v>1</v>
      </c>
      <c r="F460" s="245"/>
      <c r="G460" s="246">
        <f>ROUND(E460*F460,2)</f>
        <v>0</v>
      </c>
      <c r="H460" s="245"/>
      <c r="I460" s="246">
        <f>ROUND(E460*H460,2)</f>
        <v>0</v>
      </c>
      <c r="J460" s="245"/>
      <c r="K460" s="246">
        <f>ROUND(E460*J460,2)</f>
        <v>0</v>
      </c>
      <c r="L460" s="246">
        <v>21</v>
      </c>
      <c r="M460" s="246">
        <f>G460*(1+L460/100)</f>
        <v>0</v>
      </c>
      <c r="N460" s="246">
        <v>0</v>
      </c>
      <c r="O460" s="246">
        <f>ROUND(E460*N460,2)</f>
        <v>0</v>
      </c>
      <c r="P460" s="246">
        <v>0</v>
      </c>
      <c r="Q460" s="246">
        <f>ROUND(E460*P460,2)</f>
        <v>0</v>
      </c>
      <c r="R460" s="246"/>
      <c r="S460" s="246" t="s">
        <v>171</v>
      </c>
      <c r="T460" s="247" t="s">
        <v>419</v>
      </c>
      <c r="U460" s="223">
        <v>0</v>
      </c>
      <c r="V460" s="223">
        <f>ROUND(E460*U460,2)</f>
        <v>0</v>
      </c>
      <c r="W460" s="223"/>
      <c r="X460" s="223" t="s">
        <v>498</v>
      </c>
      <c r="Y460" s="212"/>
      <c r="Z460" s="212"/>
      <c r="AA460" s="212"/>
      <c r="AB460" s="212"/>
      <c r="AC460" s="212"/>
      <c r="AD460" s="212"/>
      <c r="AE460" s="212"/>
      <c r="AF460" s="212"/>
      <c r="AG460" s="212" t="s">
        <v>527</v>
      </c>
      <c r="AH460" s="212"/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 x14ac:dyDescent="0.2">
      <c r="A461" s="220"/>
      <c r="B461" s="221"/>
      <c r="C461" s="261" t="s">
        <v>543</v>
      </c>
      <c r="D461" s="252"/>
      <c r="E461" s="252"/>
      <c r="F461" s="252"/>
      <c r="G461" s="252"/>
      <c r="H461" s="223"/>
      <c r="I461" s="223"/>
      <c r="J461" s="223"/>
      <c r="K461" s="223"/>
      <c r="L461" s="223"/>
      <c r="M461" s="223"/>
      <c r="N461" s="223"/>
      <c r="O461" s="223"/>
      <c r="P461" s="223"/>
      <c r="Q461" s="223"/>
      <c r="R461" s="223"/>
      <c r="S461" s="223"/>
      <c r="T461" s="223"/>
      <c r="U461" s="223"/>
      <c r="V461" s="223"/>
      <c r="W461" s="223"/>
      <c r="X461" s="223"/>
      <c r="Y461" s="212"/>
      <c r="Z461" s="212"/>
      <c r="AA461" s="212"/>
      <c r="AB461" s="212"/>
      <c r="AC461" s="212"/>
      <c r="AD461" s="212"/>
      <c r="AE461" s="212"/>
      <c r="AF461" s="212"/>
      <c r="AG461" s="212" t="s">
        <v>221</v>
      </c>
      <c r="AH461" s="212"/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48" t="str">
        <f>C461</f>
        <v>Náklady zhotovitele, které vzniknou v souvislosti s povinnostmi zhotovitele při předání a převzetí díla.</v>
      </c>
      <c r="BB461" s="212"/>
      <c r="BC461" s="212"/>
      <c r="BD461" s="212"/>
      <c r="BE461" s="212"/>
      <c r="BF461" s="212"/>
      <c r="BG461" s="212"/>
      <c r="BH461" s="212"/>
    </row>
    <row r="462" spans="1:60" outlineLevel="1" x14ac:dyDescent="0.2">
      <c r="A462" s="220"/>
      <c r="B462" s="221"/>
      <c r="C462" s="259"/>
      <c r="D462" s="251"/>
      <c r="E462" s="251"/>
      <c r="F462" s="251"/>
      <c r="G462" s="251"/>
      <c r="H462" s="223"/>
      <c r="I462" s="223"/>
      <c r="J462" s="223"/>
      <c r="K462" s="223"/>
      <c r="L462" s="223"/>
      <c r="M462" s="223"/>
      <c r="N462" s="223"/>
      <c r="O462" s="223"/>
      <c r="P462" s="223"/>
      <c r="Q462" s="223"/>
      <c r="R462" s="223"/>
      <c r="S462" s="223"/>
      <c r="T462" s="223"/>
      <c r="U462" s="223"/>
      <c r="V462" s="223"/>
      <c r="W462" s="223"/>
      <c r="X462" s="223"/>
      <c r="Y462" s="212"/>
      <c r="Z462" s="212"/>
      <c r="AA462" s="212"/>
      <c r="AB462" s="212"/>
      <c r="AC462" s="212"/>
      <c r="AD462" s="212"/>
      <c r="AE462" s="212"/>
      <c r="AF462" s="212"/>
      <c r="AG462" s="212" t="s">
        <v>177</v>
      </c>
      <c r="AH462" s="212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x14ac:dyDescent="0.2">
      <c r="A463" s="3"/>
      <c r="B463" s="4"/>
      <c r="C463" s="268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AE463">
        <v>15</v>
      </c>
      <c r="AF463">
        <v>21</v>
      </c>
      <c r="AG463" t="s">
        <v>152</v>
      </c>
    </row>
    <row r="464" spans="1:60" x14ac:dyDescent="0.2">
      <c r="A464" s="215"/>
      <c r="B464" s="216" t="s">
        <v>29</v>
      </c>
      <c r="C464" s="269"/>
      <c r="D464" s="217"/>
      <c r="E464" s="218"/>
      <c r="F464" s="218"/>
      <c r="G464" s="255">
        <f>G8+G90+G270+G278+G306+G335+G376+G385+G388+G397+G416+G444</f>
        <v>0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AE464">
        <f>SUMIF(L7:L462,AE463,G7:G462)</f>
        <v>0</v>
      </c>
      <c r="AF464">
        <f>SUMIF(L7:L462,AF463,G7:G462)</f>
        <v>0</v>
      </c>
      <c r="AG464" t="s">
        <v>544</v>
      </c>
    </row>
    <row r="465" spans="1:33" x14ac:dyDescent="0.2">
      <c r="A465" s="219" t="s">
        <v>545</v>
      </c>
      <c r="B465" s="219"/>
      <c r="C465" s="268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33" x14ac:dyDescent="0.2">
      <c r="A466" s="3"/>
      <c r="B466" s="4" t="s">
        <v>546</v>
      </c>
      <c r="C466" s="268" t="s">
        <v>547</v>
      </c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AG466" t="s">
        <v>548</v>
      </c>
    </row>
    <row r="467" spans="1:33" x14ac:dyDescent="0.2">
      <c r="A467" s="3"/>
      <c r="B467" s="4" t="s">
        <v>549</v>
      </c>
      <c r="C467" s="268" t="s">
        <v>550</v>
      </c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AG467" t="s">
        <v>551</v>
      </c>
    </row>
    <row r="468" spans="1:33" x14ac:dyDescent="0.2">
      <c r="A468" s="3"/>
      <c r="B468" s="4"/>
      <c r="C468" s="268" t="s">
        <v>552</v>
      </c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AG468" t="s">
        <v>553</v>
      </c>
    </row>
    <row r="469" spans="1:33" x14ac:dyDescent="0.2">
      <c r="A469" s="3"/>
      <c r="B469" s="4"/>
      <c r="C469" s="268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33" x14ac:dyDescent="0.2">
      <c r="C470" s="270"/>
      <c r="D470" s="10"/>
      <c r="AG470" t="s">
        <v>555</v>
      </c>
    </row>
    <row r="471" spans="1:33" x14ac:dyDescent="0.2">
      <c r="D471" s="10"/>
    </row>
    <row r="472" spans="1:33" x14ac:dyDescent="0.2">
      <c r="D472" s="10"/>
    </row>
    <row r="473" spans="1:33" x14ac:dyDescent="0.2">
      <c r="D473" s="10"/>
    </row>
    <row r="474" spans="1:33" x14ac:dyDescent="0.2">
      <c r="D474" s="10"/>
    </row>
    <row r="475" spans="1:33" x14ac:dyDescent="0.2">
      <c r="D475" s="10"/>
    </row>
    <row r="476" spans="1:33" x14ac:dyDescent="0.2">
      <c r="D476" s="10"/>
    </row>
    <row r="477" spans="1:33" x14ac:dyDescent="0.2">
      <c r="D477" s="10"/>
    </row>
    <row r="478" spans="1:33" x14ac:dyDescent="0.2">
      <c r="D478" s="10"/>
    </row>
    <row r="479" spans="1:33" x14ac:dyDescent="0.2">
      <c r="D479" s="10"/>
    </row>
    <row r="480" spans="1:33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iYDKb/2rAL99fnCe0BTvPOseZo7kLs2nTzbDzGukLYNxQCRvpH3zlQ2olDXpwNmruRysCYbdiAxB+Tt7KiHJQ==" saltValue="EOFRa0mtk8P2yG8IDdrHpw==" spinCount="100000" sheet="1"/>
  <mergeCells count="142">
    <mergeCell ref="C455:G455"/>
    <mergeCell ref="C456:G456"/>
    <mergeCell ref="C458:G458"/>
    <mergeCell ref="C459:G459"/>
    <mergeCell ref="C461:G461"/>
    <mergeCell ref="C462:G462"/>
    <mergeCell ref="C446:G446"/>
    <mergeCell ref="C447:G447"/>
    <mergeCell ref="C449:G449"/>
    <mergeCell ref="C450:G450"/>
    <mergeCell ref="C452:G452"/>
    <mergeCell ref="C453:G453"/>
    <mergeCell ref="C436:G436"/>
    <mergeCell ref="C437:G437"/>
    <mergeCell ref="C438:G438"/>
    <mergeCell ref="C440:G440"/>
    <mergeCell ref="C441:G441"/>
    <mergeCell ref="C443:G443"/>
    <mergeCell ref="C429:G429"/>
    <mergeCell ref="C430:G430"/>
    <mergeCell ref="C431:G431"/>
    <mergeCell ref="C432:G432"/>
    <mergeCell ref="C434:G434"/>
    <mergeCell ref="C435:G435"/>
    <mergeCell ref="C422:G422"/>
    <mergeCell ref="C423:G423"/>
    <mergeCell ref="C424:G424"/>
    <mergeCell ref="C425:G425"/>
    <mergeCell ref="C426:G426"/>
    <mergeCell ref="C427:G427"/>
    <mergeCell ref="C412:G412"/>
    <mergeCell ref="C414:G414"/>
    <mergeCell ref="C415:G415"/>
    <mergeCell ref="C418:G418"/>
    <mergeCell ref="C419:G419"/>
    <mergeCell ref="C420:G420"/>
    <mergeCell ref="C403:G403"/>
    <mergeCell ref="C404:G404"/>
    <mergeCell ref="C406:G406"/>
    <mergeCell ref="C407:G407"/>
    <mergeCell ref="C409:G409"/>
    <mergeCell ref="C411:G411"/>
    <mergeCell ref="C390:G390"/>
    <mergeCell ref="C393:G393"/>
    <mergeCell ref="C395:G395"/>
    <mergeCell ref="C396:G396"/>
    <mergeCell ref="C399:G399"/>
    <mergeCell ref="C401:G401"/>
    <mergeCell ref="C360:G360"/>
    <mergeCell ref="C365:G365"/>
    <mergeCell ref="C375:G375"/>
    <mergeCell ref="C378:G378"/>
    <mergeCell ref="C384:G384"/>
    <mergeCell ref="C387:G387"/>
    <mergeCell ref="C319:G319"/>
    <mergeCell ref="C321:G321"/>
    <mergeCell ref="C327:G327"/>
    <mergeCell ref="C334:G334"/>
    <mergeCell ref="C345:G345"/>
    <mergeCell ref="C347:G347"/>
    <mergeCell ref="C280:G280"/>
    <mergeCell ref="C286:G286"/>
    <mergeCell ref="C293:G293"/>
    <mergeCell ref="C303:G303"/>
    <mergeCell ref="C305:G305"/>
    <mergeCell ref="C316:G316"/>
    <mergeCell ref="C251:G251"/>
    <mergeCell ref="C252:G252"/>
    <mergeCell ref="C267:G267"/>
    <mergeCell ref="C269:G269"/>
    <mergeCell ref="C273:G273"/>
    <mergeCell ref="C277:G277"/>
    <mergeCell ref="C230:G230"/>
    <mergeCell ref="C240:G240"/>
    <mergeCell ref="C244:G244"/>
    <mergeCell ref="C246:G246"/>
    <mergeCell ref="C248:G248"/>
    <mergeCell ref="C249:G249"/>
    <mergeCell ref="C157:G157"/>
    <mergeCell ref="C170:G170"/>
    <mergeCell ref="C177:G177"/>
    <mergeCell ref="C193:G193"/>
    <mergeCell ref="C195:G195"/>
    <mergeCell ref="C210:G210"/>
    <mergeCell ref="C136:G136"/>
    <mergeCell ref="C149:G149"/>
    <mergeCell ref="C151:G151"/>
    <mergeCell ref="C152:G152"/>
    <mergeCell ref="C153:G153"/>
    <mergeCell ref="C155:G155"/>
    <mergeCell ref="C109:G109"/>
    <mergeCell ref="C120:G120"/>
    <mergeCell ref="C122:G122"/>
    <mergeCell ref="C132:G132"/>
    <mergeCell ref="C134:G134"/>
    <mergeCell ref="C135:G135"/>
    <mergeCell ref="C93:G93"/>
    <mergeCell ref="C94:G94"/>
    <mergeCell ref="C95:G95"/>
    <mergeCell ref="C96:G96"/>
    <mergeCell ref="C106:G106"/>
    <mergeCell ref="C108:G108"/>
    <mergeCell ref="C81:G81"/>
    <mergeCell ref="C83:G83"/>
    <mergeCell ref="C86:G86"/>
    <mergeCell ref="C88:G88"/>
    <mergeCell ref="C89:G89"/>
    <mergeCell ref="C92:G92"/>
    <mergeCell ref="C61:G61"/>
    <mergeCell ref="C62:G62"/>
    <mergeCell ref="C64:G64"/>
    <mergeCell ref="C67:G67"/>
    <mergeCell ref="C69:G69"/>
    <mergeCell ref="C76:G76"/>
    <mergeCell ref="C49:G49"/>
    <mergeCell ref="C51:G51"/>
    <mergeCell ref="C54:G54"/>
    <mergeCell ref="C56:G56"/>
    <mergeCell ref="C57:G57"/>
    <mergeCell ref="C59:G59"/>
    <mergeCell ref="C34:G34"/>
    <mergeCell ref="C36:G36"/>
    <mergeCell ref="C39:G39"/>
    <mergeCell ref="C41:G41"/>
    <mergeCell ref="C44:G44"/>
    <mergeCell ref="C46:G46"/>
    <mergeCell ref="C21:G21"/>
    <mergeCell ref="C23:G23"/>
    <mergeCell ref="C26:G26"/>
    <mergeCell ref="C28:G28"/>
    <mergeCell ref="C30:G30"/>
    <mergeCell ref="C32:G32"/>
    <mergeCell ref="A1:G1"/>
    <mergeCell ref="C2:G2"/>
    <mergeCell ref="C3:G3"/>
    <mergeCell ref="C4:G4"/>
    <mergeCell ref="A465:B465"/>
    <mergeCell ref="C10:G10"/>
    <mergeCell ref="C11:G11"/>
    <mergeCell ref="C14:G14"/>
    <mergeCell ref="C17:G17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80A4-1303-4B04-932D-79E7483B098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139</v>
      </c>
      <c r="B1" s="197"/>
      <c r="C1" s="197"/>
      <c r="D1" s="197"/>
      <c r="E1" s="197"/>
      <c r="F1" s="197"/>
      <c r="G1" s="197"/>
      <c r="AG1" t="s">
        <v>140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141</v>
      </c>
    </row>
    <row r="3" spans="1:60" ht="24.95" customHeight="1" x14ac:dyDescent="0.2">
      <c r="A3" s="198" t="s">
        <v>8</v>
      </c>
      <c r="B3" s="48" t="s">
        <v>63</v>
      </c>
      <c r="C3" s="201" t="s">
        <v>64</v>
      </c>
      <c r="D3" s="199"/>
      <c r="E3" s="199"/>
      <c r="F3" s="199"/>
      <c r="G3" s="200"/>
      <c r="AC3" s="177" t="s">
        <v>141</v>
      </c>
      <c r="AG3" t="s">
        <v>142</v>
      </c>
    </row>
    <row r="4" spans="1:60" ht="24.95" customHeight="1" x14ac:dyDescent="0.2">
      <c r="A4" s="202" t="s">
        <v>9</v>
      </c>
      <c r="B4" s="203" t="s">
        <v>65</v>
      </c>
      <c r="C4" s="204" t="s">
        <v>64</v>
      </c>
      <c r="D4" s="205"/>
      <c r="E4" s="205"/>
      <c r="F4" s="205"/>
      <c r="G4" s="206"/>
      <c r="AG4" t="s">
        <v>143</v>
      </c>
    </row>
    <row r="5" spans="1:60" x14ac:dyDescent="0.2">
      <c r="D5" s="10"/>
    </row>
    <row r="6" spans="1:60" ht="38.25" x14ac:dyDescent="0.2">
      <c r="A6" s="208" t="s">
        <v>144</v>
      </c>
      <c r="B6" s="210" t="s">
        <v>145</v>
      </c>
      <c r="C6" s="210" t="s">
        <v>146</v>
      </c>
      <c r="D6" s="209" t="s">
        <v>147</v>
      </c>
      <c r="E6" s="208" t="s">
        <v>148</v>
      </c>
      <c r="F6" s="207" t="s">
        <v>149</v>
      </c>
      <c r="G6" s="208" t="s">
        <v>29</v>
      </c>
      <c r="H6" s="211" t="s">
        <v>30</v>
      </c>
      <c r="I6" s="211" t="s">
        <v>150</v>
      </c>
      <c r="J6" s="211" t="s">
        <v>31</v>
      </c>
      <c r="K6" s="211" t="s">
        <v>151</v>
      </c>
      <c r="L6" s="211" t="s">
        <v>152</v>
      </c>
      <c r="M6" s="211" t="s">
        <v>153</v>
      </c>
      <c r="N6" s="211" t="s">
        <v>154</v>
      </c>
      <c r="O6" s="211" t="s">
        <v>155</v>
      </c>
      <c r="P6" s="211" t="s">
        <v>156</v>
      </c>
      <c r="Q6" s="211" t="s">
        <v>157</v>
      </c>
      <c r="R6" s="211" t="s">
        <v>158</v>
      </c>
      <c r="S6" s="211" t="s">
        <v>159</v>
      </c>
      <c r="T6" s="211" t="s">
        <v>160</v>
      </c>
      <c r="U6" s="211" t="s">
        <v>161</v>
      </c>
      <c r="V6" s="211" t="s">
        <v>162</v>
      </c>
      <c r="W6" s="211" t="s">
        <v>163</v>
      </c>
      <c r="X6" s="211" t="s">
        <v>164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165</v>
      </c>
      <c r="B8" s="236" t="s">
        <v>91</v>
      </c>
      <c r="C8" s="256" t="s">
        <v>92</v>
      </c>
      <c r="D8" s="237"/>
      <c r="E8" s="238"/>
      <c r="F8" s="239"/>
      <c r="G8" s="239">
        <f>SUMIF(AG9:AG114,"&lt;&gt;NOR",G9:G114)</f>
        <v>0</v>
      </c>
      <c r="H8" s="239"/>
      <c r="I8" s="239">
        <f>SUM(I9:I114)</f>
        <v>0</v>
      </c>
      <c r="J8" s="239"/>
      <c r="K8" s="239">
        <f>SUM(K9:K114)</f>
        <v>0</v>
      </c>
      <c r="L8" s="239"/>
      <c r="M8" s="239">
        <f>SUM(M9:M114)</f>
        <v>0</v>
      </c>
      <c r="N8" s="239"/>
      <c r="O8" s="239">
        <f>SUM(O9:O114)</f>
        <v>14.709999999999999</v>
      </c>
      <c r="P8" s="239"/>
      <c r="Q8" s="239">
        <f>SUM(Q9:Q114)</f>
        <v>234.32</v>
      </c>
      <c r="R8" s="239"/>
      <c r="S8" s="239"/>
      <c r="T8" s="240"/>
      <c r="U8" s="234"/>
      <c r="V8" s="234">
        <f>SUM(V9:V114)</f>
        <v>205.71</v>
      </c>
      <c r="W8" s="234"/>
      <c r="X8" s="234"/>
      <c r="AG8" t="s">
        <v>166</v>
      </c>
    </row>
    <row r="9" spans="1:60" ht="22.5" outlineLevel="1" x14ac:dyDescent="0.2">
      <c r="A9" s="241">
        <v>1</v>
      </c>
      <c r="B9" s="242" t="s">
        <v>556</v>
      </c>
      <c r="C9" s="257" t="s">
        <v>557</v>
      </c>
      <c r="D9" s="243" t="s">
        <v>180</v>
      </c>
      <c r="E9" s="244">
        <v>995.78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0.22</v>
      </c>
      <c r="Q9" s="246">
        <f>ROUND(E9*P9,2)</f>
        <v>219.07</v>
      </c>
      <c r="R9" s="246" t="s">
        <v>181</v>
      </c>
      <c r="S9" s="246" t="s">
        <v>171</v>
      </c>
      <c r="T9" s="247" t="s">
        <v>487</v>
      </c>
      <c r="U9" s="223">
        <v>7.0000000000000007E-2</v>
      </c>
      <c r="V9" s="223">
        <f>ROUND(E9*U9,2)</f>
        <v>69.7</v>
      </c>
      <c r="W9" s="223"/>
      <c r="X9" s="223" t="s">
        <v>173</v>
      </c>
      <c r="Y9" s="212"/>
      <c r="Z9" s="212"/>
      <c r="AA9" s="212"/>
      <c r="AB9" s="212"/>
      <c r="AC9" s="212"/>
      <c r="AD9" s="212"/>
      <c r="AE9" s="212"/>
      <c r="AF9" s="212"/>
      <c r="AG9" s="212" t="s">
        <v>174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20"/>
      <c r="B10" s="221"/>
      <c r="C10" s="260" t="s">
        <v>558</v>
      </c>
      <c r="D10" s="225"/>
      <c r="E10" s="226">
        <v>995.78</v>
      </c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183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20"/>
      <c r="B11" s="221"/>
      <c r="C11" s="259"/>
      <c r="D11" s="251"/>
      <c r="E11" s="251"/>
      <c r="F11" s="251"/>
      <c r="G11" s="251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2"/>
      <c r="Z11" s="212"/>
      <c r="AA11" s="212"/>
      <c r="AB11" s="212"/>
      <c r="AC11" s="212"/>
      <c r="AD11" s="212"/>
      <c r="AE11" s="212"/>
      <c r="AF11" s="212"/>
      <c r="AG11" s="212" t="s">
        <v>177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41">
        <v>2</v>
      </c>
      <c r="B12" s="242" t="s">
        <v>187</v>
      </c>
      <c r="C12" s="257" t="s">
        <v>188</v>
      </c>
      <c r="D12" s="243" t="s">
        <v>189</v>
      </c>
      <c r="E12" s="244">
        <v>122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0.125</v>
      </c>
      <c r="Q12" s="246">
        <f>ROUND(E12*P12,2)</f>
        <v>15.25</v>
      </c>
      <c r="R12" s="246" t="s">
        <v>181</v>
      </c>
      <c r="S12" s="246" t="s">
        <v>171</v>
      </c>
      <c r="T12" s="247" t="s">
        <v>487</v>
      </c>
      <c r="U12" s="223">
        <v>0.08</v>
      </c>
      <c r="V12" s="223">
        <f>ROUND(E12*U12,2)</f>
        <v>9.76</v>
      </c>
      <c r="W12" s="223"/>
      <c r="X12" s="223" t="s">
        <v>173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174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20"/>
      <c r="B13" s="221"/>
      <c r="C13" s="258" t="s">
        <v>190</v>
      </c>
      <c r="D13" s="249"/>
      <c r="E13" s="249"/>
      <c r="F13" s="249"/>
      <c r="G13" s="249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2"/>
      <c r="Z13" s="212"/>
      <c r="AA13" s="212"/>
      <c r="AB13" s="212"/>
      <c r="AC13" s="212"/>
      <c r="AD13" s="212"/>
      <c r="AE13" s="212"/>
      <c r="AF13" s="212"/>
      <c r="AG13" s="212" t="s">
        <v>176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48" t="str">
        <f>C13</f>
        <v>s vybouráním lože, s přemístěním hmot na skládku na vzdálenost do 3 m nebo naložením na dopravní prostředek</v>
      </c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20"/>
      <c r="B14" s="221"/>
      <c r="C14" s="260" t="s">
        <v>559</v>
      </c>
      <c r="D14" s="225"/>
      <c r="E14" s="226">
        <v>122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183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20"/>
      <c r="B15" s="221"/>
      <c r="C15" s="259"/>
      <c r="D15" s="251"/>
      <c r="E15" s="251"/>
      <c r="F15" s="251"/>
      <c r="G15" s="251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2"/>
      <c r="Z15" s="212"/>
      <c r="AA15" s="212"/>
      <c r="AB15" s="212"/>
      <c r="AC15" s="212"/>
      <c r="AD15" s="212"/>
      <c r="AE15" s="212"/>
      <c r="AF15" s="212"/>
      <c r="AG15" s="212" t="s">
        <v>177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1">
        <v>3</v>
      </c>
      <c r="B16" s="242" t="s">
        <v>198</v>
      </c>
      <c r="C16" s="257" t="s">
        <v>199</v>
      </c>
      <c r="D16" s="243" t="s">
        <v>194</v>
      </c>
      <c r="E16" s="244">
        <v>32.0657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 t="s">
        <v>170</v>
      </c>
      <c r="S16" s="246" t="s">
        <v>171</v>
      </c>
      <c r="T16" s="247" t="s">
        <v>487</v>
      </c>
      <c r="U16" s="223">
        <v>0.223</v>
      </c>
      <c r="V16" s="223">
        <f>ROUND(E16*U16,2)</f>
        <v>7.15</v>
      </c>
      <c r="W16" s="223"/>
      <c r="X16" s="223" t="s">
        <v>173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174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20"/>
      <c r="B17" s="221"/>
      <c r="C17" s="258" t="s">
        <v>200</v>
      </c>
      <c r="D17" s="249"/>
      <c r="E17" s="249"/>
      <c r="F17" s="249"/>
      <c r="G17" s="249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2"/>
      <c r="Z17" s="212"/>
      <c r="AA17" s="212"/>
      <c r="AB17" s="212"/>
      <c r="AC17" s="212"/>
      <c r="AD17" s="212"/>
      <c r="AE17" s="212"/>
      <c r="AF17" s="212"/>
      <c r="AG17" s="212" t="s">
        <v>176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48" t="str">
        <f>C17</f>
        <v>s přemístěním výkopku v příčných profilech na vzdálenost do 15 m nebo s naložením na dopravní prostředek.</v>
      </c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20"/>
      <c r="B18" s="221"/>
      <c r="C18" s="260" t="s">
        <v>560</v>
      </c>
      <c r="D18" s="225"/>
      <c r="E18" s="226">
        <v>32.0657</v>
      </c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183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20"/>
      <c r="B19" s="221"/>
      <c r="C19" s="259"/>
      <c r="D19" s="251"/>
      <c r="E19" s="251"/>
      <c r="F19" s="251"/>
      <c r="G19" s="251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2"/>
      <c r="Z19" s="212"/>
      <c r="AA19" s="212"/>
      <c r="AB19" s="212"/>
      <c r="AC19" s="212"/>
      <c r="AD19" s="212"/>
      <c r="AE19" s="212"/>
      <c r="AF19" s="212"/>
      <c r="AG19" s="212" t="s">
        <v>177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41">
        <v>4</v>
      </c>
      <c r="B20" s="242" t="s">
        <v>561</v>
      </c>
      <c r="C20" s="257" t="s">
        <v>562</v>
      </c>
      <c r="D20" s="243" t="s">
        <v>194</v>
      </c>
      <c r="E20" s="244">
        <v>5.1647999999999996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 t="s">
        <v>170</v>
      </c>
      <c r="S20" s="246" t="s">
        <v>171</v>
      </c>
      <c r="T20" s="247" t="s">
        <v>487</v>
      </c>
      <c r="U20" s="223">
        <v>3.1309999999999998</v>
      </c>
      <c r="V20" s="223">
        <f>ROUND(E20*U20,2)</f>
        <v>16.170000000000002</v>
      </c>
      <c r="W20" s="223"/>
      <c r="X20" s="223" t="s">
        <v>173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225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33.75" outlineLevel="1" x14ac:dyDescent="0.2">
      <c r="A21" s="220"/>
      <c r="B21" s="221"/>
      <c r="C21" s="258" t="s">
        <v>563</v>
      </c>
      <c r="D21" s="249"/>
      <c r="E21" s="249"/>
      <c r="F21" s="249"/>
      <c r="G21" s="249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2"/>
      <c r="Z21" s="212"/>
      <c r="AA21" s="212"/>
      <c r="AB21" s="212"/>
      <c r="AC21" s="212"/>
      <c r="AD21" s="212"/>
      <c r="AE21" s="212"/>
      <c r="AF21" s="212"/>
      <c r="AG21" s="212" t="s">
        <v>176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48" t="str">
        <f>C21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20"/>
      <c r="B22" s="221"/>
      <c r="C22" s="260" t="s">
        <v>564</v>
      </c>
      <c r="D22" s="225"/>
      <c r="E22" s="226">
        <v>4.96</v>
      </c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183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20"/>
      <c r="B23" s="221"/>
      <c r="C23" s="260" t="s">
        <v>565</v>
      </c>
      <c r="D23" s="225"/>
      <c r="E23" s="226">
        <v>0.20480000000000001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2"/>
      <c r="Z23" s="212"/>
      <c r="AA23" s="212"/>
      <c r="AB23" s="212"/>
      <c r="AC23" s="212"/>
      <c r="AD23" s="212"/>
      <c r="AE23" s="212"/>
      <c r="AF23" s="212"/>
      <c r="AG23" s="212" t="s">
        <v>183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20"/>
      <c r="B24" s="221"/>
      <c r="C24" s="259"/>
      <c r="D24" s="251"/>
      <c r="E24" s="251"/>
      <c r="F24" s="251"/>
      <c r="G24" s="251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 t="s">
        <v>177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41">
        <v>5</v>
      </c>
      <c r="B25" s="242" t="s">
        <v>211</v>
      </c>
      <c r="C25" s="257" t="s">
        <v>212</v>
      </c>
      <c r="D25" s="243" t="s">
        <v>194</v>
      </c>
      <c r="E25" s="244">
        <v>37.230499999999999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 t="s">
        <v>170</v>
      </c>
      <c r="S25" s="246" t="s">
        <v>171</v>
      </c>
      <c r="T25" s="247" t="s">
        <v>487</v>
      </c>
      <c r="U25" s="223">
        <v>1.0999999999999999E-2</v>
      </c>
      <c r="V25" s="223">
        <f>ROUND(E25*U25,2)</f>
        <v>0.41</v>
      </c>
      <c r="W25" s="223"/>
      <c r="X25" s="223" t="s">
        <v>173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174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20"/>
      <c r="B26" s="221"/>
      <c r="C26" s="258" t="s">
        <v>208</v>
      </c>
      <c r="D26" s="249"/>
      <c r="E26" s="249"/>
      <c r="F26" s="249"/>
      <c r="G26" s="249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 t="s">
        <v>176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20"/>
      <c r="B27" s="221"/>
      <c r="C27" s="260" t="s">
        <v>566</v>
      </c>
      <c r="D27" s="225"/>
      <c r="E27" s="226">
        <v>32.0657</v>
      </c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2"/>
      <c r="Z27" s="212"/>
      <c r="AA27" s="212"/>
      <c r="AB27" s="212"/>
      <c r="AC27" s="212"/>
      <c r="AD27" s="212"/>
      <c r="AE27" s="212"/>
      <c r="AF27" s="212"/>
      <c r="AG27" s="212" t="s">
        <v>183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20"/>
      <c r="B28" s="221"/>
      <c r="C28" s="260" t="s">
        <v>564</v>
      </c>
      <c r="D28" s="225"/>
      <c r="E28" s="226">
        <v>4.96</v>
      </c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2"/>
      <c r="Z28" s="212"/>
      <c r="AA28" s="212"/>
      <c r="AB28" s="212"/>
      <c r="AC28" s="212"/>
      <c r="AD28" s="212"/>
      <c r="AE28" s="212"/>
      <c r="AF28" s="212"/>
      <c r="AG28" s="212" t="s">
        <v>183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20"/>
      <c r="B29" s="221"/>
      <c r="C29" s="260" t="s">
        <v>565</v>
      </c>
      <c r="D29" s="225"/>
      <c r="E29" s="226">
        <v>0.20480000000000001</v>
      </c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2"/>
      <c r="Z29" s="212"/>
      <c r="AA29" s="212"/>
      <c r="AB29" s="212"/>
      <c r="AC29" s="212"/>
      <c r="AD29" s="212"/>
      <c r="AE29" s="212"/>
      <c r="AF29" s="212"/>
      <c r="AG29" s="212" t="s">
        <v>183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20"/>
      <c r="B30" s="221"/>
      <c r="C30" s="259"/>
      <c r="D30" s="251"/>
      <c r="E30" s="251"/>
      <c r="F30" s="251"/>
      <c r="G30" s="251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177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33.75" outlineLevel="1" x14ac:dyDescent="0.2">
      <c r="A31" s="241">
        <v>6</v>
      </c>
      <c r="B31" s="242" t="s">
        <v>214</v>
      </c>
      <c r="C31" s="257" t="s">
        <v>215</v>
      </c>
      <c r="D31" s="243" t="s">
        <v>194</v>
      </c>
      <c r="E31" s="244">
        <v>372.30500000000001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 t="s">
        <v>170</v>
      </c>
      <c r="S31" s="246" t="s">
        <v>171</v>
      </c>
      <c r="T31" s="247" t="s">
        <v>487</v>
      </c>
      <c r="U31" s="223">
        <v>0</v>
      </c>
      <c r="V31" s="223">
        <f>ROUND(E31*U31,2)</f>
        <v>0</v>
      </c>
      <c r="W31" s="223"/>
      <c r="X31" s="223" t="s">
        <v>173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174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20"/>
      <c r="B32" s="221"/>
      <c r="C32" s="258" t="s">
        <v>208</v>
      </c>
      <c r="D32" s="249"/>
      <c r="E32" s="249"/>
      <c r="F32" s="249"/>
      <c r="G32" s="249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176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20"/>
      <c r="B33" s="221"/>
      <c r="C33" s="260" t="s">
        <v>567</v>
      </c>
      <c r="D33" s="225"/>
      <c r="E33" s="226">
        <v>320.65699999999998</v>
      </c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2"/>
      <c r="Z33" s="212"/>
      <c r="AA33" s="212"/>
      <c r="AB33" s="212"/>
      <c r="AC33" s="212"/>
      <c r="AD33" s="212"/>
      <c r="AE33" s="212"/>
      <c r="AF33" s="212"/>
      <c r="AG33" s="212" t="s">
        <v>183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20"/>
      <c r="B34" s="221"/>
      <c r="C34" s="260" t="s">
        <v>568</v>
      </c>
      <c r="D34" s="225"/>
      <c r="E34" s="226">
        <v>49.6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183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20"/>
      <c r="B35" s="221"/>
      <c r="C35" s="260" t="s">
        <v>569</v>
      </c>
      <c r="D35" s="225"/>
      <c r="E35" s="226">
        <v>2.048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2"/>
      <c r="Z35" s="212"/>
      <c r="AA35" s="212"/>
      <c r="AB35" s="212"/>
      <c r="AC35" s="212"/>
      <c r="AD35" s="212"/>
      <c r="AE35" s="212"/>
      <c r="AF35" s="212"/>
      <c r="AG35" s="212" t="s">
        <v>183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20"/>
      <c r="B36" s="221"/>
      <c r="C36" s="259"/>
      <c r="D36" s="251"/>
      <c r="E36" s="251"/>
      <c r="F36" s="251"/>
      <c r="G36" s="251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177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1">
        <v>7</v>
      </c>
      <c r="B37" s="242" t="s">
        <v>261</v>
      </c>
      <c r="C37" s="257" t="s">
        <v>262</v>
      </c>
      <c r="D37" s="243" t="s">
        <v>194</v>
      </c>
      <c r="E37" s="244">
        <v>8.8000000000000007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 t="s">
        <v>224</v>
      </c>
      <c r="S37" s="246" t="s">
        <v>171</v>
      </c>
      <c r="T37" s="247" t="s">
        <v>487</v>
      </c>
      <c r="U37" s="223">
        <v>9.2999999999999999E-2</v>
      </c>
      <c r="V37" s="223">
        <f>ROUND(E37*U37,2)</f>
        <v>0.82</v>
      </c>
      <c r="W37" s="223"/>
      <c r="X37" s="223" t="s">
        <v>173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174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20"/>
      <c r="B38" s="221"/>
      <c r="C38" s="258" t="s">
        <v>263</v>
      </c>
      <c r="D38" s="249"/>
      <c r="E38" s="249"/>
      <c r="F38" s="249"/>
      <c r="G38" s="249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2"/>
      <c r="Z38" s="212"/>
      <c r="AA38" s="212"/>
      <c r="AB38" s="212"/>
      <c r="AC38" s="212"/>
      <c r="AD38" s="212"/>
      <c r="AE38" s="212"/>
      <c r="AF38" s="212"/>
      <c r="AG38" s="212" t="s">
        <v>176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48" t="str">
        <f>C38</f>
        <v>bez naložení, avšak se složením zemin schopných zúrodnění, kamenouhelných hlušin a výsypkových materiálů, příplatek za každých dalších i započatých 1000 m,</v>
      </c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20"/>
      <c r="B39" s="221"/>
      <c r="C39" s="262" t="s">
        <v>264</v>
      </c>
      <c r="D39" s="253"/>
      <c r="E39" s="253"/>
      <c r="F39" s="253"/>
      <c r="G39" s="25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2"/>
      <c r="Z39" s="212"/>
      <c r="AA39" s="212"/>
      <c r="AB39" s="212"/>
      <c r="AC39" s="212"/>
      <c r="AD39" s="212"/>
      <c r="AE39" s="212"/>
      <c r="AF39" s="212"/>
      <c r="AG39" s="212" t="s">
        <v>221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20"/>
      <c r="B40" s="221"/>
      <c r="C40" s="262" t="s">
        <v>265</v>
      </c>
      <c r="D40" s="253"/>
      <c r="E40" s="253"/>
      <c r="F40" s="253"/>
      <c r="G40" s="25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2"/>
      <c r="Z40" s="212"/>
      <c r="AA40" s="212"/>
      <c r="AB40" s="212"/>
      <c r="AC40" s="212"/>
      <c r="AD40" s="212"/>
      <c r="AE40" s="212"/>
      <c r="AF40" s="212"/>
      <c r="AG40" s="212" t="s">
        <v>221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20"/>
      <c r="B41" s="221"/>
      <c r="C41" s="262" t="s">
        <v>266</v>
      </c>
      <c r="D41" s="253"/>
      <c r="E41" s="253"/>
      <c r="F41" s="253"/>
      <c r="G41" s="25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2"/>
      <c r="Z41" s="212"/>
      <c r="AA41" s="212"/>
      <c r="AB41" s="212"/>
      <c r="AC41" s="212"/>
      <c r="AD41" s="212"/>
      <c r="AE41" s="212"/>
      <c r="AF41" s="212"/>
      <c r="AG41" s="212" t="s">
        <v>221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48" t="str">
        <f>C41</f>
        <v>- udržování sjízdnosti cest uvnitř násypiště i výkopiště, pokud vrcholky nerovností nejsou   vyšší než +- 0,5 m,</v>
      </c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20"/>
      <c r="B42" s="221"/>
      <c r="C42" s="262" t="s">
        <v>267</v>
      </c>
      <c r="D42" s="253"/>
      <c r="E42" s="253"/>
      <c r="F42" s="253"/>
      <c r="G42" s="25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2"/>
      <c r="Z42" s="212"/>
      <c r="AA42" s="212"/>
      <c r="AB42" s="212"/>
      <c r="AC42" s="212"/>
      <c r="AD42" s="212"/>
      <c r="AE42" s="212"/>
      <c r="AF42" s="212"/>
      <c r="AG42" s="212" t="s">
        <v>221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20"/>
      <c r="B43" s="221"/>
      <c r="C43" s="260" t="s">
        <v>570</v>
      </c>
      <c r="D43" s="225"/>
      <c r="E43" s="226">
        <v>8.8000000000000007</v>
      </c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2"/>
      <c r="Z43" s="212"/>
      <c r="AA43" s="212"/>
      <c r="AB43" s="212"/>
      <c r="AC43" s="212"/>
      <c r="AD43" s="212"/>
      <c r="AE43" s="212"/>
      <c r="AF43" s="212"/>
      <c r="AG43" s="212" t="s">
        <v>183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20"/>
      <c r="B44" s="221"/>
      <c r="C44" s="259"/>
      <c r="D44" s="251"/>
      <c r="E44" s="251"/>
      <c r="F44" s="251"/>
      <c r="G44" s="251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177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 x14ac:dyDescent="0.2">
      <c r="A45" s="241">
        <v>8</v>
      </c>
      <c r="B45" s="242" t="s">
        <v>276</v>
      </c>
      <c r="C45" s="257" t="s">
        <v>277</v>
      </c>
      <c r="D45" s="243" t="s">
        <v>194</v>
      </c>
      <c r="E45" s="244">
        <v>132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 t="s">
        <v>224</v>
      </c>
      <c r="S45" s="246" t="s">
        <v>171</v>
      </c>
      <c r="T45" s="247" t="s">
        <v>487</v>
      </c>
      <c r="U45" s="223">
        <v>0</v>
      </c>
      <c r="V45" s="223">
        <f>ROUND(E45*U45,2)</f>
        <v>0</v>
      </c>
      <c r="W45" s="223"/>
      <c r="X45" s="223" t="s">
        <v>173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174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20"/>
      <c r="B46" s="221"/>
      <c r="C46" s="258" t="s">
        <v>263</v>
      </c>
      <c r="D46" s="249"/>
      <c r="E46" s="249"/>
      <c r="F46" s="249"/>
      <c r="G46" s="249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2"/>
      <c r="Z46" s="212"/>
      <c r="AA46" s="212"/>
      <c r="AB46" s="212"/>
      <c r="AC46" s="212"/>
      <c r="AD46" s="212"/>
      <c r="AE46" s="212"/>
      <c r="AF46" s="212"/>
      <c r="AG46" s="212" t="s">
        <v>176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48" t="str">
        <f>C46</f>
        <v>bez naložení, avšak se složením zemin schopných zúrodnění, kamenouhelných hlušin a výsypkových materiálů, příplatek za každých dalších i započatých 1000 m,</v>
      </c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20"/>
      <c r="B47" s="221"/>
      <c r="C47" s="262" t="s">
        <v>278</v>
      </c>
      <c r="D47" s="253"/>
      <c r="E47" s="253"/>
      <c r="F47" s="253"/>
      <c r="G47" s="25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2"/>
      <c r="Z47" s="212"/>
      <c r="AA47" s="212"/>
      <c r="AB47" s="212"/>
      <c r="AC47" s="212"/>
      <c r="AD47" s="212"/>
      <c r="AE47" s="212"/>
      <c r="AF47" s="212"/>
      <c r="AG47" s="212" t="s">
        <v>221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48" t="str">
        <f>C47</f>
        <v>za dalších 15 km, celkem do 20 km. Účtována bude skutečná vzdálenost dovozu ze zvolené deponie ornice.</v>
      </c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20"/>
      <c r="B48" s="221"/>
      <c r="C48" s="260" t="s">
        <v>571</v>
      </c>
      <c r="D48" s="225"/>
      <c r="E48" s="226">
        <v>132</v>
      </c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2"/>
      <c r="Z48" s="212"/>
      <c r="AA48" s="212"/>
      <c r="AB48" s="212"/>
      <c r="AC48" s="212"/>
      <c r="AD48" s="212"/>
      <c r="AE48" s="212"/>
      <c r="AF48" s="212"/>
      <c r="AG48" s="212" t="s">
        <v>183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20"/>
      <c r="B49" s="221"/>
      <c r="C49" s="259"/>
      <c r="D49" s="251"/>
      <c r="E49" s="251"/>
      <c r="F49" s="251"/>
      <c r="G49" s="251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2"/>
      <c r="Z49" s="212"/>
      <c r="AA49" s="212"/>
      <c r="AB49" s="212"/>
      <c r="AC49" s="212"/>
      <c r="AD49" s="212"/>
      <c r="AE49" s="212"/>
      <c r="AF49" s="212"/>
      <c r="AG49" s="212" t="s">
        <v>177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41">
        <v>9</v>
      </c>
      <c r="B50" s="242" t="s">
        <v>287</v>
      </c>
      <c r="C50" s="257" t="s">
        <v>288</v>
      </c>
      <c r="D50" s="243" t="s">
        <v>194</v>
      </c>
      <c r="E50" s="244">
        <v>8.8000000000000007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 t="s">
        <v>224</v>
      </c>
      <c r="S50" s="246" t="s">
        <v>171</v>
      </c>
      <c r="T50" s="247" t="s">
        <v>487</v>
      </c>
      <c r="U50" s="223">
        <v>6.7000000000000004E-2</v>
      </c>
      <c r="V50" s="223">
        <f>ROUND(E50*U50,2)</f>
        <v>0.59</v>
      </c>
      <c r="W50" s="223"/>
      <c r="X50" s="223" t="s">
        <v>173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174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20"/>
      <c r="B51" s="221"/>
      <c r="C51" s="258" t="s">
        <v>289</v>
      </c>
      <c r="D51" s="249"/>
      <c r="E51" s="249"/>
      <c r="F51" s="249"/>
      <c r="G51" s="249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2"/>
      <c r="Z51" s="212"/>
      <c r="AA51" s="212"/>
      <c r="AB51" s="212"/>
      <c r="AC51" s="212"/>
      <c r="AD51" s="212"/>
      <c r="AE51" s="212"/>
      <c r="AF51" s="212"/>
      <c r="AG51" s="212" t="s">
        <v>176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20"/>
      <c r="B52" s="221"/>
      <c r="C52" s="260" t="s">
        <v>570</v>
      </c>
      <c r="D52" s="225"/>
      <c r="E52" s="226">
        <v>8.8000000000000007</v>
      </c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2"/>
      <c r="Z52" s="212"/>
      <c r="AA52" s="212"/>
      <c r="AB52" s="212"/>
      <c r="AC52" s="212"/>
      <c r="AD52" s="212"/>
      <c r="AE52" s="212"/>
      <c r="AF52" s="212"/>
      <c r="AG52" s="212" t="s">
        <v>183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20"/>
      <c r="B53" s="221"/>
      <c r="C53" s="259"/>
      <c r="D53" s="251"/>
      <c r="E53" s="251"/>
      <c r="F53" s="251"/>
      <c r="G53" s="251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2"/>
      <c r="Z53" s="212"/>
      <c r="AA53" s="212"/>
      <c r="AB53" s="212"/>
      <c r="AC53" s="212"/>
      <c r="AD53" s="212"/>
      <c r="AE53" s="212"/>
      <c r="AF53" s="212"/>
      <c r="AG53" s="212" t="s">
        <v>177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1">
        <v>10</v>
      </c>
      <c r="B54" s="242" t="s">
        <v>218</v>
      </c>
      <c r="C54" s="257" t="s">
        <v>219</v>
      </c>
      <c r="D54" s="243" t="s">
        <v>194</v>
      </c>
      <c r="E54" s="244">
        <v>37.230499999999999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6">
        <v>0</v>
      </c>
      <c r="O54" s="246">
        <f>ROUND(E54*N54,2)</f>
        <v>0</v>
      </c>
      <c r="P54" s="246">
        <v>0</v>
      </c>
      <c r="Q54" s="246">
        <f>ROUND(E54*P54,2)</f>
        <v>0</v>
      </c>
      <c r="R54" s="246" t="s">
        <v>170</v>
      </c>
      <c r="S54" s="246" t="s">
        <v>171</v>
      </c>
      <c r="T54" s="247" t="s">
        <v>487</v>
      </c>
      <c r="U54" s="223">
        <v>3.1E-2</v>
      </c>
      <c r="V54" s="223">
        <f>ROUND(E54*U54,2)</f>
        <v>1.1499999999999999</v>
      </c>
      <c r="W54" s="223"/>
      <c r="X54" s="223" t="s">
        <v>173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174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20"/>
      <c r="B55" s="221"/>
      <c r="C55" s="261" t="s">
        <v>220</v>
      </c>
      <c r="D55" s="252"/>
      <c r="E55" s="252"/>
      <c r="F55" s="252"/>
      <c r="G55" s="252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2"/>
      <c r="Z55" s="212"/>
      <c r="AA55" s="212"/>
      <c r="AB55" s="212"/>
      <c r="AC55" s="212"/>
      <c r="AD55" s="212"/>
      <c r="AE55" s="212"/>
      <c r="AF55" s="212"/>
      <c r="AG55" s="212" t="s">
        <v>221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48" t="str">
        <f>C55</f>
        <v>Uložení sypaniny do násypů nebo na skládku s rozprostřením sypaniny ve vrstvách a s hrubým urovnáním.</v>
      </c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20"/>
      <c r="B56" s="221"/>
      <c r="C56" s="260" t="s">
        <v>566</v>
      </c>
      <c r="D56" s="225"/>
      <c r="E56" s="226">
        <v>32.0657</v>
      </c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2"/>
      <c r="Z56" s="212"/>
      <c r="AA56" s="212"/>
      <c r="AB56" s="212"/>
      <c r="AC56" s="212"/>
      <c r="AD56" s="212"/>
      <c r="AE56" s="212"/>
      <c r="AF56" s="212"/>
      <c r="AG56" s="212" t="s">
        <v>183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20"/>
      <c r="B57" s="221"/>
      <c r="C57" s="260" t="s">
        <v>564</v>
      </c>
      <c r="D57" s="225"/>
      <c r="E57" s="226">
        <v>4.96</v>
      </c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2"/>
      <c r="Z57" s="212"/>
      <c r="AA57" s="212"/>
      <c r="AB57" s="212"/>
      <c r="AC57" s="212"/>
      <c r="AD57" s="212"/>
      <c r="AE57" s="212"/>
      <c r="AF57" s="212"/>
      <c r="AG57" s="212" t="s">
        <v>183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20"/>
      <c r="B58" s="221"/>
      <c r="C58" s="260" t="s">
        <v>565</v>
      </c>
      <c r="D58" s="225"/>
      <c r="E58" s="226">
        <v>0.20480000000000001</v>
      </c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2"/>
      <c r="Z58" s="212"/>
      <c r="AA58" s="212"/>
      <c r="AB58" s="212"/>
      <c r="AC58" s="212"/>
      <c r="AD58" s="212"/>
      <c r="AE58" s="212"/>
      <c r="AF58" s="212"/>
      <c r="AG58" s="212" t="s">
        <v>183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20"/>
      <c r="B59" s="221"/>
      <c r="C59" s="259"/>
      <c r="D59" s="251"/>
      <c r="E59" s="251"/>
      <c r="F59" s="251"/>
      <c r="G59" s="251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2"/>
      <c r="Z59" s="212"/>
      <c r="AA59" s="212"/>
      <c r="AB59" s="212"/>
      <c r="AC59" s="212"/>
      <c r="AD59" s="212"/>
      <c r="AE59" s="212"/>
      <c r="AF59" s="212"/>
      <c r="AG59" s="212" t="s">
        <v>177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41">
        <v>11</v>
      </c>
      <c r="B60" s="242" t="s">
        <v>290</v>
      </c>
      <c r="C60" s="257" t="s">
        <v>291</v>
      </c>
      <c r="D60" s="243" t="s">
        <v>180</v>
      </c>
      <c r="E60" s="244">
        <v>180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6" t="s">
        <v>292</v>
      </c>
      <c r="S60" s="246" t="s">
        <v>171</v>
      </c>
      <c r="T60" s="247" t="s">
        <v>487</v>
      </c>
      <c r="U60" s="223">
        <v>0.2</v>
      </c>
      <c r="V60" s="223">
        <f>ROUND(E60*U60,2)</f>
        <v>36</v>
      </c>
      <c r="W60" s="223"/>
      <c r="X60" s="223" t="s">
        <v>173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174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20"/>
      <c r="B61" s="221"/>
      <c r="C61" s="258" t="s">
        <v>293</v>
      </c>
      <c r="D61" s="249"/>
      <c r="E61" s="249"/>
      <c r="F61" s="249"/>
      <c r="G61" s="249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2"/>
      <c r="Z61" s="212"/>
      <c r="AA61" s="212"/>
      <c r="AB61" s="212"/>
      <c r="AC61" s="212"/>
      <c r="AD61" s="212"/>
      <c r="AE61" s="212"/>
      <c r="AF61" s="212"/>
      <c r="AG61" s="212" t="s">
        <v>176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48" t="str">
        <f>C61</f>
        <v>s vyprofilováním, s přihnojením organickým hnojivem, naložením a odvozem shrabků a pokosené trávy na vzdálenost do 10 km a s jejich složením,</v>
      </c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20"/>
      <c r="B62" s="221"/>
      <c r="C62" s="262" t="s">
        <v>294</v>
      </c>
      <c r="D62" s="253"/>
      <c r="E62" s="253"/>
      <c r="F62" s="253"/>
      <c r="G62" s="25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2"/>
      <c r="Z62" s="212"/>
      <c r="AA62" s="212"/>
      <c r="AB62" s="212"/>
      <c r="AC62" s="212"/>
      <c r="AD62" s="212"/>
      <c r="AE62" s="212"/>
      <c r="AF62" s="212"/>
      <c r="AG62" s="212" t="s">
        <v>221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20"/>
      <c r="B63" s="221"/>
      <c r="C63" s="262" t="s">
        <v>295</v>
      </c>
      <c r="D63" s="253"/>
      <c r="E63" s="253"/>
      <c r="F63" s="253"/>
      <c r="G63" s="25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12"/>
      <c r="Z63" s="212"/>
      <c r="AA63" s="212"/>
      <c r="AB63" s="212"/>
      <c r="AC63" s="212"/>
      <c r="AD63" s="212"/>
      <c r="AE63" s="212"/>
      <c r="AF63" s="212"/>
      <c r="AG63" s="212" t="s">
        <v>221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20"/>
      <c r="B64" s="221"/>
      <c r="C64" s="260" t="s">
        <v>572</v>
      </c>
      <c r="D64" s="225"/>
      <c r="E64" s="226">
        <v>88</v>
      </c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2"/>
      <c r="Z64" s="212"/>
      <c r="AA64" s="212"/>
      <c r="AB64" s="212"/>
      <c r="AC64" s="212"/>
      <c r="AD64" s="212"/>
      <c r="AE64" s="212"/>
      <c r="AF64" s="212"/>
      <c r="AG64" s="212" t="s">
        <v>183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20"/>
      <c r="B65" s="221"/>
      <c r="C65" s="260" t="s">
        <v>573</v>
      </c>
      <c r="D65" s="225"/>
      <c r="E65" s="226">
        <v>92</v>
      </c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2"/>
      <c r="Z65" s="212"/>
      <c r="AA65" s="212"/>
      <c r="AB65" s="212"/>
      <c r="AC65" s="212"/>
      <c r="AD65" s="212"/>
      <c r="AE65" s="212"/>
      <c r="AF65" s="212"/>
      <c r="AG65" s="212" t="s">
        <v>183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20"/>
      <c r="B66" s="221"/>
      <c r="C66" s="259"/>
      <c r="D66" s="251"/>
      <c r="E66" s="251"/>
      <c r="F66" s="251"/>
      <c r="G66" s="251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2"/>
      <c r="Z66" s="212"/>
      <c r="AA66" s="212"/>
      <c r="AB66" s="212"/>
      <c r="AC66" s="212"/>
      <c r="AD66" s="212"/>
      <c r="AE66" s="212"/>
      <c r="AF66" s="212"/>
      <c r="AG66" s="212" t="s">
        <v>177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41">
        <v>12</v>
      </c>
      <c r="B67" s="242" t="s">
        <v>235</v>
      </c>
      <c r="C67" s="257" t="s">
        <v>236</v>
      </c>
      <c r="D67" s="243" t="s">
        <v>180</v>
      </c>
      <c r="E67" s="244">
        <v>925.09659999999997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6" t="s">
        <v>170</v>
      </c>
      <c r="S67" s="246" t="s">
        <v>171</v>
      </c>
      <c r="T67" s="247" t="s">
        <v>487</v>
      </c>
      <c r="U67" s="223">
        <v>1.7999999999999999E-2</v>
      </c>
      <c r="V67" s="223">
        <f>ROUND(E67*U67,2)</f>
        <v>16.649999999999999</v>
      </c>
      <c r="W67" s="223"/>
      <c r="X67" s="223" t="s">
        <v>173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174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20"/>
      <c r="B68" s="221"/>
      <c r="C68" s="258" t="s">
        <v>237</v>
      </c>
      <c r="D68" s="249"/>
      <c r="E68" s="249"/>
      <c r="F68" s="249"/>
      <c r="G68" s="249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2"/>
      <c r="Z68" s="212"/>
      <c r="AA68" s="212"/>
      <c r="AB68" s="212"/>
      <c r="AC68" s="212"/>
      <c r="AD68" s="212"/>
      <c r="AE68" s="212"/>
      <c r="AF68" s="212"/>
      <c r="AG68" s="212" t="s">
        <v>176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20"/>
      <c r="B69" s="221"/>
      <c r="C69" s="260" t="s">
        <v>574</v>
      </c>
      <c r="D69" s="225"/>
      <c r="E69" s="226">
        <v>925.09659999999997</v>
      </c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2"/>
      <c r="Z69" s="212"/>
      <c r="AA69" s="212"/>
      <c r="AB69" s="212"/>
      <c r="AC69" s="212"/>
      <c r="AD69" s="212"/>
      <c r="AE69" s="212"/>
      <c r="AF69" s="212"/>
      <c r="AG69" s="212" t="s">
        <v>183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20"/>
      <c r="B70" s="221"/>
      <c r="C70" s="259"/>
      <c r="D70" s="251"/>
      <c r="E70" s="251"/>
      <c r="F70" s="251"/>
      <c r="G70" s="251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2"/>
      <c r="Z70" s="212"/>
      <c r="AA70" s="212"/>
      <c r="AB70" s="212"/>
      <c r="AC70" s="212"/>
      <c r="AD70" s="212"/>
      <c r="AE70" s="212"/>
      <c r="AF70" s="212"/>
      <c r="AG70" s="212" t="s">
        <v>177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 x14ac:dyDescent="0.2">
      <c r="A71" s="241">
        <v>13</v>
      </c>
      <c r="B71" s="242" t="s">
        <v>575</v>
      </c>
      <c r="C71" s="257" t="s">
        <v>576</v>
      </c>
      <c r="D71" s="243" t="s">
        <v>180</v>
      </c>
      <c r="E71" s="244">
        <v>88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6" t="s">
        <v>170</v>
      </c>
      <c r="S71" s="246" t="s">
        <v>171</v>
      </c>
      <c r="T71" s="247" t="s">
        <v>487</v>
      </c>
      <c r="U71" s="223">
        <v>0.13</v>
      </c>
      <c r="V71" s="223">
        <f>ROUND(E71*U71,2)</f>
        <v>11.44</v>
      </c>
      <c r="W71" s="223"/>
      <c r="X71" s="223" t="s">
        <v>173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174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1" x14ac:dyDescent="0.2">
      <c r="A72" s="220"/>
      <c r="B72" s="221"/>
      <c r="C72" s="258" t="s">
        <v>311</v>
      </c>
      <c r="D72" s="249"/>
      <c r="E72" s="249"/>
      <c r="F72" s="249"/>
      <c r="G72" s="249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2"/>
      <c r="Z72" s="212"/>
      <c r="AA72" s="212"/>
      <c r="AB72" s="212"/>
      <c r="AC72" s="212"/>
      <c r="AD72" s="212"/>
      <c r="AE72" s="212"/>
      <c r="AF72" s="212"/>
      <c r="AG72" s="212" t="s">
        <v>176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48" t="str">
        <f>C72</f>
        <v>s případným nutným přemístěním hromad nebo dočasných skládek na místo potřeby ze vzdálenosti do 30 m, v rovině nebo ve svahu do 1 : 5,</v>
      </c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20"/>
      <c r="B73" s="221"/>
      <c r="C73" s="262" t="s">
        <v>577</v>
      </c>
      <c r="D73" s="253"/>
      <c r="E73" s="253"/>
      <c r="F73" s="253"/>
      <c r="G73" s="25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2"/>
      <c r="Z73" s="212"/>
      <c r="AA73" s="212"/>
      <c r="AB73" s="212"/>
      <c r="AC73" s="212"/>
      <c r="AD73" s="212"/>
      <c r="AE73" s="212"/>
      <c r="AF73" s="212"/>
      <c r="AG73" s="212" t="s">
        <v>221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20"/>
      <c r="B74" s="221"/>
      <c r="C74" s="260" t="s">
        <v>572</v>
      </c>
      <c r="D74" s="225"/>
      <c r="E74" s="226">
        <v>88</v>
      </c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2"/>
      <c r="Z74" s="212"/>
      <c r="AA74" s="212"/>
      <c r="AB74" s="212"/>
      <c r="AC74" s="212"/>
      <c r="AD74" s="212"/>
      <c r="AE74" s="212"/>
      <c r="AF74" s="212"/>
      <c r="AG74" s="212" t="s">
        <v>183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20"/>
      <c r="B75" s="221"/>
      <c r="C75" s="259"/>
      <c r="D75" s="251"/>
      <c r="E75" s="251"/>
      <c r="F75" s="251"/>
      <c r="G75" s="251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2"/>
      <c r="Z75" s="212"/>
      <c r="AA75" s="212"/>
      <c r="AB75" s="212"/>
      <c r="AC75" s="212"/>
      <c r="AD75" s="212"/>
      <c r="AE75" s="212"/>
      <c r="AF75" s="212"/>
      <c r="AG75" s="212" t="s">
        <v>177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41">
        <v>14</v>
      </c>
      <c r="B76" s="242" t="s">
        <v>315</v>
      </c>
      <c r="C76" s="257" t="s">
        <v>316</v>
      </c>
      <c r="D76" s="243" t="s">
        <v>180</v>
      </c>
      <c r="E76" s="244">
        <v>92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0</v>
      </c>
      <c r="O76" s="246">
        <f>ROUND(E76*N76,2)</f>
        <v>0</v>
      </c>
      <c r="P76" s="246">
        <v>0</v>
      </c>
      <c r="Q76" s="246">
        <f>ROUND(E76*P76,2)</f>
        <v>0</v>
      </c>
      <c r="R76" s="246" t="s">
        <v>292</v>
      </c>
      <c r="S76" s="246" t="s">
        <v>171</v>
      </c>
      <c r="T76" s="247" t="s">
        <v>487</v>
      </c>
      <c r="U76" s="223">
        <v>5.1999999999999998E-2</v>
      </c>
      <c r="V76" s="223">
        <f>ROUND(E76*U76,2)</f>
        <v>4.78</v>
      </c>
      <c r="W76" s="223"/>
      <c r="X76" s="223" t="s">
        <v>173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174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20"/>
      <c r="B77" s="221"/>
      <c r="C77" s="260" t="s">
        <v>573</v>
      </c>
      <c r="D77" s="225"/>
      <c r="E77" s="226">
        <v>92</v>
      </c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2"/>
      <c r="Z77" s="212"/>
      <c r="AA77" s="212"/>
      <c r="AB77" s="212"/>
      <c r="AC77" s="212"/>
      <c r="AD77" s="212"/>
      <c r="AE77" s="212"/>
      <c r="AF77" s="212"/>
      <c r="AG77" s="212" t="s">
        <v>183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20"/>
      <c r="B78" s="221"/>
      <c r="C78" s="259"/>
      <c r="D78" s="251"/>
      <c r="E78" s="251"/>
      <c r="F78" s="251"/>
      <c r="G78" s="251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2"/>
      <c r="Z78" s="212"/>
      <c r="AA78" s="212"/>
      <c r="AB78" s="212"/>
      <c r="AC78" s="212"/>
      <c r="AD78" s="212"/>
      <c r="AE78" s="212"/>
      <c r="AF78" s="212"/>
      <c r="AG78" s="212" t="s">
        <v>177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41">
        <v>15</v>
      </c>
      <c r="B79" s="242" t="s">
        <v>318</v>
      </c>
      <c r="C79" s="257" t="s">
        <v>319</v>
      </c>
      <c r="D79" s="243" t="s">
        <v>180</v>
      </c>
      <c r="E79" s="244">
        <v>180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6">
        <v>0</v>
      </c>
      <c r="O79" s="246">
        <f>ROUND(E79*N79,2)</f>
        <v>0</v>
      </c>
      <c r="P79" s="246">
        <v>0</v>
      </c>
      <c r="Q79" s="246">
        <f>ROUND(E79*P79,2)</f>
        <v>0</v>
      </c>
      <c r="R79" s="246" t="s">
        <v>292</v>
      </c>
      <c r="S79" s="246" t="s">
        <v>171</v>
      </c>
      <c r="T79" s="247" t="s">
        <v>487</v>
      </c>
      <c r="U79" s="223">
        <v>1.4999999999999999E-2</v>
      </c>
      <c r="V79" s="223">
        <f>ROUND(E79*U79,2)</f>
        <v>2.7</v>
      </c>
      <c r="W79" s="223"/>
      <c r="X79" s="223" t="s">
        <v>173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174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20"/>
      <c r="B80" s="221"/>
      <c r="C80" s="260" t="s">
        <v>572</v>
      </c>
      <c r="D80" s="225"/>
      <c r="E80" s="226">
        <v>88</v>
      </c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2"/>
      <c r="Z80" s="212"/>
      <c r="AA80" s="212"/>
      <c r="AB80" s="212"/>
      <c r="AC80" s="212"/>
      <c r="AD80" s="212"/>
      <c r="AE80" s="212"/>
      <c r="AF80" s="212"/>
      <c r="AG80" s="212" t="s">
        <v>183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20"/>
      <c r="B81" s="221"/>
      <c r="C81" s="260" t="s">
        <v>573</v>
      </c>
      <c r="D81" s="225"/>
      <c r="E81" s="226">
        <v>92</v>
      </c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2"/>
      <c r="Z81" s="212"/>
      <c r="AA81" s="212"/>
      <c r="AB81" s="212"/>
      <c r="AC81" s="212"/>
      <c r="AD81" s="212"/>
      <c r="AE81" s="212"/>
      <c r="AF81" s="212"/>
      <c r="AG81" s="212" t="s">
        <v>183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20"/>
      <c r="B82" s="221"/>
      <c r="C82" s="259"/>
      <c r="D82" s="251"/>
      <c r="E82" s="251"/>
      <c r="F82" s="251"/>
      <c r="G82" s="251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2"/>
      <c r="Z82" s="212"/>
      <c r="AA82" s="212"/>
      <c r="AB82" s="212"/>
      <c r="AC82" s="212"/>
      <c r="AD82" s="212"/>
      <c r="AE82" s="212"/>
      <c r="AF82" s="212"/>
      <c r="AG82" s="212" t="s">
        <v>177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41">
        <v>16</v>
      </c>
      <c r="B83" s="242" t="s">
        <v>320</v>
      </c>
      <c r="C83" s="257" t="s">
        <v>321</v>
      </c>
      <c r="D83" s="243" t="s">
        <v>257</v>
      </c>
      <c r="E83" s="244">
        <v>3.5999999999999999E-3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6">
        <v>0</v>
      </c>
      <c r="O83" s="246">
        <f>ROUND(E83*N83,2)</f>
        <v>0</v>
      </c>
      <c r="P83" s="246">
        <v>0</v>
      </c>
      <c r="Q83" s="246">
        <f>ROUND(E83*P83,2)</f>
        <v>0</v>
      </c>
      <c r="R83" s="246" t="s">
        <v>292</v>
      </c>
      <c r="S83" s="246" t="s">
        <v>171</v>
      </c>
      <c r="T83" s="247" t="s">
        <v>487</v>
      </c>
      <c r="U83" s="223">
        <v>21.428999999999998</v>
      </c>
      <c r="V83" s="223">
        <f>ROUND(E83*U83,2)</f>
        <v>0.08</v>
      </c>
      <c r="W83" s="223"/>
      <c r="X83" s="223" t="s">
        <v>173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174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20"/>
      <c r="B84" s="221"/>
      <c r="C84" s="258" t="s">
        <v>322</v>
      </c>
      <c r="D84" s="249"/>
      <c r="E84" s="249"/>
      <c r="F84" s="249"/>
      <c r="G84" s="249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2"/>
      <c r="Z84" s="212"/>
      <c r="AA84" s="212"/>
      <c r="AB84" s="212"/>
      <c r="AC84" s="212"/>
      <c r="AD84" s="212"/>
      <c r="AE84" s="212"/>
      <c r="AF84" s="212"/>
      <c r="AG84" s="212" t="s">
        <v>176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20"/>
      <c r="B85" s="221"/>
      <c r="C85" s="260" t="s">
        <v>578</v>
      </c>
      <c r="D85" s="225"/>
      <c r="E85" s="226">
        <v>1.7600000000000001E-3</v>
      </c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2"/>
      <c r="Z85" s="212"/>
      <c r="AA85" s="212"/>
      <c r="AB85" s="212"/>
      <c r="AC85" s="212"/>
      <c r="AD85" s="212"/>
      <c r="AE85" s="212"/>
      <c r="AF85" s="212"/>
      <c r="AG85" s="212" t="s">
        <v>183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20"/>
      <c r="B86" s="221"/>
      <c r="C86" s="260" t="s">
        <v>579</v>
      </c>
      <c r="D86" s="225"/>
      <c r="E86" s="226">
        <v>1.8400000000000001E-3</v>
      </c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2"/>
      <c r="Z86" s="212"/>
      <c r="AA86" s="212"/>
      <c r="AB86" s="212"/>
      <c r="AC86" s="212"/>
      <c r="AD86" s="212"/>
      <c r="AE86" s="212"/>
      <c r="AF86" s="212"/>
      <c r="AG86" s="212" t="s">
        <v>183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20"/>
      <c r="B87" s="221"/>
      <c r="C87" s="259"/>
      <c r="D87" s="251"/>
      <c r="E87" s="251"/>
      <c r="F87" s="251"/>
      <c r="G87" s="251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12"/>
      <c r="Z87" s="212"/>
      <c r="AA87" s="212"/>
      <c r="AB87" s="212"/>
      <c r="AC87" s="212"/>
      <c r="AD87" s="212"/>
      <c r="AE87" s="212"/>
      <c r="AF87" s="212"/>
      <c r="AG87" s="212" t="s">
        <v>177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41">
        <v>17</v>
      </c>
      <c r="B88" s="242" t="s">
        <v>243</v>
      </c>
      <c r="C88" s="257" t="s">
        <v>244</v>
      </c>
      <c r="D88" s="243" t="s">
        <v>194</v>
      </c>
      <c r="E88" s="244">
        <v>37.230499999999999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0</v>
      </c>
      <c r="O88" s="246">
        <f>ROUND(E88*N88,2)</f>
        <v>0</v>
      </c>
      <c r="P88" s="246">
        <v>0</v>
      </c>
      <c r="Q88" s="246">
        <f>ROUND(E88*P88,2)</f>
        <v>0</v>
      </c>
      <c r="R88" s="246" t="s">
        <v>170</v>
      </c>
      <c r="S88" s="246" t="s">
        <v>171</v>
      </c>
      <c r="T88" s="247" t="s">
        <v>487</v>
      </c>
      <c r="U88" s="223">
        <v>0</v>
      </c>
      <c r="V88" s="223">
        <f>ROUND(E88*U88,2)</f>
        <v>0</v>
      </c>
      <c r="W88" s="223"/>
      <c r="X88" s="223" t="s">
        <v>173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174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20"/>
      <c r="B89" s="221"/>
      <c r="C89" s="260" t="s">
        <v>566</v>
      </c>
      <c r="D89" s="225"/>
      <c r="E89" s="226">
        <v>32.0657</v>
      </c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12"/>
      <c r="Z89" s="212"/>
      <c r="AA89" s="212"/>
      <c r="AB89" s="212"/>
      <c r="AC89" s="212"/>
      <c r="AD89" s="212"/>
      <c r="AE89" s="212"/>
      <c r="AF89" s="212"/>
      <c r="AG89" s="212" t="s">
        <v>183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20"/>
      <c r="B90" s="221"/>
      <c r="C90" s="260" t="s">
        <v>564</v>
      </c>
      <c r="D90" s="225"/>
      <c r="E90" s="226">
        <v>4.96</v>
      </c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12"/>
      <c r="Z90" s="212"/>
      <c r="AA90" s="212"/>
      <c r="AB90" s="212"/>
      <c r="AC90" s="212"/>
      <c r="AD90" s="212"/>
      <c r="AE90" s="212"/>
      <c r="AF90" s="212"/>
      <c r="AG90" s="212" t="s">
        <v>183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20"/>
      <c r="B91" s="221"/>
      <c r="C91" s="260" t="s">
        <v>565</v>
      </c>
      <c r="D91" s="225"/>
      <c r="E91" s="226">
        <v>0.20480000000000001</v>
      </c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12"/>
      <c r="Z91" s="212"/>
      <c r="AA91" s="212"/>
      <c r="AB91" s="212"/>
      <c r="AC91" s="212"/>
      <c r="AD91" s="212"/>
      <c r="AE91" s="212"/>
      <c r="AF91" s="212"/>
      <c r="AG91" s="212" t="s">
        <v>183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20"/>
      <c r="B92" s="221"/>
      <c r="C92" s="259"/>
      <c r="D92" s="251"/>
      <c r="E92" s="251"/>
      <c r="F92" s="251"/>
      <c r="G92" s="251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2"/>
      <c r="Z92" s="212"/>
      <c r="AA92" s="212"/>
      <c r="AB92" s="212"/>
      <c r="AC92" s="212"/>
      <c r="AD92" s="212"/>
      <c r="AE92" s="212"/>
      <c r="AF92" s="212"/>
      <c r="AG92" s="212" t="s">
        <v>177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41">
        <v>18</v>
      </c>
      <c r="B93" s="242" t="s">
        <v>333</v>
      </c>
      <c r="C93" s="257" t="s">
        <v>334</v>
      </c>
      <c r="D93" s="243" t="s">
        <v>335</v>
      </c>
      <c r="E93" s="244">
        <v>7.56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1E-3</v>
      </c>
      <c r="O93" s="246">
        <f>ROUND(E93*N93,2)</f>
        <v>0.01</v>
      </c>
      <c r="P93" s="246">
        <v>0</v>
      </c>
      <c r="Q93" s="246">
        <f>ROUND(E93*P93,2)</f>
        <v>0</v>
      </c>
      <c r="R93" s="246" t="s">
        <v>248</v>
      </c>
      <c r="S93" s="246" t="s">
        <v>171</v>
      </c>
      <c r="T93" s="247" t="s">
        <v>487</v>
      </c>
      <c r="U93" s="223">
        <v>0</v>
      </c>
      <c r="V93" s="223">
        <f>ROUND(E93*U93,2)</f>
        <v>0</v>
      </c>
      <c r="W93" s="223"/>
      <c r="X93" s="223" t="s">
        <v>250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336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20"/>
      <c r="B94" s="221"/>
      <c r="C94" s="260" t="s">
        <v>580</v>
      </c>
      <c r="D94" s="225"/>
      <c r="E94" s="226">
        <v>3.52</v>
      </c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12"/>
      <c r="Z94" s="212"/>
      <c r="AA94" s="212"/>
      <c r="AB94" s="212"/>
      <c r="AC94" s="212"/>
      <c r="AD94" s="212"/>
      <c r="AE94" s="212"/>
      <c r="AF94" s="212"/>
      <c r="AG94" s="212" t="s">
        <v>183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20"/>
      <c r="B95" s="221"/>
      <c r="C95" s="260" t="s">
        <v>581</v>
      </c>
      <c r="D95" s="225"/>
      <c r="E95" s="226">
        <v>3.68</v>
      </c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2"/>
      <c r="Z95" s="212"/>
      <c r="AA95" s="212"/>
      <c r="AB95" s="212"/>
      <c r="AC95" s="212"/>
      <c r="AD95" s="212"/>
      <c r="AE95" s="212"/>
      <c r="AF95" s="212"/>
      <c r="AG95" s="212" t="s">
        <v>183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20"/>
      <c r="B96" s="221"/>
      <c r="C96" s="264" t="s">
        <v>340</v>
      </c>
      <c r="D96" s="230"/>
      <c r="E96" s="231">
        <v>7.2</v>
      </c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12"/>
      <c r="Z96" s="212"/>
      <c r="AA96" s="212"/>
      <c r="AB96" s="212"/>
      <c r="AC96" s="212"/>
      <c r="AD96" s="212"/>
      <c r="AE96" s="212"/>
      <c r="AF96" s="212"/>
      <c r="AG96" s="212" t="s">
        <v>183</v>
      </c>
      <c r="AH96" s="212">
        <v>1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20"/>
      <c r="B97" s="221"/>
      <c r="C97" s="260" t="s">
        <v>582</v>
      </c>
      <c r="D97" s="225"/>
      <c r="E97" s="226">
        <v>0.36</v>
      </c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12"/>
      <c r="Z97" s="212"/>
      <c r="AA97" s="212"/>
      <c r="AB97" s="212"/>
      <c r="AC97" s="212"/>
      <c r="AD97" s="212"/>
      <c r="AE97" s="212"/>
      <c r="AF97" s="212"/>
      <c r="AG97" s="212" t="s">
        <v>183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20"/>
      <c r="B98" s="221"/>
      <c r="C98" s="259"/>
      <c r="D98" s="251"/>
      <c r="E98" s="251"/>
      <c r="F98" s="251"/>
      <c r="G98" s="251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12"/>
      <c r="Z98" s="212"/>
      <c r="AA98" s="212"/>
      <c r="AB98" s="212"/>
      <c r="AC98" s="212"/>
      <c r="AD98" s="212"/>
      <c r="AE98" s="212"/>
      <c r="AF98" s="212"/>
      <c r="AG98" s="212" t="s">
        <v>177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41">
        <v>19</v>
      </c>
      <c r="B99" s="242" t="s">
        <v>350</v>
      </c>
      <c r="C99" s="257" t="s">
        <v>351</v>
      </c>
      <c r="D99" s="243" t="s">
        <v>194</v>
      </c>
      <c r="E99" s="244">
        <v>8.8000000000000007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1.67</v>
      </c>
      <c r="O99" s="246">
        <f>ROUND(E99*N99,2)</f>
        <v>14.7</v>
      </c>
      <c r="P99" s="246">
        <v>0</v>
      </c>
      <c r="Q99" s="246">
        <f>ROUND(E99*P99,2)</f>
        <v>0</v>
      </c>
      <c r="R99" s="246" t="s">
        <v>248</v>
      </c>
      <c r="S99" s="246" t="s">
        <v>171</v>
      </c>
      <c r="T99" s="247" t="s">
        <v>487</v>
      </c>
      <c r="U99" s="223">
        <v>0</v>
      </c>
      <c r="V99" s="223">
        <f>ROUND(E99*U99,2)</f>
        <v>0</v>
      </c>
      <c r="W99" s="223"/>
      <c r="X99" s="223" t="s">
        <v>250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336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20"/>
      <c r="B100" s="221"/>
      <c r="C100" s="260" t="s">
        <v>570</v>
      </c>
      <c r="D100" s="225"/>
      <c r="E100" s="226">
        <v>8.8000000000000007</v>
      </c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183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20"/>
      <c r="B101" s="221"/>
      <c r="C101" s="259"/>
      <c r="D101" s="251"/>
      <c r="E101" s="251"/>
      <c r="F101" s="251"/>
      <c r="G101" s="251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177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41">
        <v>20</v>
      </c>
      <c r="B102" s="242" t="s">
        <v>358</v>
      </c>
      <c r="C102" s="257" t="s">
        <v>359</v>
      </c>
      <c r="D102" s="243" t="s">
        <v>360</v>
      </c>
      <c r="E102" s="244">
        <v>3.6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1E-3</v>
      </c>
      <c r="O102" s="246">
        <f>ROUND(E102*N102,2)</f>
        <v>0</v>
      </c>
      <c r="P102" s="246">
        <v>0</v>
      </c>
      <c r="Q102" s="246">
        <f>ROUND(E102*P102,2)</f>
        <v>0</v>
      </c>
      <c r="R102" s="246" t="s">
        <v>248</v>
      </c>
      <c r="S102" s="246" t="s">
        <v>171</v>
      </c>
      <c r="T102" s="247" t="s">
        <v>487</v>
      </c>
      <c r="U102" s="223">
        <v>0</v>
      </c>
      <c r="V102" s="223">
        <f>ROUND(E102*U102,2)</f>
        <v>0</v>
      </c>
      <c r="W102" s="223"/>
      <c r="X102" s="223" t="s">
        <v>250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336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20"/>
      <c r="B103" s="221"/>
      <c r="C103" s="261" t="s">
        <v>361</v>
      </c>
      <c r="D103" s="252"/>
      <c r="E103" s="252"/>
      <c r="F103" s="252"/>
      <c r="G103" s="252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12"/>
      <c r="Z103" s="212"/>
      <c r="AA103" s="212"/>
      <c r="AB103" s="212"/>
      <c r="AC103" s="212"/>
      <c r="AD103" s="212"/>
      <c r="AE103" s="212"/>
      <c r="AF103" s="212"/>
      <c r="AG103" s="212" t="s">
        <v>221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20"/>
      <c r="B104" s="221"/>
      <c r="C104" s="263" t="s">
        <v>233</v>
      </c>
      <c r="D104" s="227"/>
      <c r="E104" s="228"/>
      <c r="F104" s="229"/>
      <c r="G104" s="229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12"/>
      <c r="Z104" s="212"/>
      <c r="AA104" s="212"/>
      <c r="AB104" s="212"/>
      <c r="AC104" s="212"/>
      <c r="AD104" s="212"/>
      <c r="AE104" s="212"/>
      <c r="AF104" s="212"/>
      <c r="AG104" s="212" t="s">
        <v>221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ht="22.5" outlineLevel="1" x14ac:dyDescent="0.2">
      <c r="A105" s="220"/>
      <c r="B105" s="221"/>
      <c r="C105" s="262" t="s">
        <v>362</v>
      </c>
      <c r="D105" s="253"/>
      <c r="E105" s="253"/>
      <c r="F105" s="253"/>
      <c r="G105" s="25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12"/>
      <c r="Z105" s="212"/>
      <c r="AA105" s="212"/>
      <c r="AB105" s="212"/>
      <c r="AC105" s="212"/>
      <c r="AD105" s="212"/>
      <c r="AE105" s="212"/>
      <c r="AF105" s="212"/>
      <c r="AG105" s="212" t="s">
        <v>221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48" t="str">
        <f>C105</f>
        <v>AGRO Trávníkové hnojivo je určeno pro základní hnojení travnatých ploch na začátku i během vegetace. Bezchloridové hnojivo má rychlý účinek, obsahuje hořčík pro sytě zelenou barvu trávníku a síru nezbytnou pro růst a zdravý vzhled trávníku.</v>
      </c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20"/>
      <c r="B106" s="221"/>
      <c r="C106" s="262" t="s">
        <v>363</v>
      </c>
      <c r="D106" s="253"/>
      <c r="E106" s="253"/>
      <c r="F106" s="253"/>
      <c r="G106" s="25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12"/>
      <c r="Z106" s="212"/>
      <c r="AA106" s="212"/>
      <c r="AB106" s="212"/>
      <c r="AC106" s="212"/>
      <c r="AD106" s="212"/>
      <c r="AE106" s="212"/>
      <c r="AF106" s="212"/>
      <c r="AG106" s="212" t="s">
        <v>221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20"/>
      <c r="B107" s="221"/>
      <c r="C107" s="263" t="s">
        <v>233</v>
      </c>
      <c r="D107" s="227"/>
      <c r="E107" s="228"/>
      <c r="F107" s="229"/>
      <c r="G107" s="229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2"/>
      <c r="Z107" s="212"/>
      <c r="AA107" s="212"/>
      <c r="AB107" s="212"/>
      <c r="AC107" s="212"/>
      <c r="AD107" s="212"/>
      <c r="AE107" s="212"/>
      <c r="AF107" s="212"/>
      <c r="AG107" s="212" t="s">
        <v>221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20"/>
      <c r="B108" s="221"/>
      <c r="C108" s="262" t="s">
        <v>364</v>
      </c>
      <c r="D108" s="253"/>
      <c r="E108" s="253"/>
      <c r="F108" s="253"/>
      <c r="G108" s="25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12"/>
      <c r="Z108" s="212"/>
      <c r="AA108" s="212"/>
      <c r="AB108" s="212"/>
      <c r="AC108" s="212"/>
      <c r="AD108" s="212"/>
      <c r="AE108" s="212"/>
      <c r="AF108" s="212"/>
      <c r="AG108" s="212" t="s">
        <v>221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20"/>
      <c r="B109" s="221"/>
      <c r="C109" s="262" t="s">
        <v>365</v>
      </c>
      <c r="D109" s="253"/>
      <c r="E109" s="253"/>
      <c r="F109" s="253"/>
      <c r="G109" s="25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2"/>
      <c r="Z109" s="212"/>
      <c r="AA109" s="212"/>
      <c r="AB109" s="212"/>
      <c r="AC109" s="212"/>
      <c r="AD109" s="212"/>
      <c r="AE109" s="212"/>
      <c r="AF109" s="212"/>
      <c r="AG109" s="212" t="s">
        <v>221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20"/>
      <c r="B110" s="221"/>
      <c r="C110" s="260" t="s">
        <v>583</v>
      </c>
      <c r="D110" s="225"/>
      <c r="E110" s="226">
        <v>1.76</v>
      </c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183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20"/>
      <c r="B111" s="221"/>
      <c r="C111" s="260" t="s">
        <v>584</v>
      </c>
      <c r="D111" s="225"/>
      <c r="E111" s="226">
        <v>1.84</v>
      </c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183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20"/>
      <c r="B112" s="221"/>
      <c r="C112" s="259"/>
      <c r="D112" s="251"/>
      <c r="E112" s="251"/>
      <c r="F112" s="251"/>
      <c r="G112" s="251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177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22.5" outlineLevel="1" x14ac:dyDescent="0.2">
      <c r="A113" s="241">
        <v>21</v>
      </c>
      <c r="B113" s="242" t="s">
        <v>376</v>
      </c>
      <c r="C113" s="257" t="s">
        <v>377</v>
      </c>
      <c r="D113" s="243" t="s">
        <v>257</v>
      </c>
      <c r="E113" s="244">
        <v>14.70716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6">
        <v>0</v>
      </c>
      <c r="O113" s="246">
        <f>ROUND(E113*N113,2)</f>
        <v>0</v>
      </c>
      <c r="P113" s="246">
        <v>0</v>
      </c>
      <c r="Q113" s="246">
        <f>ROUND(E113*P113,2)</f>
        <v>0</v>
      </c>
      <c r="R113" s="246" t="s">
        <v>292</v>
      </c>
      <c r="S113" s="246" t="s">
        <v>171</v>
      </c>
      <c r="T113" s="247" t="s">
        <v>487</v>
      </c>
      <c r="U113" s="223">
        <v>1.925</v>
      </c>
      <c r="V113" s="223">
        <f>ROUND(E113*U113,2)</f>
        <v>28.31</v>
      </c>
      <c r="W113" s="223"/>
      <c r="X113" s="223" t="s">
        <v>258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259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20"/>
      <c r="B114" s="221"/>
      <c r="C114" s="265"/>
      <c r="D114" s="254"/>
      <c r="E114" s="254"/>
      <c r="F114" s="254"/>
      <c r="G114" s="254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177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x14ac:dyDescent="0.2">
      <c r="A115" s="235" t="s">
        <v>165</v>
      </c>
      <c r="B115" s="236" t="s">
        <v>95</v>
      </c>
      <c r="C115" s="256" t="s">
        <v>96</v>
      </c>
      <c r="D115" s="237"/>
      <c r="E115" s="238"/>
      <c r="F115" s="239"/>
      <c r="G115" s="239">
        <f>SUMIF(AG116:AG132,"&lt;&gt;NOR",G116:G132)</f>
        <v>0</v>
      </c>
      <c r="H115" s="239"/>
      <c r="I115" s="239">
        <f>SUM(I116:I132)</f>
        <v>0</v>
      </c>
      <c r="J115" s="239"/>
      <c r="K115" s="239">
        <f>SUM(K116:K132)</f>
        <v>0</v>
      </c>
      <c r="L115" s="239"/>
      <c r="M115" s="239">
        <f>SUM(M116:M132)</f>
        <v>0</v>
      </c>
      <c r="N115" s="239"/>
      <c r="O115" s="239">
        <f>SUM(O116:O132)</f>
        <v>15.629999999999999</v>
      </c>
      <c r="P115" s="239"/>
      <c r="Q115" s="239">
        <f>SUM(Q116:Q132)</f>
        <v>0</v>
      </c>
      <c r="R115" s="239"/>
      <c r="S115" s="239"/>
      <c r="T115" s="240"/>
      <c r="U115" s="234"/>
      <c r="V115" s="234">
        <f>SUM(V116:V132)</f>
        <v>26.490000000000002</v>
      </c>
      <c r="W115" s="234"/>
      <c r="X115" s="234"/>
      <c r="AG115" t="s">
        <v>166</v>
      </c>
    </row>
    <row r="116" spans="1:60" outlineLevel="1" x14ac:dyDescent="0.2">
      <c r="A116" s="241">
        <v>22</v>
      </c>
      <c r="B116" s="242" t="s">
        <v>585</v>
      </c>
      <c r="C116" s="257" t="s">
        <v>586</v>
      </c>
      <c r="D116" s="243" t="s">
        <v>194</v>
      </c>
      <c r="E116" s="244">
        <v>5.92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6">
        <v>2.5249999999999999</v>
      </c>
      <c r="O116" s="246">
        <f>ROUND(E116*N116,2)</f>
        <v>14.95</v>
      </c>
      <c r="P116" s="246">
        <v>0</v>
      </c>
      <c r="Q116" s="246">
        <f>ROUND(E116*P116,2)</f>
        <v>0</v>
      </c>
      <c r="R116" s="246" t="s">
        <v>587</v>
      </c>
      <c r="S116" s="246" t="s">
        <v>171</v>
      </c>
      <c r="T116" s="247" t="s">
        <v>487</v>
      </c>
      <c r="U116" s="223">
        <v>0.47699999999999998</v>
      </c>
      <c r="V116" s="223">
        <f>ROUND(E116*U116,2)</f>
        <v>2.82</v>
      </c>
      <c r="W116" s="223"/>
      <c r="X116" s="223" t="s">
        <v>173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225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20"/>
      <c r="B117" s="221"/>
      <c r="C117" s="260" t="s">
        <v>588</v>
      </c>
      <c r="D117" s="225"/>
      <c r="E117" s="226">
        <v>5.6</v>
      </c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183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20"/>
      <c r="B118" s="221"/>
      <c r="C118" s="260" t="s">
        <v>589</v>
      </c>
      <c r="D118" s="225"/>
      <c r="E118" s="226">
        <v>0.32</v>
      </c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183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20"/>
      <c r="B119" s="221"/>
      <c r="C119" s="259"/>
      <c r="D119" s="251"/>
      <c r="E119" s="251"/>
      <c r="F119" s="251"/>
      <c r="G119" s="251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177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41">
        <v>23</v>
      </c>
      <c r="B120" s="242" t="s">
        <v>590</v>
      </c>
      <c r="C120" s="257" t="s">
        <v>591</v>
      </c>
      <c r="D120" s="243" t="s">
        <v>180</v>
      </c>
      <c r="E120" s="244">
        <v>17.28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3.9199999999999999E-2</v>
      </c>
      <c r="O120" s="246">
        <f>ROUND(E120*N120,2)</f>
        <v>0.68</v>
      </c>
      <c r="P120" s="246">
        <v>0</v>
      </c>
      <c r="Q120" s="246">
        <f>ROUND(E120*P120,2)</f>
        <v>0</v>
      </c>
      <c r="R120" s="246" t="s">
        <v>587</v>
      </c>
      <c r="S120" s="246" t="s">
        <v>171</v>
      </c>
      <c r="T120" s="247" t="s">
        <v>487</v>
      </c>
      <c r="U120" s="223">
        <v>1.05</v>
      </c>
      <c r="V120" s="223">
        <f>ROUND(E120*U120,2)</f>
        <v>18.14</v>
      </c>
      <c r="W120" s="223"/>
      <c r="X120" s="223" t="s">
        <v>173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174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ht="22.5" outlineLevel="1" x14ac:dyDescent="0.2">
      <c r="A121" s="220"/>
      <c r="B121" s="221"/>
      <c r="C121" s="258" t="s">
        <v>592</v>
      </c>
      <c r="D121" s="249"/>
      <c r="E121" s="249"/>
      <c r="F121" s="249"/>
      <c r="G121" s="249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176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48" t="str">
        <f>C121</f>
        <v>bednění svislé nebo šikmé (odkloněné), půdorysně přímé nebo zalomené, stěn základových patek ve volných nebo zapažených jámách, rýhách, šachtách, včetně případných vzpěr,</v>
      </c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20"/>
      <c r="B122" s="221"/>
      <c r="C122" s="260" t="s">
        <v>593</v>
      </c>
      <c r="D122" s="225"/>
      <c r="E122" s="226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183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20"/>
      <c r="B123" s="221"/>
      <c r="C123" s="260" t="s">
        <v>594</v>
      </c>
      <c r="D123" s="225"/>
      <c r="E123" s="226">
        <v>16</v>
      </c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183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20"/>
      <c r="B124" s="221"/>
      <c r="C124" s="260" t="s">
        <v>595</v>
      </c>
      <c r="D124" s="225"/>
      <c r="E124" s="226">
        <v>1.28</v>
      </c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183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20"/>
      <c r="B125" s="221"/>
      <c r="C125" s="259"/>
      <c r="D125" s="251"/>
      <c r="E125" s="251"/>
      <c r="F125" s="251"/>
      <c r="G125" s="251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177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41">
        <v>24</v>
      </c>
      <c r="B126" s="242" t="s">
        <v>596</v>
      </c>
      <c r="C126" s="257" t="s">
        <v>597</v>
      </c>
      <c r="D126" s="243" t="s">
        <v>180</v>
      </c>
      <c r="E126" s="244">
        <v>17.28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6">
        <v>0</v>
      </c>
      <c r="O126" s="246">
        <f>ROUND(E126*N126,2)</f>
        <v>0</v>
      </c>
      <c r="P126" s="246">
        <v>0</v>
      </c>
      <c r="Q126" s="246">
        <f>ROUND(E126*P126,2)</f>
        <v>0</v>
      </c>
      <c r="R126" s="246" t="s">
        <v>587</v>
      </c>
      <c r="S126" s="246" t="s">
        <v>171</v>
      </c>
      <c r="T126" s="247" t="s">
        <v>487</v>
      </c>
      <c r="U126" s="223">
        <v>0.32</v>
      </c>
      <c r="V126" s="223">
        <f>ROUND(E126*U126,2)</f>
        <v>5.53</v>
      </c>
      <c r="W126" s="223"/>
      <c r="X126" s="223" t="s">
        <v>173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174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ht="22.5" outlineLevel="1" x14ac:dyDescent="0.2">
      <c r="A127" s="220"/>
      <c r="B127" s="221"/>
      <c r="C127" s="258" t="s">
        <v>592</v>
      </c>
      <c r="D127" s="249"/>
      <c r="E127" s="249"/>
      <c r="F127" s="249"/>
      <c r="G127" s="249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176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48" t="str">
        <f>C127</f>
        <v>bednění svislé nebo šikmé (odkloněné), půdorysně přímé nebo zalomené, stěn základových patek ve volných nebo zapažených jámách, rýhách, šachtách, včetně případných vzpěr,</v>
      </c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20"/>
      <c r="B128" s="221"/>
      <c r="C128" s="262" t="s">
        <v>598</v>
      </c>
      <c r="D128" s="253"/>
      <c r="E128" s="253"/>
      <c r="F128" s="253"/>
      <c r="G128" s="25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2"/>
      <c r="Z128" s="212"/>
      <c r="AA128" s="212"/>
      <c r="AB128" s="212"/>
      <c r="AC128" s="212"/>
      <c r="AD128" s="212"/>
      <c r="AE128" s="212"/>
      <c r="AF128" s="212"/>
      <c r="AG128" s="212" t="s">
        <v>221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20"/>
      <c r="B129" s="221"/>
      <c r="C129" s="260" t="s">
        <v>593</v>
      </c>
      <c r="D129" s="225"/>
      <c r="E129" s="226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183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20"/>
      <c r="B130" s="221"/>
      <c r="C130" s="260" t="s">
        <v>594</v>
      </c>
      <c r="D130" s="225"/>
      <c r="E130" s="226">
        <v>16</v>
      </c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183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20"/>
      <c r="B131" s="221"/>
      <c r="C131" s="260" t="s">
        <v>595</v>
      </c>
      <c r="D131" s="225"/>
      <c r="E131" s="226">
        <v>1.28</v>
      </c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183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20"/>
      <c r="B132" s="221"/>
      <c r="C132" s="259"/>
      <c r="D132" s="251"/>
      <c r="E132" s="251"/>
      <c r="F132" s="251"/>
      <c r="G132" s="251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177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x14ac:dyDescent="0.2">
      <c r="A133" s="235" t="s">
        <v>165</v>
      </c>
      <c r="B133" s="236" t="s">
        <v>97</v>
      </c>
      <c r="C133" s="256" t="s">
        <v>98</v>
      </c>
      <c r="D133" s="237"/>
      <c r="E133" s="238"/>
      <c r="F133" s="239"/>
      <c r="G133" s="239">
        <f>SUMIF(AG134:AG150,"&lt;&gt;NOR",G134:G150)</f>
        <v>0</v>
      </c>
      <c r="H133" s="239"/>
      <c r="I133" s="239">
        <f>SUM(I134:I150)</f>
        <v>0</v>
      </c>
      <c r="J133" s="239"/>
      <c r="K133" s="239">
        <f>SUM(K134:K150)</f>
        <v>0</v>
      </c>
      <c r="L133" s="239"/>
      <c r="M133" s="239">
        <f>SUM(M134:M150)</f>
        <v>0</v>
      </c>
      <c r="N133" s="239"/>
      <c r="O133" s="239">
        <f>SUM(O134:O150)</f>
        <v>6.0000000000000005E-2</v>
      </c>
      <c r="P133" s="239"/>
      <c r="Q133" s="239">
        <f>SUM(Q134:Q150)</f>
        <v>0</v>
      </c>
      <c r="R133" s="239"/>
      <c r="S133" s="239"/>
      <c r="T133" s="240"/>
      <c r="U133" s="234"/>
      <c r="V133" s="234">
        <f>SUM(V134:V150)</f>
        <v>16.59</v>
      </c>
      <c r="W133" s="234"/>
      <c r="X133" s="234"/>
      <c r="AG133" t="s">
        <v>166</v>
      </c>
    </row>
    <row r="134" spans="1:60" outlineLevel="1" x14ac:dyDescent="0.2">
      <c r="A134" s="241">
        <v>25</v>
      </c>
      <c r="B134" s="242" t="s">
        <v>599</v>
      </c>
      <c r="C134" s="257" t="s">
        <v>600</v>
      </c>
      <c r="D134" s="243" t="s">
        <v>169</v>
      </c>
      <c r="E134" s="244">
        <v>4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6">
        <v>1.2999999999999999E-3</v>
      </c>
      <c r="O134" s="246">
        <f>ROUND(E134*N134,2)</f>
        <v>0.01</v>
      </c>
      <c r="P134" s="246">
        <v>0</v>
      </c>
      <c r="Q134" s="246">
        <f>ROUND(E134*P134,2)</f>
        <v>0</v>
      </c>
      <c r="R134" s="246" t="s">
        <v>457</v>
      </c>
      <c r="S134" s="246" t="s">
        <v>171</v>
      </c>
      <c r="T134" s="247" t="s">
        <v>487</v>
      </c>
      <c r="U134" s="223">
        <v>1.76</v>
      </c>
      <c r="V134" s="223">
        <f>ROUND(E134*U134,2)</f>
        <v>7.04</v>
      </c>
      <c r="W134" s="223"/>
      <c r="X134" s="223" t="s">
        <v>173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225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20"/>
      <c r="B135" s="221"/>
      <c r="C135" s="258" t="s">
        <v>601</v>
      </c>
      <c r="D135" s="249"/>
      <c r="E135" s="249"/>
      <c r="F135" s="249"/>
      <c r="G135" s="249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176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20"/>
      <c r="B136" s="221"/>
      <c r="C136" s="262" t="s">
        <v>602</v>
      </c>
      <c r="D136" s="253"/>
      <c r="E136" s="253"/>
      <c r="F136" s="253"/>
      <c r="G136" s="25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12"/>
      <c r="Z136" s="212"/>
      <c r="AA136" s="212"/>
      <c r="AB136" s="212"/>
      <c r="AC136" s="212"/>
      <c r="AD136" s="212"/>
      <c r="AE136" s="212"/>
      <c r="AF136" s="212"/>
      <c r="AG136" s="212" t="s">
        <v>221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20"/>
      <c r="B137" s="221"/>
      <c r="C137" s="262" t="s">
        <v>603</v>
      </c>
      <c r="D137" s="253"/>
      <c r="E137" s="253"/>
      <c r="F137" s="253"/>
      <c r="G137" s="25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12"/>
      <c r="Z137" s="212"/>
      <c r="AA137" s="212"/>
      <c r="AB137" s="212"/>
      <c r="AC137" s="212"/>
      <c r="AD137" s="212"/>
      <c r="AE137" s="212"/>
      <c r="AF137" s="212"/>
      <c r="AG137" s="212" t="s">
        <v>221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20"/>
      <c r="B138" s="221"/>
      <c r="C138" s="260" t="s">
        <v>604</v>
      </c>
      <c r="D138" s="225"/>
      <c r="E138" s="226">
        <v>4</v>
      </c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183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20"/>
      <c r="B139" s="221"/>
      <c r="C139" s="259"/>
      <c r="D139" s="251"/>
      <c r="E139" s="251"/>
      <c r="F139" s="251"/>
      <c r="G139" s="251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177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41">
        <v>26</v>
      </c>
      <c r="B140" s="242" t="s">
        <v>605</v>
      </c>
      <c r="C140" s="257" t="s">
        <v>606</v>
      </c>
      <c r="D140" s="243" t="s">
        <v>169</v>
      </c>
      <c r="E140" s="244">
        <v>4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6">
        <v>1.1650000000000001E-2</v>
      </c>
      <c r="O140" s="246">
        <f>ROUND(E140*N140,2)</f>
        <v>0.05</v>
      </c>
      <c r="P140" s="246">
        <v>0</v>
      </c>
      <c r="Q140" s="246">
        <f>ROUND(E140*P140,2)</f>
        <v>0</v>
      </c>
      <c r="R140" s="246"/>
      <c r="S140" s="246" t="s">
        <v>354</v>
      </c>
      <c r="T140" s="247" t="s">
        <v>419</v>
      </c>
      <c r="U140" s="223">
        <v>0</v>
      </c>
      <c r="V140" s="223">
        <f>ROUND(E140*U140,2)</f>
        <v>0</v>
      </c>
      <c r="W140" s="223"/>
      <c r="X140" s="223" t="s">
        <v>250</v>
      </c>
      <c r="Y140" s="212"/>
      <c r="Z140" s="212"/>
      <c r="AA140" s="212"/>
      <c r="AB140" s="212"/>
      <c r="AC140" s="212"/>
      <c r="AD140" s="212"/>
      <c r="AE140" s="212"/>
      <c r="AF140" s="212"/>
      <c r="AG140" s="212" t="s">
        <v>336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20"/>
      <c r="B141" s="221"/>
      <c r="C141" s="260" t="s">
        <v>604</v>
      </c>
      <c r="D141" s="225"/>
      <c r="E141" s="226">
        <v>4</v>
      </c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183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20"/>
      <c r="B142" s="221"/>
      <c r="C142" s="259"/>
      <c r="D142" s="251"/>
      <c r="E142" s="251"/>
      <c r="F142" s="251"/>
      <c r="G142" s="251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177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ht="22.5" outlineLevel="1" x14ac:dyDescent="0.2">
      <c r="A143" s="241">
        <v>27</v>
      </c>
      <c r="B143" s="242" t="s">
        <v>607</v>
      </c>
      <c r="C143" s="257" t="s">
        <v>608</v>
      </c>
      <c r="D143" s="243" t="s">
        <v>169</v>
      </c>
      <c r="E143" s="244">
        <v>4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6">
        <v>1E-4</v>
      </c>
      <c r="O143" s="246">
        <f>ROUND(E143*N143,2)</f>
        <v>0</v>
      </c>
      <c r="P143" s="246">
        <v>0</v>
      </c>
      <c r="Q143" s="246">
        <f>ROUND(E143*P143,2)</f>
        <v>0</v>
      </c>
      <c r="R143" s="246" t="s">
        <v>248</v>
      </c>
      <c r="S143" s="246" t="s">
        <v>171</v>
      </c>
      <c r="T143" s="247" t="s">
        <v>487</v>
      </c>
      <c r="U143" s="223">
        <v>0</v>
      </c>
      <c r="V143" s="223">
        <f>ROUND(E143*U143,2)</f>
        <v>0</v>
      </c>
      <c r="W143" s="223"/>
      <c r="X143" s="223" t="s">
        <v>250</v>
      </c>
      <c r="Y143" s="212"/>
      <c r="Z143" s="212"/>
      <c r="AA143" s="212"/>
      <c r="AB143" s="212"/>
      <c r="AC143" s="212"/>
      <c r="AD143" s="212"/>
      <c r="AE143" s="212"/>
      <c r="AF143" s="212"/>
      <c r="AG143" s="212" t="s">
        <v>251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20"/>
      <c r="B144" s="221"/>
      <c r="C144" s="261" t="s">
        <v>609</v>
      </c>
      <c r="D144" s="252"/>
      <c r="E144" s="252"/>
      <c r="F144" s="252"/>
      <c r="G144" s="252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12"/>
      <c r="Z144" s="212"/>
      <c r="AA144" s="212"/>
      <c r="AB144" s="212"/>
      <c r="AC144" s="212"/>
      <c r="AD144" s="212"/>
      <c r="AE144" s="212"/>
      <c r="AF144" s="212"/>
      <c r="AG144" s="212" t="s">
        <v>221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20"/>
      <c r="B145" s="221"/>
      <c r="C145" s="260" t="s">
        <v>604</v>
      </c>
      <c r="D145" s="225"/>
      <c r="E145" s="226">
        <v>4</v>
      </c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183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20"/>
      <c r="B146" s="221"/>
      <c r="C146" s="259"/>
      <c r="D146" s="251"/>
      <c r="E146" s="251"/>
      <c r="F146" s="251"/>
      <c r="G146" s="251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177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41">
        <v>28</v>
      </c>
      <c r="B147" s="242" t="s">
        <v>610</v>
      </c>
      <c r="C147" s="257" t="s">
        <v>611</v>
      </c>
      <c r="D147" s="243" t="s">
        <v>257</v>
      </c>
      <c r="E147" s="244">
        <v>15.677580000000001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6">
        <v>0</v>
      </c>
      <c r="O147" s="246">
        <f>ROUND(E147*N147,2)</f>
        <v>0</v>
      </c>
      <c r="P147" s="246">
        <v>0</v>
      </c>
      <c r="Q147" s="246">
        <f>ROUND(E147*P147,2)</f>
        <v>0</v>
      </c>
      <c r="R147" s="246" t="s">
        <v>457</v>
      </c>
      <c r="S147" s="246" t="s">
        <v>171</v>
      </c>
      <c r="T147" s="247" t="s">
        <v>487</v>
      </c>
      <c r="U147" s="223">
        <v>0.60899999999999999</v>
      </c>
      <c r="V147" s="223">
        <f>ROUND(E147*U147,2)</f>
        <v>9.5500000000000007</v>
      </c>
      <c r="W147" s="223"/>
      <c r="X147" s="223" t="s">
        <v>258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259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ht="22.5" outlineLevel="1" x14ac:dyDescent="0.2">
      <c r="A148" s="220"/>
      <c r="B148" s="221"/>
      <c r="C148" s="258" t="s">
        <v>612</v>
      </c>
      <c r="D148" s="249"/>
      <c r="E148" s="249"/>
      <c r="F148" s="249"/>
      <c r="G148" s="249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176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48" t="str">
        <f>C148</f>
        <v>na novostavbách a změnách objektů pro oplocení (815 2 JKSo), objekty zvláštní pro chov živočichů (815 3 JKSO), objekty pozemní různé (815 9 JKSO)</v>
      </c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20"/>
      <c r="B149" s="221"/>
      <c r="C149" s="272" t="s">
        <v>613</v>
      </c>
      <c r="D149" s="271"/>
      <c r="E149" s="271"/>
      <c r="F149" s="271"/>
      <c r="G149" s="271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176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48" t="str">
        <f>C149</f>
        <v>se svislou nosnou konstrukcí monolitickou betonovou tyčovou nebo plošnou ( KMCH 2 a 3 - JKSO šesté místo)</v>
      </c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20"/>
      <c r="B150" s="221"/>
      <c r="C150" s="259"/>
      <c r="D150" s="251"/>
      <c r="E150" s="251"/>
      <c r="F150" s="251"/>
      <c r="G150" s="251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177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x14ac:dyDescent="0.2">
      <c r="A151" s="235" t="s">
        <v>165</v>
      </c>
      <c r="B151" s="236" t="s">
        <v>99</v>
      </c>
      <c r="C151" s="256" t="s">
        <v>100</v>
      </c>
      <c r="D151" s="237"/>
      <c r="E151" s="238"/>
      <c r="F151" s="239"/>
      <c r="G151" s="239">
        <f>SUMIF(AG152:AG165,"&lt;&gt;NOR",G152:G165)</f>
        <v>0</v>
      </c>
      <c r="H151" s="239"/>
      <c r="I151" s="239">
        <f>SUM(I152:I165)</f>
        <v>0</v>
      </c>
      <c r="J151" s="239"/>
      <c r="K151" s="239">
        <f>SUM(K152:K165)</f>
        <v>0</v>
      </c>
      <c r="L151" s="239"/>
      <c r="M151" s="239">
        <f>SUM(M152:M165)</f>
        <v>0</v>
      </c>
      <c r="N151" s="239"/>
      <c r="O151" s="239">
        <f>SUM(O152:O165)</f>
        <v>36.07</v>
      </c>
      <c r="P151" s="239"/>
      <c r="Q151" s="239">
        <f>SUM(Q152:Q165)</f>
        <v>0</v>
      </c>
      <c r="R151" s="239"/>
      <c r="S151" s="239"/>
      <c r="T151" s="240"/>
      <c r="U151" s="234"/>
      <c r="V151" s="234">
        <f>SUM(V152:V165)</f>
        <v>65.05</v>
      </c>
      <c r="W151" s="234"/>
      <c r="X151" s="234"/>
      <c r="AG151" t="s">
        <v>166</v>
      </c>
    </row>
    <row r="152" spans="1:60" ht="22.5" outlineLevel="1" x14ac:dyDescent="0.2">
      <c r="A152" s="241">
        <v>29</v>
      </c>
      <c r="B152" s="242" t="s">
        <v>385</v>
      </c>
      <c r="C152" s="257" t="s">
        <v>386</v>
      </c>
      <c r="D152" s="243" t="s">
        <v>180</v>
      </c>
      <c r="E152" s="244">
        <v>901.72659999999996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6">
        <v>0.01</v>
      </c>
      <c r="O152" s="246">
        <f>ROUND(E152*N152,2)</f>
        <v>9.02</v>
      </c>
      <c r="P152" s="246">
        <v>0</v>
      </c>
      <c r="Q152" s="246">
        <f>ROUND(E152*P152,2)</f>
        <v>0</v>
      </c>
      <c r="R152" s="246" t="s">
        <v>292</v>
      </c>
      <c r="S152" s="246" t="s">
        <v>171</v>
      </c>
      <c r="T152" s="247" t="s">
        <v>487</v>
      </c>
      <c r="U152" s="223">
        <v>3.5999999999999997E-2</v>
      </c>
      <c r="V152" s="223">
        <f>ROUND(E152*U152,2)</f>
        <v>32.46</v>
      </c>
      <c r="W152" s="223"/>
      <c r="X152" s="223" t="s">
        <v>173</v>
      </c>
      <c r="Y152" s="212"/>
      <c r="Z152" s="212"/>
      <c r="AA152" s="212"/>
      <c r="AB152" s="212"/>
      <c r="AC152" s="212"/>
      <c r="AD152" s="212"/>
      <c r="AE152" s="212"/>
      <c r="AF152" s="212"/>
      <c r="AG152" s="212" t="s">
        <v>174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20"/>
      <c r="B153" s="221"/>
      <c r="C153" s="261" t="s">
        <v>387</v>
      </c>
      <c r="D153" s="252"/>
      <c r="E153" s="252"/>
      <c r="F153" s="252"/>
      <c r="G153" s="252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12"/>
      <c r="Z153" s="212"/>
      <c r="AA153" s="212"/>
      <c r="AB153" s="212"/>
      <c r="AC153" s="212"/>
      <c r="AD153" s="212"/>
      <c r="AE153" s="212"/>
      <c r="AF153" s="212"/>
      <c r="AG153" s="212" t="s">
        <v>221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20"/>
      <c r="B154" s="221"/>
      <c r="C154" s="260" t="s">
        <v>614</v>
      </c>
      <c r="D154" s="225"/>
      <c r="E154" s="226">
        <v>901.72659999999996</v>
      </c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183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20"/>
      <c r="B155" s="221"/>
      <c r="C155" s="259"/>
      <c r="D155" s="251"/>
      <c r="E155" s="251"/>
      <c r="F155" s="251"/>
      <c r="G155" s="251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177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41">
        <v>30</v>
      </c>
      <c r="B156" s="242" t="s">
        <v>388</v>
      </c>
      <c r="C156" s="257" t="s">
        <v>389</v>
      </c>
      <c r="D156" s="243" t="s">
        <v>180</v>
      </c>
      <c r="E156" s="244">
        <v>901.72659999999996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6">
        <v>0.03</v>
      </c>
      <c r="O156" s="246">
        <f>ROUND(E156*N156,2)</f>
        <v>27.05</v>
      </c>
      <c r="P156" s="246">
        <v>0</v>
      </c>
      <c r="Q156" s="246">
        <f>ROUND(E156*P156,2)</f>
        <v>0</v>
      </c>
      <c r="R156" s="246"/>
      <c r="S156" s="246" t="s">
        <v>354</v>
      </c>
      <c r="T156" s="247" t="s">
        <v>355</v>
      </c>
      <c r="U156" s="223">
        <v>3.5999999999999997E-2</v>
      </c>
      <c r="V156" s="223">
        <f>ROUND(E156*U156,2)</f>
        <v>32.46</v>
      </c>
      <c r="W156" s="223"/>
      <c r="X156" s="223" t="s">
        <v>173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174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20"/>
      <c r="B157" s="221"/>
      <c r="C157" s="260" t="s">
        <v>614</v>
      </c>
      <c r="D157" s="225"/>
      <c r="E157" s="226">
        <v>901.72659999999996</v>
      </c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183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20"/>
      <c r="B158" s="221"/>
      <c r="C158" s="259"/>
      <c r="D158" s="251"/>
      <c r="E158" s="251"/>
      <c r="F158" s="251"/>
      <c r="G158" s="251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177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41">
        <v>31</v>
      </c>
      <c r="B159" s="242" t="s">
        <v>390</v>
      </c>
      <c r="C159" s="257" t="s">
        <v>391</v>
      </c>
      <c r="D159" s="243" t="s">
        <v>189</v>
      </c>
      <c r="E159" s="244">
        <v>552.26350000000002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6">
        <v>0</v>
      </c>
      <c r="O159" s="246">
        <f>ROUND(E159*N159,2)</f>
        <v>0</v>
      </c>
      <c r="P159" s="246">
        <v>0</v>
      </c>
      <c r="Q159" s="246">
        <f>ROUND(E159*P159,2)</f>
        <v>0</v>
      </c>
      <c r="R159" s="246"/>
      <c r="S159" s="246" t="s">
        <v>354</v>
      </c>
      <c r="T159" s="247" t="s">
        <v>419</v>
      </c>
      <c r="U159" s="223">
        <v>0</v>
      </c>
      <c r="V159" s="223">
        <f>ROUND(E159*U159,2)</f>
        <v>0</v>
      </c>
      <c r="W159" s="223"/>
      <c r="X159" s="223" t="s">
        <v>173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225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20"/>
      <c r="B160" s="221"/>
      <c r="C160" s="260" t="s">
        <v>615</v>
      </c>
      <c r="D160" s="225"/>
      <c r="E160" s="226">
        <v>141.20750000000001</v>
      </c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183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ht="22.5" outlineLevel="1" x14ac:dyDescent="0.2">
      <c r="A161" s="220"/>
      <c r="B161" s="221"/>
      <c r="C161" s="260" t="s">
        <v>616</v>
      </c>
      <c r="D161" s="225"/>
      <c r="E161" s="226">
        <v>267.05599999999998</v>
      </c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183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20"/>
      <c r="B162" s="221"/>
      <c r="C162" s="260" t="s">
        <v>617</v>
      </c>
      <c r="D162" s="225"/>
      <c r="E162" s="226">
        <v>144</v>
      </c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183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20"/>
      <c r="B163" s="221"/>
      <c r="C163" s="259"/>
      <c r="D163" s="251"/>
      <c r="E163" s="251"/>
      <c r="F163" s="251"/>
      <c r="G163" s="251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177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41">
        <v>32</v>
      </c>
      <c r="B164" s="242" t="s">
        <v>400</v>
      </c>
      <c r="C164" s="257" t="s">
        <v>401</v>
      </c>
      <c r="D164" s="243" t="s">
        <v>257</v>
      </c>
      <c r="E164" s="244">
        <v>1.2624200000000001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6">
        <v>0</v>
      </c>
      <c r="O164" s="246">
        <f>ROUND(E164*N164,2)</f>
        <v>0</v>
      </c>
      <c r="P164" s="246">
        <v>0</v>
      </c>
      <c r="Q164" s="246">
        <f>ROUND(E164*P164,2)</f>
        <v>0</v>
      </c>
      <c r="R164" s="246" t="s">
        <v>292</v>
      </c>
      <c r="S164" s="246" t="s">
        <v>171</v>
      </c>
      <c r="T164" s="247" t="s">
        <v>487</v>
      </c>
      <c r="U164" s="223">
        <v>0.1</v>
      </c>
      <c r="V164" s="223">
        <f>ROUND(E164*U164,2)</f>
        <v>0.13</v>
      </c>
      <c r="W164" s="223"/>
      <c r="X164" s="223" t="s">
        <v>258</v>
      </c>
      <c r="Y164" s="212"/>
      <c r="Z164" s="212"/>
      <c r="AA164" s="212"/>
      <c r="AB164" s="212"/>
      <c r="AC164" s="212"/>
      <c r="AD164" s="212"/>
      <c r="AE164" s="212"/>
      <c r="AF164" s="212"/>
      <c r="AG164" s="212" t="s">
        <v>259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20"/>
      <c r="B165" s="221"/>
      <c r="C165" s="265"/>
      <c r="D165" s="254"/>
      <c r="E165" s="254"/>
      <c r="F165" s="254"/>
      <c r="G165" s="254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177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x14ac:dyDescent="0.2">
      <c r="A166" s="235" t="s">
        <v>165</v>
      </c>
      <c r="B166" s="236" t="s">
        <v>101</v>
      </c>
      <c r="C166" s="256" t="s">
        <v>102</v>
      </c>
      <c r="D166" s="237"/>
      <c r="E166" s="238"/>
      <c r="F166" s="239"/>
      <c r="G166" s="239">
        <f>SUMIF(AG167:AG177,"&lt;&gt;NOR",G167:G177)</f>
        <v>0</v>
      </c>
      <c r="H166" s="239"/>
      <c r="I166" s="239">
        <f>SUM(I167:I177)</f>
        <v>0</v>
      </c>
      <c r="J166" s="239"/>
      <c r="K166" s="239">
        <f>SUM(K167:K177)</f>
        <v>0</v>
      </c>
      <c r="L166" s="239"/>
      <c r="M166" s="239">
        <f>SUM(M167:M177)</f>
        <v>0</v>
      </c>
      <c r="N166" s="239"/>
      <c r="O166" s="239">
        <f>SUM(O167:O177)</f>
        <v>591.27</v>
      </c>
      <c r="P166" s="239"/>
      <c r="Q166" s="239">
        <f>SUM(Q167:Q177)</f>
        <v>0</v>
      </c>
      <c r="R166" s="239"/>
      <c r="S166" s="239"/>
      <c r="T166" s="240"/>
      <c r="U166" s="234"/>
      <c r="V166" s="234">
        <f>SUM(V167:V177)</f>
        <v>55.09</v>
      </c>
      <c r="W166" s="234"/>
      <c r="X166" s="234"/>
      <c r="AG166" t="s">
        <v>166</v>
      </c>
    </row>
    <row r="167" spans="1:60" ht="22.5" outlineLevel="1" x14ac:dyDescent="0.2">
      <c r="A167" s="241">
        <v>33</v>
      </c>
      <c r="B167" s="242" t="s">
        <v>402</v>
      </c>
      <c r="C167" s="257" t="s">
        <v>403</v>
      </c>
      <c r="D167" s="243" t="s">
        <v>180</v>
      </c>
      <c r="E167" s="244">
        <v>950.52660000000003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6">
        <v>0.28799999999999998</v>
      </c>
      <c r="O167" s="246">
        <f>ROUND(E167*N167,2)</f>
        <v>273.75</v>
      </c>
      <c r="P167" s="246">
        <v>0</v>
      </c>
      <c r="Q167" s="246">
        <f>ROUND(E167*P167,2)</f>
        <v>0</v>
      </c>
      <c r="R167" s="246" t="s">
        <v>181</v>
      </c>
      <c r="S167" s="246" t="s">
        <v>171</v>
      </c>
      <c r="T167" s="247" t="s">
        <v>487</v>
      </c>
      <c r="U167" s="223">
        <v>2.3E-2</v>
      </c>
      <c r="V167" s="223">
        <f>ROUND(E167*U167,2)</f>
        <v>21.86</v>
      </c>
      <c r="W167" s="223"/>
      <c r="X167" s="223" t="s">
        <v>173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174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20"/>
      <c r="B168" s="221"/>
      <c r="C168" s="260" t="s">
        <v>618</v>
      </c>
      <c r="D168" s="225"/>
      <c r="E168" s="226">
        <v>901.72659999999996</v>
      </c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183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20"/>
      <c r="B169" s="221"/>
      <c r="C169" s="260" t="s">
        <v>619</v>
      </c>
      <c r="D169" s="225"/>
      <c r="E169" s="226">
        <v>48.8</v>
      </c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183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20"/>
      <c r="B170" s="221"/>
      <c r="C170" s="259"/>
      <c r="D170" s="251"/>
      <c r="E170" s="251"/>
      <c r="F170" s="251"/>
      <c r="G170" s="251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177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ht="22.5" outlineLevel="1" x14ac:dyDescent="0.2">
      <c r="A171" s="241">
        <v>34</v>
      </c>
      <c r="B171" s="242" t="s">
        <v>414</v>
      </c>
      <c r="C171" s="257" t="s">
        <v>415</v>
      </c>
      <c r="D171" s="243" t="s">
        <v>180</v>
      </c>
      <c r="E171" s="244">
        <v>907.81659999999999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6">
        <v>2.647E-2</v>
      </c>
      <c r="O171" s="246">
        <f>ROUND(E171*N171,2)</f>
        <v>24.03</v>
      </c>
      <c r="P171" s="246">
        <v>0</v>
      </c>
      <c r="Q171" s="246">
        <f>ROUND(E171*P171,2)</f>
        <v>0</v>
      </c>
      <c r="R171" s="246" t="s">
        <v>181</v>
      </c>
      <c r="S171" s="246" t="s">
        <v>171</v>
      </c>
      <c r="T171" s="247" t="s">
        <v>487</v>
      </c>
      <c r="U171" s="223">
        <v>7.0000000000000001E-3</v>
      </c>
      <c r="V171" s="223">
        <f>ROUND(E171*U171,2)</f>
        <v>6.35</v>
      </c>
      <c r="W171" s="223"/>
      <c r="X171" s="223" t="s">
        <v>173</v>
      </c>
      <c r="Y171" s="212"/>
      <c r="Z171" s="212"/>
      <c r="AA171" s="212"/>
      <c r="AB171" s="212"/>
      <c r="AC171" s="212"/>
      <c r="AD171" s="212"/>
      <c r="AE171" s="212"/>
      <c r="AF171" s="212"/>
      <c r="AG171" s="212" t="s">
        <v>174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20"/>
      <c r="B172" s="221"/>
      <c r="C172" s="261" t="s">
        <v>416</v>
      </c>
      <c r="D172" s="252"/>
      <c r="E172" s="252"/>
      <c r="F172" s="252"/>
      <c r="G172" s="252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12"/>
      <c r="Z172" s="212"/>
      <c r="AA172" s="212"/>
      <c r="AB172" s="212"/>
      <c r="AC172" s="212"/>
      <c r="AD172" s="212"/>
      <c r="AE172" s="212"/>
      <c r="AF172" s="212"/>
      <c r="AG172" s="212" t="s">
        <v>221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20"/>
      <c r="B173" s="221"/>
      <c r="C173" s="260" t="s">
        <v>620</v>
      </c>
      <c r="D173" s="225"/>
      <c r="E173" s="226">
        <v>907.81659999999999</v>
      </c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183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20"/>
      <c r="B174" s="221"/>
      <c r="C174" s="259"/>
      <c r="D174" s="251"/>
      <c r="E174" s="251"/>
      <c r="F174" s="251"/>
      <c r="G174" s="251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177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41">
        <v>35</v>
      </c>
      <c r="B175" s="242" t="s">
        <v>417</v>
      </c>
      <c r="C175" s="257" t="s">
        <v>418</v>
      </c>
      <c r="D175" s="243" t="s">
        <v>180</v>
      </c>
      <c r="E175" s="244">
        <v>895.87440000000004</v>
      </c>
      <c r="F175" s="245"/>
      <c r="G175" s="246">
        <f>ROUND(E175*F175,2)</f>
        <v>0</v>
      </c>
      <c r="H175" s="245"/>
      <c r="I175" s="246">
        <f>ROUND(E175*H175,2)</f>
        <v>0</v>
      </c>
      <c r="J175" s="245"/>
      <c r="K175" s="246">
        <f>ROUND(E175*J175,2)</f>
        <v>0</v>
      </c>
      <c r="L175" s="246">
        <v>21</v>
      </c>
      <c r="M175" s="246">
        <f>G175*(1+L175/100)</f>
        <v>0</v>
      </c>
      <c r="N175" s="246">
        <v>0.3276</v>
      </c>
      <c r="O175" s="246">
        <f>ROUND(E175*N175,2)</f>
        <v>293.49</v>
      </c>
      <c r="P175" s="246">
        <v>0</v>
      </c>
      <c r="Q175" s="246">
        <f>ROUND(E175*P175,2)</f>
        <v>0</v>
      </c>
      <c r="R175" s="246"/>
      <c r="S175" s="246" t="s">
        <v>354</v>
      </c>
      <c r="T175" s="247" t="s">
        <v>419</v>
      </c>
      <c r="U175" s="223">
        <v>0.03</v>
      </c>
      <c r="V175" s="223">
        <f>ROUND(E175*U175,2)</f>
        <v>26.88</v>
      </c>
      <c r="W175" s="223"/>
      <c r="X175" s="223" t="s">
        <v>173</v>
      </c>
      <c r="Y175" s="212"/>
      <c r="Z175" s="212"/>
      <c r="AA175" s="212"/>
      <c r="AB175" s="212"/>
      <c r="AC175" s="212"/>
      <c r="AD175" s="212"/>
      <c r="AE175" s="212"/>
      <c r="AF175" s="212"/>
      <c r="AG175" s="212" t="s">
        <v>174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20"/>
      <c r="B176" s="221"/>
      <c r="C176" s="260" t="s">
        <v>621</v>
      </c>
      <c r="D176" s="225"/>
      <c r="E176" s="226">
        <v>895.87440000000004</v>
      </c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183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20"/>
      <c r="B177" s="221"/>
      <c r="C177" s="259"/>
      <c r="D177" s="251"/>
      <c r="E177" s="251"/>
      <c r="F177" s="251"/>
      <c r="G177" s="251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177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x14ac:dyDescent="0.2">
      <c r="A178" s="235" t="s">
        <v>165</v>
      </c>
      <c r="B178" s="236" t="s">
        <v>105</v>
      </c>
      <c r="C178" s="256" t="s">
        <v>106</v>
      </c>
      <c r="D178" s="237"/>
      <c r="E178" s="238"/>
      <c r="F178" s="239"/>
      <c r="G178" s="239">
        <f>SUMIF(AG179:AG188,"&lt;&gt;NOR",G179:G188)</f>
        <v>0</v>
      </c>
      <c r="H178" s="239"/>
      <c r="I178" s="239">
        <f>SUM(I179:I188)</f>
        <v>0</v>
      </c>
      <c r="J178" s="239"/>
      <c r="K178" s="239">
        <f>SUM(K179:K188)</f>
        <v>0</v>
      </c>
      <c r="L178" s="239"/>
      <c r="M178" s="239">
        <f>SUM(M179:M188)</f>
        <v>0</v>
      </c>
      <c r="N178" s="239"/>
      <c r="O178" s="239">
        <f>SUM(O179:O188)</f>
        <v>2.99</v>
      </c>
      <c r="P178" s="239"/>
      <c r="Q178" s="239">
        <f>SUM(Q179:Q188)</f>
        <v>0</v>
      </c>
      <c r="R178" s="239"/>
      <c r="S178" s="239"/>
      <c r="T178" s="240"/>
      <c r="U178" s="234"/>
      <c r="V178" s="234">
        <f>SUM(V179:V188)</f>
        <v>3.7800000000000002</v>
      </c>
      <c r="W178" s="234"/>
      <c r="X178" s="234"/>
      <c r="AG178" t="s">
        <v>166</v>
      </c>
    </row>
    <row r="179" spans="1:60" outlineLevel="1" x14ac:dyDescent="0.2">
      <c r="A179" s="241">
        <v>36</v>
      </c>
      <c r="B179" s="242" t="s">
        <v>622</v>
      </c>
      <c r="C179" s="257" t="s">
        <v>623</v>
      </c>
      <c r="D179" s="243" t="s">
        <v>180</v>
      </c>
      <c r="E179" s="244">
        <v>5.76</v>
      </c>
      <c r="F179" s="245"/>
      <c r="G179" s="246">
        <f>ROUND(E179*F179,2)</f>
        <v>0</v>
      </c>
      <c r="H179" s="245"/>
      <c r="I179" s="246">
        <f>ROUND(E179*H179,2)</f>
        <v>0</v>
      </c>
      <c r="J179" s="245"/>
      <c r="K179" s="246">
        <f>ROUND(E179*J179,2)</f>
        <v>0</v>
      </c>
      <c r="L179" s="246">
        <v>21</v>
      </c>
      <c r="M179" s="246">
        <f>G179*(1+L179/100)</f>
        <v>0</v>
      </c>
      <c r="N179" s="246">
        <v>0.28000000000000003</v>
      </c>
      <c r="O179" s="246">
        <f>ROUND(E179*N179,2)</f>
        <v>1.61</v>
      </c>
      <c r="P179" s="246">
        <v>0</v>
      </c>
      <c r="Q179" s="246">
        <f>ROUND(E179*P179,2)</f>
        <v>0</v>
      </c>
      <c r="R179" s="246" t="s">
        <v>587</v>
      </c>
      <c r="S179" s="246" t="s">
        <v>171</v>
      </c>
      <c r="T179" s="247" t="s">
        <v>487</v>
      </c>
      <c r="U179" s="223">
        <v>0.255</v>
      </c>
      <c r="V179" s="223">
        <f>ROUND(E179*U179,2)</f>
        <v>1.47</v>
      </c>
      <c r="W179" s="223"/>
      <c r="X179" s="223" t="s">
        <v>173</v>
      </c>
      <c r="Y179" s="212"/>
      <c r="Z179" s="212"/>
      <c r="AA179" s="212"/>
      <c r="AB179" s="212"/>
      <c r="AC179" s="212"/>
      <c r="AD179" s="212"/>
      <c r="AE179" s="212"/>
      <c r="AF179" s="212"/>
      <c r="AG179" s="212" t="s">
        <v>174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20"/>
      <c r="B180" s="221"/>
      <c r="C180" s="258" t="s">
        <v>624</v>
      </c>
      <c r="D180" s="249"/>
      <c r="E180" s="249"/>
      <c r="F180" s="249"/>
      <c r="G180" s="249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176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20"/>
      <c r="B181" s="221"/>
      <c r="C181" s="260" t="s">
        <v>625</v>
      </c>
      <c r="D181" s="225"/>
      <c r="E181" s="226">
        <v>5.76</v>
      </c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183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20"/>
      <c r="B182" s="221"/>
      <c r="C182" s="259"/>
      <c r="D182" s="251"/>
      <c r="E182" s="251"/>
      <c r="F182" s="251"/>
      <c r="G182" s="251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177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41">
        <v>37</v>
      </c>
      <c r="B183" s="242" t="s">
        <v>626</v>
      </c>
      <c r="C183" s="257" t="s">
        <v>627</v>
      </c>
      <c r="D183" s="243" t="s">
        <v>180</v>
      </c>
      <c r="E183" s="244">
        <v>5.76</v>
      </c>
      <c r="F183" s="245"/>
      <c r="G183" s="246">
        <f>ROUND(E183*F183,2)</f>
        <v>0</v>
      </c>
      <c r="H183" s="245"/>
      <c r="I183" s="246">
        <f>ROUND(E183*H183,2)</f>
        <v>0</v>
      </c>
      <c r="J183" s="245"/>
      <c r="K183" s="246">
        <f>ROUND(E183*J183,2)</f>
        <v>0</v>
      </c>
      <c r="L183" s="246">
        <v>21</v>
      </c>
      <c r="M183" s="246">
        <f>G183*(1+L183/100)</f>
        <v>0</v>
      </c>
      <c r="N183" s="246">
        <v>0.24</v>
      </c>
      <c r="O183" s="246">
        <f>ROUND(E183*N183,2)</f>
        <v>1.38</v>
      </c>
      <c r="P183" s="246">
        <v>0</v>
      </c>
      <c r="Q183" s="246">
        <f>ROUND(E183*P183,2)</f>
        <v>0</v>
      </c>
      <c r="R183" s="246" t="s">
        <v>587</v>
      </c>
      <c r="S183" s="246" t="s">
        <v>171</v>
      </c>
      <c r="T183" s="247" t="s">
        <v>487</v>
      </c>
      <c r="U183" s="223">
        <v>0.27</v>
      </c>
      <c r="V183" s="223">
        <f>ROUND(E183*U183,2)</f>
        <v>1.56</v>
      </c>
      <c r="W183" s="223"/>
      <c r="X183" s="223" t="s">
        <v>173</v>
      </c>
      <c r="Y183" s="212"/>
      <c r="Z183" s="212"/>
      <c r="AA183" s="212"/>
      <c r="AB183" s="212"/>
      <c r="AC183" s="212"/>
      <c r="AD183" s="212"/>
      <c r="AE183" s="212"/>
      <c r="AF183" s="212"/>
      <c r="AG183" s="212" t="s">
        <v>174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20"/>
      <c r="B184" s="221"/>
      <c r="C184" s="260" t="s">
        <v>625</v>
      </c>
      <c r="D184" s="225"/>
      <c r="E184" s="226">
        <v>5.76</v>
      </c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183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20"/>
      <c r="B185" s="221"/>
      <c r="C185" s="259"/>
      <c r="D185" s="251"/>
      <c r="E185" s="251"/>
      <c r="F185" s="251"/>
      <c r="G185" s="251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177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41">
        <v>38</v>
      </c>
      <c r="B186" s="242" t="s">
        <v>628</v>
      </c>
      <c r="C186" s="257" t="s">
        <v>629</v>
      </c>
      <c r="D186" s="243" t="s">
        <v>180</v>
      </c>
      <c r="E186" s="244">
        <v>5.76</v>
      </c>
      <c r="F186" s="245"/>
      <c r="G186" s="246">
        <f>ROUND(E186*F186,2)</f>
        <v>0</v>
      </c>
      <c r="H186" s="245"/>
      <c r="I186" s="246">
        <f>ROUND(E186*H186,2)</f>
        <v>0</v>
      </c>
      <c r="J186" s="245"/>
      <c r="K186" s="246">
        <f>ROUND(E186*J186,2)</f>
        <v>0</v>
      </c>
      <c r="L186" s="246">
        <v>21</v>
      </c>
      <c r="M186" s="246">
        <f>G186*(1+L186/100)</f>
        <v>0</v>
      </c>
      <c r="N186" s="246">
        <v>0</v>
      </c>
      <c r="O186" s="246">
        <f>ROUND(E186*N186,2)</f>
        <v>0</v>
      </c>
      <c r="P186" s="246">
        <v>0</v>
      </c>
      <c r="Q186" s="246">
        <f>ROUND(E186*P186,2)</f>
        <v>0</v>
      </c>
      <c r="R186" s="246" t="s">
        <v>587</v>
      </c>
      <c r="S186" s="246" t="s">
        <v>171</v>
      </c>
      <c r="T186" s="247" t="s">
        <v>487</v>
      </c>
      <c r="U186" s="223">
        <v>0.13</v>
      </c>
      <c r="V186" s="223">
        <f>ROUND(E186*U186,2)</f>
        <v>0.75</v>
      </c>
      <c r="W186" s="223"/>
      <c r="X186" s="223" t="s">
        <v>173</v>
      </c>
      <c r="Y186" s="212"/>
      <c r="Z186" s="212"/>
      <c r="AA186" s="212"/>
      <c r="AB186" s="212"/>
      <c r="AC186" s="212"/>
      <c r="AD186" s="212"/>
      <c r="AE186" s="212"/>
      <c r="AF186" s="212"/>
      <c r="AG186" s="212" t="s">
        <v>174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20"/>
      <c r="B187" s="221"/>
      <c r="C187" s="260" t="s">
        <v>630</v>
      </c>
      <c r="D187" s="225"/>
      <c r="E187" s="226">
        <v>5.76</v>
      </c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183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20"/>
      <c r="B188" s="221"/>
      <c r="C188" s="259"/>
      <c r="D188" s="251"/>
      <c r="E188" s="251"/>
      <c r="F188" s="251"/>
      <c r="G188" s="251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177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x14ac:dyDescent="0.2">
      <c r="A189" s="235" t="s">
        <v>165</v>
      </c>
      <c r="B189" s="236" t="s">
        <v>111</v>
      </c>
      <c r="C189" s="256" t="s">
        <v>112</v>
      </c>
      <c r="D189" s="237"/>
      <c r="E189" s="238"/>
      <c r="F189" s="239"/>
      <c r="G189" s="239">
        <f>SUMIF(AG190:AG210,"&lt;&gt;NOR",G190:G210)</f>
        <v>0</v>
      </c>
      <c r="H189" s="239"/>
      <c r="I189" s="239">
        <f>SUM(I190:I210)</f>
        <v>0</v>
      </c>
      <c r="J189" s="239"/>
      <c r="K189" s="239">
        <f>SUM(K190:K210)</f>
        <v>0</v>
      </c>
      <c r="L189" s="239"/>
      <c r="M189" s="239">
        <f>SUM(M190:M210)</f>
        <v>0</v>
      </c>
      <c r="N189" s="239"/>
      <c r="O189" s="239">
        <f>SUM(O190:O210)</f>
        <v>19.570000000000004</v>
      </c>
      <c r="P189" s="239"/>
      <c r="Q189" s="239">
        <f>SUM(Q190:Q210)</f>
        <v>0</v>
      </c>
      <c r="R189" s="239"/>
      <c r="S189" s="239"/>
      <c r="T189" s="240"/>
      <c r="U189" s="234"/>
      <c r="V189" s="234">
        <f>SUM(V190:V210)</f>
        <v>66.58</v>
      </c>
      <c r="W189" s="234"/>
      <c r="X189" s="234"/>
      <c r="AG189" t="s">
        <v>166</v>
      </c>
    </row>
    <row r="190" spans="1:60" outlineLevel="1" x14ac:dyDescent="0.2">
      <c r="A190" s="241">
        <v>39</v>
      </c>
      <c r="B190" s="242" t="s">
        <v>424</v>
      </c>
      <c r="C190" s="257" t="s">
        <v>425</v>
      </c>
      <c r="D190" s="243" t="s">
        <v>189</v>
      </c>
      <c r="E190" s="244">
        <v>128.22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6">
        <v>9.4710000000000003E-2</v>
      </c>
      <c r="O190" s="246">
        <f>ROUND(E190*N190,2)</f>
        <v>12.14</v>
      </c>
      <c r="P190" s="246">
        <v>0</v>
      </c>
      <c r="Q190" s="246">
        <f>ROUND(E190*P190,2)</f>
        <v>0</v>
      </c>
      <c r="R190" s="246" t="s">
        <v>292</v>
      </c>
      <c r="S190" s="246" t="s">
        <v>171</v>
      </c>
      <c r="T190" s="247" t="s">
        <v>487</v>
      </c>
      <c r="U190" s="223">
        <v>0.14000000000000001</v>
      </c>
      <c r="V190" s="223">
        <f>ROUND(E190*U190,2)</f>
        <v>17.95</v>
      </c>
      <c r="W190" s="223"/>
      <c r="X190" s="223" t="s">
        <v>173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174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20"/>
      <c r="B191" s="221"/>
      <c r="C191" s="260" t="s">
        <v>631</v>
      </c>
      <c r="D191" s="225"/>
      <c r="E191" s="226">
        <v>128.22</v>
      </c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183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20"/>
      <c r="B192" s="221"/>
      <c r="C192" s="259"/>
      <c r="D192" s="251"/>
      <c r="E192" s="251"/>
      <c r="F192" s="251"/>
      <c r="G192" s="251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177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41">
        <v>40</v>
      </c>
      <c r="B193" s="242" t="s">
        <v>432</v>
      </c>
      <c r="C193" s="257" t="s">
        <v>433</v>
      </c>
      <c r="D193" s="243" t="s">
        <v>194</v>
      </c>
      <c r="E193" s="244">
        <v>1.8006800000000001</v>
      </c>
      <c r="F193" s="245"/>
      <c r="G193" s="246">
        <f>ROUND(E193*F193,2)</f>
        <v>0</v>
      </c>
      <c r="H193" s="245"/>
      <c r="I193" s="246">
        <f>ROUND(E193*H193,2)</f>
        <v>0</v>
      </c>
      <c r="J193" s="245"/>
      <c r="K193" s="246">
        <f>ROUND(E193*J193,2)</f>
        <v>0</v>
      </c>
      <c r="L193" s="246">
        <v>21</v>
      </c>
      <c r="M193" s="246">
        <f>G193*(1+L193/100)</f>
        <v>0</v>
      </c>
      <c r="N193" s="246">
        <v>2.5249999999999999</v>
      </c>
      <c r="O193" s="246">
        <f>ROUND(E193*N193,2)</f>
        <v>4.55</v>
      </c>
      <c r="P193" s="246">
        <v>0</v>
      </c>
      <c r="Q193" s="246">
        <f>ROUND(E193*P193,2)</f>
        <v>0</v>
      </c>
      <c r="R193" s="246" t="s">
        <v>181</v>
      </c>
      <c r="S193" s="246" t="s">
        <v>171</v>
      </c>
      <c r="T193" s="247" t="s">
        <v>487</v>
      </c>
      <c r="U193" s="223">
        <v>1.44</v>
      </c>
      <c r="V193" s="223">
        <f>ROUND(E193*U193,2)</f>
        <v>2.59</v>
      </c>
      <c r="W193" s="223"/>
      <c r="X193" s="223" t="s">
        <v>173</v>
      </c>
      <c r="Y193" s="212"/>
      <c r="Z193" s="212"/>
      <c r="AA193" s="212"/>
      <c r="AB193" s="212"/>
      <c r="AC193" s="212"/>
      <c r="AD193" s="212"/>
      <c r="AE193" s="212"/>
      <c r="AF193" s="212"/>
      <c r="AG193" s="212" t="s">
        <v>174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20"/>
      <c r="B194" s="221"/>
      <c r="C194" s="258" t="s">
        <v>434</v>
      </c>
      <c r="D194" s="249"/>
      <c r="E194" s="249"/>
      <c r="F194" s="249"/>
      <c r="G194" s="249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176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20"/>
      <c r="B195" s="221"/>
      <c r="C195" s="260" t="s">
        <v>435</v>
      </c>
      <c r="D195" s="225"/>
      <c r="E195" s="226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183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20"/>
      <c r="B196" s="221"/>
      <c r="C196" s="260" t="s">
        <v>436</v>
      </c>
      <c r="D196" s="225"/>
      <c r="E196" s="226"/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183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20"/>
      <c r="B197" s="221"/>
      <c r="C197" s="266" t="s">
        <v>437</v>
      </c>
      <c r="D197" s="232"/>
      <c r="E197" s="233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183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20"/>
      <c r="B198" s="221"/>
      <c r="C198" s="267" t="s">
        <v>438</v>
      </c>
      <c r="D198" s="232"/>
      <c r="E198" s="233">
        <v>1.4E-2</v>
      </c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183</v>
      </c>
      <c r="AH198" s="212">
        <v>2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20"/>
      <c r="B199" s="221"/>
      <c r="C199" s="266" t="s">
        <v>439</v>
      </c>
      <c r="D199" s="232"/>
      <c r="E199" s="233"/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183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20"/>
      <c r="B200" s="221"/>
      <c r="C200" s="260" t="s">
        <v>632</v>
      </c>
      <c r="D200" s="225"/>
      <c r="E200" s="226">
        <v>1.8006800000000001</v>
      </c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183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20"/>
      <c r="B201" s="221"/>
      <c r="C201" s="259"/>
      <c r="D201" s="251"/>
      <c r="E201" s="251"/>
      <c r="F201" s="251"/>
      <c r="G201" s="251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177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41">
        <v>41</v>
      </c>
      <c r="B202" s="242" t="s">
        <v>448</v>
      </c>
      <c r="C202" s="257" t="s">
        <v>449</v>
      </c>
      <c r="D202" s="243" t="s">
        <v>169</v>
      </c>
      <c r="E202" s="244">
        <v>259.00439999999998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6">
        <v>1.0999999999999999E-2</v>
      </c>
      <c r="O202" s="246">
        <f>ROUND(E202*N202,2)</f>
        <v>2.85</v>
      </c>
      <c r="P202" s="246">
        <v>0</v>
      </c>
      <c r="Q202" s="246">
        <f>ROUND(E202*P202,2)</f>
        <v>0</v>
      </c>
      <c r="R202" s="246" t="s">
        <v>248</v>
      </c>
      <c r="S202" s="246" t="s">
        <v>171</v>
      </c>
      <c r="T202" s="247" t="s">
        <v>487</v>
      </c>
      <c r="U202" s="223">
        <v>0</v>
      </c>
      <c r="V202" s="223">
        <f>ROUND(E202*U202,2)</f>
        <v>0</v>
      </c>
      <c r="W202" s="223"/>
      <c r="X202" s="223" t="s">
        <v>250</v>
      </c>
      <c r="Y202" s="212"/>
      <c r="Z202" s="212"/>
      <c r="AA202" s="212"/>
      <c r="AB202" s="212"/>
      <c r="AC202" s="212"/>
      <c r="AD202" s="212"/>
      <c r="AE202" s="212"/>
      <c r="AF202" s="212"/>
      <c r="AG202" s="212" t="s">
        <v>251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20"/>
      <c r="B203" s="221"/>
      <c r="C203" s="260" t="s">
        <v>633</v>
      </c>
      <c r="D203" s="225"/>
      <c r="E203" s="226">
        <v>256.44</v>
      </c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183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20"/>
      <c r="B204" s="221"/>
      <c r="C204" s="260" t="s">
        <v>634</v>
      </c>
      <c r="D204" s="225"/>
      <c r="E204" s="226">
        <v>2.5644</v>
      </c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183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20"/>
      <c r="B205" s="221"/>
      <c r="C205" s="259"/>
      <c r="D205" s="251"/>
      <c r="E205" s="251"/>
      <c r="F205" s="251"/>
      <c r="G205" s="251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177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41">
        <v>42</v>
      </c>
      <c r="B206" s="242" t="s">
        <v>635</v>
      </c>
      <c r="C206" s="257" t="s">
        <v>636</v>
      </c>
      <c r="D206" s="243" t="s">
        <v>637</v>
      </c>
      <c r="E206" s="244">
        <v>4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6">
        <v>7.4999999999999997E-3</v>
      </c>
      <c r="O206" s="246">
        <f>ROUND(E206*N206,2)</f>
        <v>0.03</v>
      </c>
      <c r="P206" s="246">
        <v>0</v>
      </c>
      <c r="Q206" s="246">
        <f>ROUND(E206*P206,2)</f>
        <v>0</v>
      </c>
      <c r="R206" s="246"/>
      <c r="S206" s="246" t="s">
        <v>354</v>
      </c>
      <c r="T206" s="247" t="s">
        <v>419</v>
      </c>
      <c r="U206" s="223">
        <v>0</v>
      </c>
      <c r="V206" s="223">
        <f>ROUND(E206*U206,2)</f>
        <v>0</v>
      </c>
      <c r="W206" s="223"/>
      <c r="X206" s="223" t="s">
        <v>250</v>
      </c>
      <c r="Y206" s="212"/>
      <c r="Z206" s="212"/>
      <c r="AA206" s="212"/>
      <c r="AB206" s="212"/>
      <c r="AC206" s="212"/>
      <c r="AD206" s="212"/>
      <c r="AE206" s="212"/>
      <c r="AF206" s="212"/>
      <c r="AG206" s="212" t="s">
        <v>336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20"/>
      <c r="B207" s="221"/>
      <c r="C207" s="261" t="s">
        <v>638</v>
      </c>
      <c r="D207" s="252"/>
      <c r="E207" s="252"/>
      <c r="F207" s="252"/>
      <c r="G207" s="252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12"/>
      <c r="Z207" s="212"/>
      <c r="AA207" s="212"/>
      <c r="AB207" s="212"/>
      <c r="AC207" s="212"/>
      <c r="AD207" s="212"/>
      <c r="AE207" s="212"/>
      <c r="AF207" s="212"/>
      <c r="AG207" s="212" t="s">
        <v>221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20"/>
      <c r="B208" s="221"/>
      <c r="C208" s="259"/>
      <c r="D208" s="251"/>
      <c r="E208" s="251"/>
      <c r="F208" s="251"/>
      <c r="G208" s="251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177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41">
        <v>43</v>
      </c>
      <c r="B209" s="242" t="s">
        <v>462</v>
      </c>
      <c r="C209" s="257" t="s">
        <v>463</v>
      </c>
      <c r="D209" s="243" t="s">
        <v>257</v>
      </c>
      <c r="E209" s="244">
        <v>613.8347</v>
      </c>
      <c r="F209" s="245"/>
      <c r="G209" s="246">
        <f>ROUND(E209*F209,2)</f>
        <v>0</v>
      </c>
      <c r="H209" s="245"/>
      <c r="I209" s="246">
        <f>ROUND(E209*H209,2)</f>
        <v>0</v>
      </c>
      <c r="J209" s="245"/>
      <c r="K209" s="246">
        <f>ROUND(E209*J209,2)</f>
        <v>0</v>
      </c>
      <c r="L209" s="246">
        <v>21</v>
      </c>
      <c r="M209" s="246">
        <f>G209*(1+L209/100)</f>
        <v>0</v>
      </c>
      <c r="N209" s="246">
        <v>0</v>
      </c>
      <c r="O209" s="246">
        <f>ROUND(E209*N209,2)</f>
        <v>0</v>
      </c>
      <c r="P209" s="246">
        <v>0</v>
      </c>
      <c r="Q209" s="246">
        <f>ROUND(E209*P209,2)</f>
        <v>0</v>
      </c>
      <c r="R209" s="246" t="s">
        <v>292</v>
      </c>
      <c r="S209" s="246" t="s">
        <v>171</v>
      </c>
      <c r="T209" s="247" t="s">
        <v>487</v>
      </c>
      <c r="U209" s="223">
        <v>7.4999999999999997E-2</v>
      </c>
      <c r="V209" s="223">
        <f>ROUND(E209*U209,2)</f>
        <v>46.04</v>
      </c>
      <c r="W209" s="223"/>
      <c r="X209" s="223" t="s">
        <v>258</v>
      </c>
      <c r="Y209" s="212"/>
      <c r="Z209" s="212"/>
      <c r="AA209" s="212"/>
      <c r="AB209" s="212"/>
      <c r="AC209" s="212"/>
      <c r="AD209" s="212"/>
      <c r="AE209" s="212"/>
      <c r="AF209" s="212"/>
      <c r="AG209" s="212" t="s">
        <v>259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20"/>
      <c r="B210" s="221"/>
      <c r="C210" s="265"/>
      <c r="D210" s="254"/>
      <c r="E210" s="254"/>
      <c r="F210" s="254"/>
      <c r="G210" s="254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177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x14ac:dyDescent="0.2">
      <c r="A211" s="235" t="s">
        <v>165</v>
      </c>
      <c r="B211" s="236" t="s">
        <v>113</v>
      </c>
      <c r="C211" s="256" t="s">
        <v>114</v>
      </c>
      <c r="D211" s="237"/>
      <c r="E211" s="238"/>
      <c r="F211" s="239"/>
      <c r="G211" s="239">
        <f>SUMIF(AG212:AG227,"&lt;&gt;NOR",G212:G227)</f>
        <v>0</v>
      </c>
      <c r="H211" s="239"/>
      <c r="I211" s="239">
        <f>SUM(I212:I227)</f>
        <v>0</v>
      </c>
      <c r="J211" s="239"/>
      <c r="K211" s="239">
        <f>SUM(K212:K227)</f>
        <v>0</v>
      </c>
      <c r="L211" s="239"/>
      <c r="M211" s="239">
        <f>SUM(M212:M227)</f>
        <v>0</v>
      </c>
      <c r="N211" s="239"/>
      <c r="O211" s="239">
        <f>SUM(O212:O227)</f>
        <v>9.91</v>
      </c>
      <c r="P211" s="239"/>
      <c r="Q211" s="239">
        <f>SUM(Q212:Q227)</f>
        <v>0</v>
      </c>
      <c r="R211" s="239"/>
      <c r="S211" s="239"/>
      <c r="T211" s="240"/>
      <c r="U211" s="234"/>
      <c r="V211" s="234">
        <f>SUM(V212:V227)</f>
        <v>124.19</v>
      </c>
      <c r="W211" s="234"/>
      <c r="X211" s="234"/>
      <c r="AG211" t="s">
        <v>166</v>
      </c>
    </row>
    <row r="212" spans="1:60" ht="22.5" outlineLevel="1" x14ac:dyDescent="0.2">
      <c r="A212" s="241">
        <v>44</v>
      </c>
      <c r="B212" s="242" t="s">
        <v>639</v>
      </c>
      <c r="C212" s="257" t="s">
        <v>640</v>
      </c>
      <c r="D212" s="243" t="s">
        <v>180</v>
      </c>
      <c r="E212" s="244">
        <v>500.8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6">
        <v>1.8380000000000001E-2</v>
      </c>
      <c r="O212" s="246">
        <f>ROUND(E212*N212,2)</f>
        <v>9.1999999999999993</v>
      </c>
      <c r="P212" s="246">
        <v>0</v>
      </c>
      <c r="Q212" s="246">
        <f>ROUND(E212*P212,2)</f>
        <v>0</v>
      </c>
      <c r="R212" s="246" t="s">
        <v>641</v>
      </c>
      <c r="S212" s="246" t="s">
        <v>171</v>
      </c>
      <c r="T212" s="247" t="s">
        <v>487</v>
      </c>
      <c r="U212" s="223">
        <v>0.13</v>
      </c>
      <c r="V212" s="223">
        <f>ROUND(E212*U212,2)</f>
        <v>65.099999999999994</v>
      </c>
      <c r="W212" s="223"/>
      <c r="X212" s="223" t="s">
        <v>173</v>
      </c>
      <c r="Y212" s="212"/>
      <c r="Z212" s="212"/>
      <c r="AA212" s="212"/>
      <c r="AB212" s="212"/>
      <c r="AC212" s="212"/>
      <c r="AD212" s="212"/>
      <c r="AE212" s="212"/>
      <c r="AF212" s="212"/>
      <c r="AG212" s="212" t="s">
        <v>225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20"/>
      <c r="B213" s="221"/>
      <c r="C213" s="258" t="s">
        <v>642</v>
      </c>
      <c r="D213" s="249"/>
      <c r="E213" s="249"/>
      <c r="F213" s="249"/>
      <c r="G213" s="249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176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20"/>
      <c r="B214" s="221"/>
      <c r="C214" s="262" t="s">
        <v>643</v>
      </c>
      <c r="D214" s="253"/>
      <c r="E214" s="253"/>
      <c r="F214" s="253"/>
      <c r="G214" s="253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12"/>
      <c r="Z214" s="212"/>
      <c r="AA214" s="212"/>
      <c r="AB214" s="212"/>
      <c r="AC214" s="212"/>
      <c r="AD214" s="212"/>
      <c r="AE214" s="212"/>
      <c r="AF214" s="212"/>
      <c r="AG214" s="212" t="s">
        <v>221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20"/>
      <c r="B215" s="221"/>
      <c r="C215" s="260" t="s">
        <v>644</v>
      </c>
      <c r="D215" s="225"/>
      <c r="E215" s="226">
        <v>500.8</v>
      </c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183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20"/>
      <c r="B216" s="221"/>
      <c r="C216" s="259"/>
      <c r="D216" s="251"/>
      <c r="E216" s="251"/>
      <c r="F216" s="251"/>
      <c r="G216" s="251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177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ht="22.5" outlineLevel="1" x14ac:dyDescent="0.2">
      <c r="A217" s="241">
        <v>45</v>
      </c>
      <c r="B217" s="242" t="s">
        <v>645</v>
      </c>
      <c r="C217" s="257" t="s">
        <v>646</v>
      </c>
      <c r="D217" s="243" t="s">
        <v>647</v>
      </c>
      <c r="E217" s="244">
        <v>25</v>
      </c>
      <c r="F217" s="245"/>
      <c r="G217" s="246">
        <f>ROUND(E217*F217,2)</f>
        <v>0</v>
      </c>
      <c r="H217" s="245"/>
      <c r="I217" s="246">
        <f>ROUND(E217*H217,2)</f>
        <v>0</v>
      </c>
      <c r="J217" s="245"/>
      <c r="K217" s="246">
        <f>ROUND(E217*J217,2)</f>
        <v>0</v>
      </c>
      <c r="L217" s="246">
        <v>21</v>
      </c>
      <c r="M217" s="246">
        <f>G217*(1+L217/100)</f>
        <v>0</v>
      </c>
      <c r="N217" s="246">
        <v>0</v>
      </c>
      <c r="O217" s="246">
        <f>ROUND(E217*N217,2)</f>
        <v>0</v>
      </c>
      <c r="P217" s="246">
        <v>0</v>
      </c>
      <c r="Q217" s="246">
        <f>ROUND(E217*P217,2)</f>
        <v>0</v>
      </c>
      <c r="R217" s="246" t="s">
        <v>641</v>
      </c>
      <c r="S217" s="246" t="s">
        <v>171</v>
      </c>
      <c r="T217" s="247" t="s">
        <v>487</v>
      </c>
      <c r="U217" s="223">
        <v>0</v>
      </c>
      <c r="V217" s="223">
        <f>ROUND(E217*U217,2)</f>
        <v>0</v>
      </c>
      <c r="W217" s="223"/>
      <c r="X217" s="223" t="s">
        <v>173</v>
      </c>
      <c r="Y217" s="212"/>
      <c r="Z217" s="212"/>
      <c r="AA217" s="212"/>
      <c r="AB217" s="212"/>
      <c r="AC217" s="212"/>
      <c r="AD217" s="212"/>
      <c r="AE217" s="212"/>
      <c r="AF217" s="212"/>
      <c r="AG217" s="212" t="s">
        <v>174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20"/>
      <c r="B218" s="221"/>
      <c r="C218" s="258" t="s">
        <v>642</v>
      </c>
      <c r="D218" s="249"/>
      <c r="E218" s="249"/>
      <c r="F218" s="249"/>
      <c r="G218" s="249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176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20"/>
      <c r="B219" s="221"/>
      <c r="C219" s="260" t="s">
        <v>648</v>
      </c>
      <c r="D219" s="225"/>
      <c r="E219" s="226">
        <v>25</v>
      </c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183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20"/>
      <c r="B220" s="221"/>
      <c r="C220" s="259"/>
      <c r="D220" s="251"/>
      <c r="E220" s="251"/>
      <c r="F220" s="251"/>
      <c r="G220" s="251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177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ht="33.75" outlineLevel="1" x14ac:dyDescent="0.2">
      <c r="A221" s="241">
        <v>46</v>
      </c>
      <c r="B221" s="242" t="s">
        <v>649</v>
      </c>
      <c r="C221" s="257" t="s">
        <v>650</v>
      </c>
      <c r="D221" s="243" t="s">
        <v>180</v>
      </c>
      <c r="E221" s="244">
        <v>500.8</v>
      </c>
      <c r="F221" s="245"/>
      <c r="G221" s="246">
        <f>ROUND(E221*F221,2)</f>
        <v>0</v>
      </c>
      <c r="H221" s="245"/>
      <c r="I221" s="246">
        <f>ROUND(E221*H221,2)</f>
        <v>0</v>
      </c>
      <c r="J221" s="245"/>
      <c r="K221" s="246">
        <f>ROUND(E221*J221,2)</f>
        <v>0</v>
      </c>
      <c r="L221" s="246">
        <v>21</v>
      </c>
      <c r="M221" s="246">
        <f>G221*(1+L221/100)</f>
        <v>0</v>
      </c>
      <c r="N221" s="246">
        <v>1.42E-3</v>
      </c>
      <c r="O221" s="246">
        <f>ROUND(E221*N221,2)</f>
        <v>0.71</v>
      </c>
      <c r="P221" s="246">
        <v>0</v>
      </c>
      <c r="Q221" s="246">
        <f>ROUND(E221*P221,2)</f>
        <v>0</v>
      </c>
      <c r="R221" s="246" t="s">
        <v>641</v>
      </c>
      <c r="S221" s="246" t="s">
        <v>171</v>
      </c>
      <c r="T221" s="247" t="s">
        <v>487</v>
      </c>
      <c r="U221" s="223">
        <v>6.0000000000000001E-3</v>
      </c>
      <c r="V221" s="223">
        <f>ROUND(E221*U221,2)</f>
        <v>3</v>
      </c>
      <c r="W221" s="223"/>
      <c r="X221" s="223" t="s">
        <v>173</v>
      </c>
      <c r="Y221" s="212"/>
      <c r="Z221" s="212"/>
      <c r="AA221" s="212"/>
      <c r="AB221" s="212"/>
      <c r="AC221" s="212"/>
      <c r="AD221" s="212"/>
      <c r="AE221" s="212"/>
      <c r="AF221" s="212"/>
      <c r="AG221" s="212" t="s">
        <v>225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20"/>
      <c r="B222" s="221"/>
      <c r="C222" s="258" t="s">
        <v>642</v>
      </c>
      <c r="D222" s="249"/>
      <c r="E222" s="249"/>
      <c r="F222" s="249"/>
      <c r="G222" s="249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176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20"/>
      <c r="B223" s="221"/>
      <c r="C223" s="260" t="s">
        <v>644</v>
      </c>
      <c r="D223" s="225"/>
      <c r="E223" s="226">
        <v>500.8</v>
      </c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183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20"/>
      <c r="B224" s="221"/>
      <c r="C224" s="259"/>
      <c r="D224" s="251"/>
      <c r="E224" s="251"/>
      <c r="F224" s="251"/>
      <c r="G224" s="251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177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41">
        <v>47</v>
      </c>
      <c r="B225" s="242" t="s">
        <v>651</v>
      </c>
      <c r="C225" s="257" t="s">
        <v>652</v>
      </c>
      <c r="D225" s="243" t="s">
        <v>180</v>
      </c>
      <c r="E225" s="244">
        <v>500.8</v>
      </c>
      <c r="F225" s="245"/>
      <c r="G225" s="246">
        <f>ROUND(E225*F225,2)</f>
        <v>0</v>
      </c>
      <c r="H225" s="245"/>
      <c r="I225" s="246">
        <f>ROUND(E225*H225,2)</f>
        <v>0</v>
      </c>
      <c r="J225" s="245"/>
      <c r="K225" s="246">
        <f>ROUND(E225*J225,2)</f>
        <v>0</v>
      </c>
      <c r="L225" s="246">
        <v>21</v>
      </c>
      <c r="M225" s="246">
        <f>G225*(1+L225/100)</f>
        <v>0</v>
      </c>
      <c r="N225" s="246">
        <v>0</v>
      </c>
      <c r="O225" s="246">
        <f>ROUND(E225*N225,2)</f>
        <v>0</v>
      </c>
      <c r="P225" s="246">
        <v>0</v>
      </c>
      <c r="Q225" s="246">
        <f>ROUND(E225*P225,2)</f>
        <v>0</v>
      </c>
      <c r="R225" s="246" t="s">
        <v>641</v>
      </c>
      <c r="S225" s="246" t="s">
        <v>171</v>
      </c>
      <c r="T225" s="247" t="s">
        <v>487</v>
      </c>
      <c r="U225" s="223">
        <v>0.112</v>
      </c>
      <c r="V225" s="223">
        <f>ROUND(E225*U225,2)</f>
        <v>56.09</v>
      </c>
      <c r="W225" s="223"/>
      <c r="X225" s="223" t="s">
        <v>173</v>
      </c>
      <c r="Y225" s="212"/>
      <c r="Z225" s="212"/>
      <c r="AA225" s="212"/>
      <c r="AB225" s="212"/>
      <c r="AC225" s="212"/>
      <c r="AD225" s="212"/>
      <c r="AE225" s="212"/>
      <c r="AF225" s="212"/>
      <c r="AG225" s="212" t="s">
        <v>225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20"/>
      <c r="B226" s="221"/>
      <c r="C226" s="260" t="s">
        <v>644</v>
      </c>
      <c r="D226" s="225"/>
      <c r="E226" s="226">
        <v>500.8</v>
      </c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183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">
      <c r="A227" s="220"/>
      <c r="B227" s="221"/>
      <c r="C227" s="259"/>
      <c r="D227" s="251"/>
      <c r="E227" s="251"/>
      <c r="F227" s="251"/>
      <c r="G227" s="251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223"/>
      <c r="U227" s="223"/>
      <c r="V227" s="223"/>
      <c r="W227" s="223"/>
      <c r="X227" s="223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177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x14ac:dyDescent="0.2">
      <c r="A228" s="235" t="s">
        <v>165</v>
      </c>
      <c r="B228" s="236" t="s">
        <v>115</v>
      </c>
      <c r="C228" s="256" t="s">
        <v>116</v>
      </c>
      <c r="D228" s="237"/>
      <c r="E228" s="238"/>
      <c r="F228" s="239"/>
      <c r="G228" s="239">
        <f>SUMIF(AG229:AG261,"&lt;&gt;NOR",G229:G261)</f>
        <v>0</v>
      </c>
      <c r="H228" s="239"/>
      <c r="I228" s="239">
        <f>SUM(I229:I261)</f>
        <v>0</v>
      </c>
      <c r="J228" s="239"/>
      <c r="K228" s="239">
        <f>SUM(K229:K261)</f>
        <v>0</v>
      </c>
      <c r="L228" s="239"/>
      <c r="M228" s="239">
        <f>SUM(M229:M261)</f>
        <v>0</v>
      </c>
      <c r="N228" s="239"/>
      <c r="O228" s="239">
        <f>SUM(O229:O261)</f>
        <v>0.03</v>
      </c>
      <c r="P228" s="239"/>
      <c r="Q228" s="239">
        <f>SUM(Q229:Q261)</f>
        <v>0</v>
      </c>
      <c r="R228" s="239"/>
      <c r="S228" s="239"/>
      <c r="T228" s="240"/>
      <c r="U228" s="234"/>
      <c r="V228" s="234">
        <f>SUM(V229:V261)</f>
        <v>65.84</v>
      </c>
      <c r="W228" s="234"/>
      <c r="X228" s="234"/>
      <c r="AG228" t="s">
        <v>166</v>
      </c>
    </row>
    <row r="229" spans="1:60" ht="33.75" outlineLevel="1" x14ac:dyDescent="0.2">
      <c r="A229" s="241">
        <v>48</v>
      </c>
      <c r="B229" s="242" t="s">
        <v>653</v>
      </c>
      <c r="C229" s="257" t="s">
        <v>654</v>
      </c>
      <c r="D229" s="243" t="s">
        <v>169</v>
      </c>
      <c r="E229" s="244">
        <v>4</v>
      </c>
      <c r="F229" s="245"/>
      <c r="G229" s="246">
        <f>ROUND(E229*F229,2)</f>
        <v>0</v>
      </c>
      <c r="H229" s="245"/>
      <c r="I229" s="246">
        <f>ROUND(E229*H229,2)</f>
        <v>0</v>
      </c>
      <c r="J229" s="245"/>
      <c r="K229" s="246">
        <f>ROUND(E229*J229,2)</f>
        <v>0</v>
      </c>
      <c r="L229" s="246">
        <v>21</v>
      </c>
      <c r="M229" s="246">
        <f>G229*(1+L229/100)</f>
        <v>0</v>
      </c>
      <c r="N229" s="246">
        <v>2.5000000000000001E-4</v>
      </c>
      <c r="O229" s="246">
        <f>ROUND(E229*N229,2)</f>
        <v>0</v>
      </c>
      <c r="P229" s="246">
        <v>0</v>
      </c>
      <c r="Q229" s="246">
        <f>ROUND(E229*P229,2)</f>
        <v>0</v>
      </c>
      <c r="R229" s="246" t="s">
        <v>587</v>
      </c>
      <c r="S229" s="246" t="s">
        <v>171</v>
      </c>
      <c r="T229" s="247" t="s">
        <v>487</v>
      </c>
      <c r="U229" s="223">
        <v>0.5</v>
      </c>
      <c r="V229" s="223">
        <f>ROUND(E229*U229,2)</f>
        <v>2</v>
      </c>
      <c r="W229" s="223"/>
      <c r="X229" s="223" t="s">
        <v>173</v>
      </c>
      <c r="Y229" s="212"/>
      <c r="Z229" s="212"/>
      <c r="AA229" s="212"/>
      <c r="AB229" s="212"/>
      <c r="AC229" s="212"/>
      <c r="AD229" s="212"/>
      <c r="AE229" s="212"/>
      <c r="AF229" s="212"/>
      <c r="AG229" s="212" t="s">
        <v>225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20"/>
      <c r="B230" s="221"/>
      <c r="C230" s="258" t="s">
        <v>655</v>
      </c>
      <c r="D230" s="249"/>
      <c r="E230" s="249"/>
      <c r="F230" s="249"/>
      <c r="G230" s="249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176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20"/>
      <c r="B231" s="221"/>
      <c r="C231" s="262" t="s">
        <v>656</v>
      </c>
      <c r="D231" s="253"/>
      <c r="E231" s="253"/>
      <c r="F231" s="253"/>
      <c r="G231" s="253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12"/>
      <c r="Z231" s="212"/>
      <c r="AA231" s="212"/>
      <c r="AB231" s="212"/>
      <c r="AC231" s="212"/>
      <c r="AD231" s="212"/>
      <c r="AE231" s="212"/>
      <c r="AF231" s="212"/>
      <c r="AG231" s="212" t="s">
        <v>221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20"/>
      <c r="B232" s="221"/>
      <c r="C232" s="260" t="s">
        <v>657</v>
      </c>
      <c r="D232" s="225"/>
      <c r="E232" s="226">
        <v>4</v>
      </c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183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20"/>
      <c r="B233" s="221"/>
      <c r="C233" s="259"/>
      <c r="D233" s="251"/>
      <c r="E233" s="251"/>
      <c r="F233" s="251"/>
      <c r="G233" s="251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177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ht="33.75" outlineLevel="1" x14ac:dyDescent="0.2">
      <c r="A234" s="241">
        <v>49</v>
      </c>
      <c r="B234" s="242" t="s">
        <v>658</v>
      </c>
      <c r="C234" s="257" t="s">
        <v>659</v>
      </c>
      <c r="D234" s="243" t="s">
        <v>169</v>
      </c>
      <c r="E234" s="244">
        <v>50</v>
      </c>
      <c r="F234" s="245"/>
      <c r="G234" s="246">
        <f>ROUND(E234*F234,2)</f>
        <v>0</v>
      </c>
      <c r="H234" s="245"/>
      <c r="I234" s="246">
        <f>ROUND(E234*H234,2)</f>
        <v>0</v>
      </c>
      <c r="J234" s="245"/>
      <c r="K234" s="246">
        <f>ROUND(E234*J234,2)</f>
        <v>0</v>
      </c>
      <c r="L234" s="246">
        <v>21</v>
      </c>
      <c r="M234" s="246">
        <f>G234*(1+L234/100)</f>
        <v>0</v>
      </c>
      <c r="N234" s="246">
        <v>6.8000000000000005E-4</v>
      </c>
      <c r="O234" s="246">
        <f>ROUND(E234*N234,2)</f>
        <v>0.03</v>
      </c>
      <c r="P234" s="246">
        <v>0</v>
      </c>
      <c r="Q234" s="246">
        <f>ROUND(E234*P234,2)</f>
        <v>0</v>
      </c>
      <c r="R234" s="246" t="s">
        <v>587</v>
      </c>
      <c r="S234" s="246" t="s">
        <v>171</v>
      </c>
      <c r="T234" s="247" t="s">
        <v>487</v>
      </c>
      <c r="U234" s="223">
        <v>1.25</v>
      </c>
      <c r="V234" s="223">
        <f>ROUND(E234*U234,2)</f>
        <v>62.5</v>
      </c>
      <c r="W234" s="223"/>
      <c r="X234" s="223" t="s">
        <v>173</v>
      </c>
      <c r="Y234" s="212"/>
      <c r="Z234" s="212"/>
      <c r="AA234" s="212"/>
      <c r="AB234" s="212"/>
      <c r="AC234" s="212"/>
      <c r="AD234" s="212"/>
      <c r="AE234" s="212"/>
      <c r="AF234" s="212"/>
      <c r="AG234" s="212" t="s">
        <v>225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20"/>
      <c r="B235" s="221"/>
      <c r="C235" s="258" t="s">
        <v>655</v>
      </c>
      <c r="D235" s="249"/>
      <c r="E235" s="249"/>
      <c r="F235" s="249"/>
      <c r="G235" s="249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  <c r="X235" s="223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176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20"/>
      <c r="B236" s="221"/>
      <c r="C236" s="262" t="s">
        <v>660</v>
      </c>
      <c r="D236" s="253"/>
      <c r="E236" s="253"/>
      <c r="F236" s="253"/>
      <c r="G236" s="253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12"/>
      <c r="Z236" s="212"/>
      <c r="AA236" s="212"/>
      <c r="AB236" s="212"/>
      <c r="AC236" s="212"/>
      <c r="AD236" s="212"/>
      <c r="AE236" s="212"/>
      <c r="AF236" s="212"/>
      <c r="AG236" s="212" t="s">
        <v>221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20"/>
      <c r="B237" s="221"/>
      <c r="C237" s="260" t="s">
        <v>661</v>
      </c>
      <c r="D237" s="225"/>
      <c r="E237" s="226">
        <v>50</v>
      </c>
      <c r="F237" s="223"/>
      <c r="G237" s="223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183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20"/>
      <c r="B238" s="221"/>
      <c r="C238" s="259"/>
      <c r="D238" s="251"/>
      <c r="E238" s="251"/>
      <c r="F238" s="251"/>
      <c r="G238" s="251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23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177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ht="33.75" outlineLevel="1" x14ac:dyDescent="0.2">
      <c r="A239" s="241">
        <v>50</v>
      </c>
      <c r="B239" s="242" t="s">
        <v>662</v>
      </c>
      <c r="C239" s="257" t="s">
        <v>663</v>
      </c>
      <c r="D239" s="243" t="s">
        <v>169</v>
      </c>
      <c r="E239" s="244">
        <v>38</v>
      </c>
      <c r="F239" s="245"/>
      <c r="G239" s="246">
        <f>ROUND(E239*F239,2)</f>
        <v>0</v>
      </c>
      <c r="H239" s="245"/>
      <c r="I239" s="246">
        <f>ROUND(E239*H239,2)</f>
        <v>0</v>
      </c>
      <c r="J239" s="245"/>
      <c r="K239" s="246">
        <f>ROUND(E239*J239,2)</f>
        <v>0</v>
      </c>
      <c r="L239" s="246">
        <v>21</v>
      </c>
      <c r="M239" s="246">
        <f>G239*(1+L239/100)</f>
        <v>0</v>
      </c>
      <c r="N239" s="246">
        <v>0</v>
      </c>
      <c r="O239" s="246">
        <f>ROUND(E239*N239,2)</f>
        <v>0</v>
      </c>
      <c r="P239" s="246">
        <v>0</v>
      </c>
      <c r="Q239" s="246">
        <f>ROUND(E239*P239,2)</f>
        <v>0</v>
      </c>
      <c r="R239" s="246"/>
      <c r="S239" s="246" t="s">
        <v>354</v>
      </c>
      <c r="T239" s="247" t="s">
        <v>419</v>
      </c>
      <c r="U239" s="223">
        <v>0</v>
      </c>
      <c r="V239" s="223">
        <f>ROUND(E239*U239,2)</f>
        <v>0</v>
      </c>
      <c r="W239" s="223"/>
      <c r="X239" s="223" t="s">
        <v>250</v>
      </c>
      <c r="Y239" s="212"/>
      <c r="Z239" s="212"/>
      <c r="AA239" s="212"/>
      <c r="AB239" s="212"/>
      <c r="AC239" s="212"/>
      <c r="AD239" s="212"/>
      <c r="AE239" s="212"/>
      <c r="AF239" s="212"/>
      <c r="AG239" s="212" t="s">
        <v>336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20"/>
      <c r="B240" s="221"/>
      <c r="C240" s="261" t="s">
        <v>664</v>
      </c>
      <c r="D240" s="252"/>
      <c r="E240" s="252"/>
      <c r="F240" s="252"/>
      <c r="G240" s="252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12"/>
      <c r="Z240" s="212"/>
      <c r="AA240" s="212"/>
      <c r="AB240" s="212"/>
      <c r="AC240" s="212"/>
      <c r="AD240" s="212"/>
      <c r="AE240" s="212"/>
      <c r="AF240" s="212"/>
      <c r="AG240" s="212" t="s">
        <v>221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20"/>
      <c r="B241" s="221"/>
      <c r="C241" s="260" t="s">
        <v>665</v>
      </c>
      <c r="D241" s="225"/>
      <c r="E241" s="226">
        <v>38</v>
      </c>
      <c r="F241" s="223"/>
      <c r="G241" s="223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23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183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20"/>
      <c r="B242" s="221"/>
      <c r="C242" s="259"/>
      <c r="D242" s="251"/>
      <c r="E242" s="251"/>
      <c r="F242" s="251"/>
      <c r="G242" s="251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177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ht="33.75" outlineLevel="1" x14ac:dyDescent="0.2">
      <c r="A243" s="241">
        <v>51</v>
      </c>
      <c r="B243" s="242" t="s">
        <v>666</v>
      </c>
      <c r="C243" s="257" t="s">
        <v>667</v>
      </c>
      <c r="D243" s="243" t="s">
        <v>169</v>
      </c>
      <c r="E243" s="244">
        <v>4</v>
      </c>
      <c r="F243" s="245"/>
      <c r="G243" s="246">
        <f>ROUND(E243*F243,2)</f>
        <v>0</v>
      </c>
      <c r="H243" s="245"/>
      <c r="I243" s="246">
        <f>ROUND(E243*H243,2)</f>
        <v>0</v>
      </c>
      <c r="J243" s="245"/>
      <c r="K243" s="246">
        <f>ROUND(E243*J243,2)</f>
        <v>0</v>
      </c>
      <c r="L243" s="246">
        <v>21</v>
      </c>
      <c r="M243" s="246">
        <f>G243*(1+L243/100)</f>
        <v>0</v>
      </c>
      <c r="N243" s="246">
        <v>0</v>
      </c>
      <c r="O243" s="246">
        <f>ROUND(E243*N243,2)</f>
        <v>0</v>
      </c>
      <c r="P243" s="246">
        <v>0</v>
      </c>
      <c r="Q243" s="246">
        <f>ROUND(E243*P243,2)</f>
        <v>0</v>
      </c>
      <c r="R243" s="246"/>
      <c r="S243" s="246" t="s">
        <v>354</v>
      </c>
      <c r="T243" s="247" t="s">
        <v>419</v>
      </c>
      <c r="U243" s="223">
        <v>0</v>
      </c>
      <c r="V243" s="223">
        <f>ROUND(E243*U243,2)</f>
        <v>0</v>
      </c>
      <c r="W243" s="223"/>
      <c r="X243" s="223" t="s">
        <v>250</v>
      </c>
      <c r="Y243" s="212"/>
      <c r="Z243" s="212"/>
      <c r="AA243" s="212"/>
      <c r="AB243" s="212"/>
      <c r="AC243" s="212"/>
      <c r="AD243" s="212"/>
      <c r="AE243" s="212"/>
      <c r="AF243" s="212"/>
      <c r="AG243" s="212" t="s">
        <v>336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20"/>
      <c r="B244" s="221"/>
      <c r="C244" s="261" t="s">
        <v>664</v>
      </c>
      <c r="D244" s="252"/>
      <c r="E244" s="252"/>
      <c r="F244" s="252"/>
      <c r="G244" s="252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12"/>
      <c r="Z244" s="212"/>
      <c r="AA244" s="212"/>
      <c r="AB244" s="212"/>
      <c r="AC244" s="212"/>
      <c r="AD244" s="212"/>
      <c r="AE244" s="212"/>
      <c r="AF244" s="212"/>
      <c r="AG244" s="212" t="s">
        <v>221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20"/>
      <c r="B245" s="221"/>
      <c r="C245" s="260" t="s">
        <v>668</v>
      </c>
      <c r="D245" s="225"/>
      <c r="E245" s="226">
        <v>4</v>
      </c>
      <c r="F245" s="223"/>
      <c r="G245" s="223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  <c r="X245" s="223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183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20"/>
      <c r="B246" s="221"/>
      <c r="C246" s="259"/>
      <c r="D246" s="251"/>
      <c r="E246" s="251"/>
      <c r="F246" s="251"/>
      <c r="G246" s="251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177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ht="33.75" outlineLevel="1" x14ac:dyDescent="0.2">
      <c r="A247" s="241">
        <v>52</v>
      </c>
      <c r="B247" s="242" t="s">
        <v>669</v>
      </c>
      <c r="C247" s="257" t="s">
        <v>670</v>
      </c>
      <c r="D247" s="243" t="s">
        <v>169</v>
      </c>
      <c r="E247" s="244">
        <v>4</v>
      </c>
      <c r="F247" s="245"/>
      <c r="G247" s="246">
        <f>ROUND(E247*F247,2)</f>
        <v>0</v>
      </c>
      <c r="H247" s="245"/>
      <c r="I247" s="246">
        <f>ROUND(E247*H247,2)</f>
        <v>0</v>
      </c>
      <c r="J247" s="245"/>
      <c r="K247" s="246">
        <f>ROUND(E247*J247,2)</f>
        <v>0</v>
      </c>
      <c r="L247" s="246">
        <v>21</v>
      </c>
      <c r="M247" s="246">
        <f>G247*(1+L247/100)</f>
        <v>0</v>
      </c>
      <c r="N247" s="246">
        <v>0</v>
      </c>
      <c r="O247" s="246">
        <f>ROUND(E247*N247,2)</f>
        <v>0</v>
      </c>
      <c r="P247" s="246">
        <v>0</v>
      </c>
      <c r="Q247" s="246">
        <f>ROUND(E247*P247,2)</f>
        <v>0</v>
      </c>
      <c r="R247" s="246"/>
      <c r="S247" s="246" t="s">
        <v>354</v>
      </c>
      <c r="T247" s="247" t="s">
        <v>419</v>
      </c>
      <c r="U247" s="223">
        <v>0</v>
      </c>
      <c r="V247" s="223">
        <f>ROUND(E247*U247,2)</f>
        <v>0</v>
      </c>
      <c r="W247" s="223"/>
      <c r="X247" s="223" t="s">
        <v>250</v>
      </c>
      <c r="Y247" s="212"/>
      <c r="Z247" s="212"/>
      <c r="AA247" s="212"/>
      <c r="AB247" s="212"/>
      <c r="AC247" s="212"/>
      <c r="AD247" s="212"/>
      <c r="AE247" s="212"/>
      <c r="AF247" s="212"/>
      <c r="AG247" s="212" t="s">
        <v>336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20"/>
      <c r="B248" s="221"/>
      <c r="C248" s="261" t="s">
        <v>664</v>
      </c>
      <c r="D248" s="252"/>
      <c r="E248" s="252"/>
      <c r="F248" s="252"/>
      <c r="G248" s="252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12"/>
      <c r="Z248" s="212"/>
      <c r="AA248" s="212"/>
      <c r="AB248" s="212"/>
      <c r="AC248" s="212"/>
      <c r="AD248" s="212"/>
      <c r="AE248" s="212"/>
      <c r="AF248" s="212"/>
      <c r="AG248" s="212" t="s">
        <v>221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">
      <c r="A249" s="220"/>
      <c r="B249" s="221"/>
      <c r="C249" s="260" t="s">
        <v>671</v>
      </c>
      <c r="D249" s="225"/>
      <c r="E249" s="226">
        <v>4</v>
      </c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183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20"/>
      <c r="B250" s="221"/>
      <c r="C250" s="259"/>
      <c r="D250" s="251"/>
      <c r="E250" s="251"/>
      <c r="F250" s="251"/>
      <c r="G250" s="251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177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ht="33.75" outlineLevel="1" x14ac:dyDescent="0.2">
      <c r="A251" s="241">
        <v>53</v>
      </c>
      <c r="B251" s="242" t="s">
        <v>672</v>
      </c>
      <c r="C251" s="257" t="s">
        <v>673</v>
      </c>
      <c r="D251" s="243" t="s">
        <v>169</v>
      </c>
      <c r="E251" s="244">
        <v>4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6">
        <v>0</v>
      </c>
      <c r="O251" s="246">
        <f>ROUND(E251*N251,2)</f>
        <v>0</v>
      </c>
      <c r="P251" s="246">
        <v>0</v>
      </c>
      <c r="Q251" s="246">
        <f>ROUND(E251*P251,2)</f>
        <v>0</v>
      </c>
      <c r="R251" s="246"/>
      <c r="S251" s="246" t="s">
        <v>354</v>
      </c>
      <c r="T251" s="247" t="s">
        <v>419</v>
      </c>
      <c r="U251" s="223">
        <v>0</v>
      </c>
      <c r="V251" s="223">
        <f>ROUND(E251*U251,2)</f>
        <v>0</v>
      </c>
      <c r="W251" s="223"/>
      <c r="X251" s="223" t="s">
        <v>250</v>
      </c>
      <c r="Y251" s="212"/>
      <c r="Z251" s="212"/>
      <c r="AA251" s="212"/>
      <c r="AB251" s="212"/>
      <c r="AC251" s="212"/>
      <c r="AD251" s="212"/>
      <c r="AE251" s="212"/>
      <c r="AF251" s="212"/>
      <c r="AG251" s="212" t="s">
        <v>336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20"/>
      <c r="B252" s="221"/>
      <c r="C252" s="261" t="s">
        <v>674</v>
      </c>
      <c r="D252" s="252"/>
      <c r="E252" s="252"/>
      <c r="F252" s="252"/>
      <c r="G252" s="252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12"/>
      <c r="Z252" s="212"/>
      <c r="AA252" s="212"/>
      <c r="AB252" s="212"/>
      <c r="AC252" s="212"/>
      <c r="AD252" s="212"/>
      <c r="AE252" s="212"/>
      <c r="AF252" s="212"/>
      <c r="AG252" s="212" t="s">
        <v>221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20"/>
      <c r="B253" s="221"/>
      <c r="C253" s="260" t="s">
        <v>675</v>
      </c>
      <c r="D253" s="225"/>
      <c r="E253" s="226">
        <v>4</v>
      </c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183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 x14ac:dyDescent="0.2">
      <c r="A254" s="220"/>
      <c r="B254" s="221"/>
      <c r="C254" s="259"/>
      <c r="D254" s="251"/>
      <c r="E254" s="251"/>
      <c r="F254" s="251"/>
      <c r="G254" s="251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12"/>
      <c r="Z254" s="212"/>
      <c r="AA254" s="212"/>
      <c r="AB254" s="212"/>
      <c r="AC254" s="212"/>
      <c r="AD254" s="212"/>
      <c r="AE254" s="212"/>
      <c r="AF254" s="212"/>
      <c r="AG254" s="212" t="s">
        <v>177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">
      <c r="A255" s="241">
        <v>54</v>
      </c>
      <c r="B255" s="242" t="s">
        <v>676</v>
      </c>
      <c r="C255" s="257" t="s">
        <v>677</v>
      </c>
      <c r="D255" s="243" t="s">
        <v>466</v>
      </c>
      <c r="E255" s="244">
        <v>50</v>
      </c>
      <c r="F255" s="245"/>
      <c r="G255" s="246">
        <f>ROUND(E255*F255,2)</f>
        <v>0</v>
      </c>
      <c r="H255" s="245"/>
      <c r="I255" s="246">
        <f>ROUND(E255*H255,2)</f>
        <v>0</v>
      </c>
      <c r="J255" s="245"/>
      <c r="K255" s="246">
        <f>ROUND(E255*J255,2)</f>
        <v>0</v>
      </c>
      <c r="L255" s="246">
        <v>21</v>
      </c>
      <c r="M255" s="246">
        <f>G255*(1+L255/100)</f>
        <v>0</v>
      </c>
      <c r="N255" s="246">
        <v>0</v>
      </c>
      <c r="O255" s="246">
        <f>ROUND(E255*N255,2)</f>
        <v>0</v>
      </c>
      <c r="P255" s="246">
        <v>0</v>
      </c>
      <c r="Q255" s="246">
        <f>ROUND(E255*P255,2)</f>
        <v>0</v>
      </c>
      <c r="R255" s="246"/>
      <c r="S255" s="246" t="s">
        <v>354</v>
      </c>
      <c r="T255" s="247" t="s">
        <v>419</v>
      </c>
      <c r="U255" s="223">
        <v>0</v>
      </c>
      <c r="V255" s="223">
        <f>ROUND(E255*U255,2)</f>
        <v>0</v>
      </c>
      <c r="W255" s="223"/>
      <c r="X255" s="223" t="s">
        <v>250</v>
      </c>
      <c r="Y255" s="212"/>
      <c r="Z255" s="212"/>
      <c r="AA255" s="212"/>
      <c r="AB255" s="212"/>
      <c r="AC255" s="212"/>
      <c r="AD255" s="212"/>
      <c r="AE255" s="212"/>
      <c r="AF255" s="212"/>
      <c r="AG255" s="212" t="s">
        <v>336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20"/>
      <c r="B256" s="221"/>
      <c r="C256" s="260" t="s">
        <v>661</v>
      </c>
      <c r="D256" s="225"/>
      <c r="E256" s="226">
        <v>50</v>
      </c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183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">
      <c r="A257" s="220"/>
      <c r="B257" s="221"/>
      <c r="C257" s="259"/>
      <c r="D257" s="251"/>
      <c r="E257" s="251"/>
      <c r="F257" s="251"/>
      <c r="G257" s="251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177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ht="22.5" outlineLevel="1" x14ac:dyDescent="0.2">
      <c r="A258" s="241">
        <v>55</v>
      </c>
      <c r="B258" s="242" t="s">
        <v>678</v>
      </c>
      <c r="C258" s="257" t="s">
        <v>679</v>
      </c>
      <c r="D258" s="243" t="s">
        <v>257</v>
      </c>
      <c r="E258" s="244">
        <v>1.3433600000000001</v>
      </c>
      <c r="F258" s="245"/>
      <c r="G258" s="246">
        <f>ROUND(E258*F258,2)</f>
        <v>0</v>
      </c>
      <c r="H258" s="245"/>
      <c r="I258" s="246">
        <f>ROUND(E258*H258,2)</f>
        <v>0</v>
      </c>
      <c r="J258" s="245"/>
      <c r="K258" s="246">
        <f>ROUND(E258*J258,2)</f>
        <v>0</v>
      </c>
      <c r="L258" s="246">
        <v>21</v>
      </c>
      <c r="M258" s="246">
        <f>G258*(1+L258/100)</f>
        <v>0</v>
      </c>
      <c r="N258" s="246">
        <v>0</v>
      </c>
      <c r="O258" s="246">
        <f>ROUND(E258*N258,2)</f>
        <v>0</v>
      </c>
      <c r="P258" s="246">
        <v>0</v>
      </c>
      <c r="Q258" s="246">
        <f>ROUND(E258*P258,2)</f>
        <v>0</v>
      </c>
      <c r="R258" s="246" t="s">
        <v>457</v>
      </c>
      <c r="S258" s="246" t="s">
        <v>171</v>
      </c>
      <c r="T258" s="247" t="s">
        <v>487</v>
      </c>
      <c r="U258" s="223">
        <v>1</v>
      </c>
      <c r="V258" s="223">
        <f>ROUND(E258*U258,2)</f>
        <v>1.34</v>
      </c>
      <c r="W258" s="223"/>
      <c r="X258" s="223" t="s">
        <v>258</v>
      </c>
      <c r="Y258" s="212"/>
      <c r="Z258" s="212"/>
      <c r="AA258" s="212"/>
      <c r="AB258" s="212"/>
      <c r="AC258" s="212"/>
      <c r="AD258" s="212"/>
      <c r="AE258" s="212"/>
      <c r="AF258" s="212"/>
      <c r="AG258" s="212" t="s">
        <v>680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ht="22.5" outlineLevel="1" x14ac:dyDescent="0.2">
      <c r="A259" s="220"/>
      <c r="B259" s="221"/>
      <c r="C259" s="258" t="s">
        <v>612</v>
      </c>
      <c r="D259" s="249"/>
      <c r="E259" s="249"/>
      <c r="F259" s="249"/>
      <c r="G259" s="249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12"/>
      <c r="Z259" s="212"/>
      <c r="AA259" s="212"/>
      <c r="AB259" s="212"/>
      <c r="AC259" s="212"/>
      <c r="AD259" s="212"/>
      <c r="AE259" s="212"/>
      <c r="AF259" s="212"/>
      <c r="AG259" s="212" t="s">
        <v>176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48" t="str">
        <f>C259</f>
        <v>na novostavbách a změnách objektů pro oplocení (815 2 JKSo), objekty zvláštní pro chov živočichů (815 3 JKSO), objekty pozemní různé (815 9 JKSO)</v>
      </c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">
      <c r="A260" s="220"/>
      <c r="B260" s="221"/>
      <c r="C260" s="272" t="s">
        <v>613</v>
      </c>
      <c r="D260" s="271"/>
      <c r="E260" s="271"/>
      <c r="F260" s="271"/>
      <c r="G260" s="271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176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48" t="str">
        <f>C260</f>
        <v>se svislou nosnou konstrukcí monolitickou betonovou tyčovou nebo plošnou ( KMCH 2 a 3 - JKSO šesté místo)</v>
      </c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">
      <c r="A261" s="220"/>
      <c r="B261" s="221"/>
      <c r="C261" s="259"/>
      <c r="D261" s="251"/>
      <c r="E261" s="251"/>
      <c r="F261" s="251"/>
      <c r="G261" s="251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177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x14ac:dyDescent="0.2">
      <c r="A262" s="235" t="s">
        <v>165</v>
      </c>
      <c r="B262" s="236" t="s">
        <v>123</v>
      </c>
      <c r="C262" s="256" t="s">
        <v>124</v>
      </c>
      <c r="D262" s="237"/>
      <c r="E262" s="238"/>
      <c r="F262" s="239"/>
      <c r="G262" s="239">
        <f>SUMIF(AG263:AG274,"&lt;&gt;NOR",G263:G274)</f>
        <v>0</v>
      </c>
      <c r="H262" s="239"/>
      <c r="I262" s="239">
        <f>SUM(I263:I274)</f>
        <v>0</v>
      </c>
      <c r="J262" s="239"/>
      <c r="K262" s="239">
        <f>SUM(K263:K274)</f>
        <v>0</v>
      </c>
      <c r="L262" s="239"/>
      <c r="M262" s="239">
        <f>SUM(M263:M274)</f>
        <v>0</v>
      </c>
      <c r="N262" s="239"/>
      <c r="O262" s="239">
        <f>SUM(O263:O274)</f>
        <v>0</v>
      </c>
      <c r="P262" s="239"/>
      <c r="Q262" s="239">
        <f>SUM(Q263:Q274)</f>
        <v>0</v>
      </c>
      <c r="R262" s="239"/>
      <c r="S262" s="239"/>
      <c r="T262" s="240"/>
      <c r="U262" s="234"/>
      <c r="V262" s="234">
        <f>SUM(V263:V274)</f>
        <v>0</v>
      </c>
      <c r="W262" s="234"/>
      <c r="X262" s="234"/>
      <c r="AG262" t="s">
        <v>166</v>
      </c>
    </row>
    <row r="263" spans="1:60" ht="22.5" outlineLevel="1" x14ac:dyDescent="0.2">
      <c r="A263" s="241">
        <v>56</v>
      </c>
      <c r="B263" s="242" t="s">
        <v>681</v>
      </c>
      <c r="C263" s="257" t="s">
        <v>682</v>
      </c>
      <c r="D263" s="243" t="s">
        <v>169</v>
      </c>
      <c r="E263" s="244">
        <v>80</v>
      </c>
      <c r="F263" s="245"/>
      <c r="G263" s="246">
        <f>ROUND(E263*F263,2)</f>
        <v>0</v>
      </c>
      <c r="H263" s="245"/>
      <c r="I263" s="246">
        <f>ROUND(E263*H263,2)</f>
        <v>0</v>
      </c>
      <c r="J263" s="245"/>
      <c r="K263" s="246">
        <f>ROUND(E263*J263,2)</f>
        <v>0</v>
      </c>
      <c r="L263" s="246">
        <v>21</v>
      </c>
      <c r="M263" s="246">
        <f>G263*(1+L263/100)</f>
        <v>0</v>
      </c>
      <c r="N263" s="246">
        <v>0</v>
      </c>
      <c r="O263" s="246">
        <f>ROUND(E263*N263,2)</f>
        <v>0</v>
      </c>
      <c r="P263" s="246">
        <v>0</v>
      </c>
      <c r="Q263" s="246">
        <f>ROUND(E263*P263,2)</f>
        <v>0</v>
      </c>
      <c r="R263" s="246"/>
      <c r="S263" s="246" t="s">
        <v>354</v>
      </c>
      <c r="T263" s="247" t="s">
        <v>419</v>
      </c>
      <c r="U263" s="223">
        <v>0</v>
      </c>
      <c r="V263" s="223">
        <f>ROUND(E263*U263,2)</f>
        <v>0</v>
      </c>
      <c r="W263" s="223"/>
      <c r="X263" s="223" t="s">
        <v>683</v>
      </c>
      <c r="Y263" s="212"/>
      <c r="Z263" s="212"/>
      <c r="AA263" s="212"/>
      <c r="AB263" s="212"/>
      <c r="AC263" s="212"/>
      <c r="AD263" s="212"/>
      <c r="AE263" s="212"/>
      <c r="AF263" s="212"/>
      <c r="AG263" s="212" t="s">
        <v>684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">
      <c r="A264" s="220"/>
      <c r="B264" s="221"/>
      <c r="C264" s="260" t="s">
        <v>685</v>
      </c>
      <c r="D264" s="225"/>
      <c r="E264" s="226">
        <v>80</v>
      </c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183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">
      <c r="A265" s="220"/>
      <c r="B265" s="221"/>
      <c r="C265" s="259"/>
      <c r="D265" s="251"/>
      <c r="E265" s="251"/>
      <c r="F265" s="251"/>
      <c r="G265" s="251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177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ht="22.5" outlineLevel="1" x14ac:dyDescent="0.2">
      <c r="A266" s="241">
        <v>57</v>
      </c>
      <c r="B266" s="242" t="s">
        <v>686</v>
      </c>
      <c r="C266" s="257" t="s">
        <v>687</v>
      </c>
      <c r="D266" s="243" t="s">
        <v>169</v>
      </c>
      <c r="E266" s="244">
        <v>120</v>
      </c>
      <c r="F266" s="245"/>
      <c r="G266" s="246">
        <f>ROUND(E266*F266,2)</f>
        <v>0</v>
      </c>
      <c r="H266" s="245"/>
      <c r="I266" s="246">
        <f>ROUND(E266*H266,2)</f>
        <v>0</v>
      </c>
      <c r="J266" s="245"/>
      <c r="K266" s="246">
        <f>ROUND(E266*J266,2)</f>
        <v>0</v>
      </c>
      <c r="L266" s="246">
        <v>21</v>
      </c>
      <c r="M266" s="246">
        <f>G266*(1+L266/100)</f>
        <v>0</v>
      </c>
      <c r="N266" s="246">
        <v>0</v>
      </c>
      <c r="O266" s="246">
        <f>ROUND(E266*N266,2)</f>
        <v>0</v>
      </c>
      <c r="P266" s="246">
        <v>0</v>
      </c>
      <c r="Q266" s="246">
        <f>ROUND(E266*P266,2)</f>
        <v>0</v>
      </c>
      <c r="R266" s="246"/>
      <c r="S266" s="246" t="s">
        <v>354</v>
      </c>
      <c r="T266" s="247" t="s">
        <v>249</v>
      </c>
      <c r="U266" s="223">
        <v>0</v>
      </c>
      <c r="V266" s="223">
        <f>ROUND(E266*U266,2)</f>
        <v>0</v>
      </c>
      <c r="W266" s="223"/>
      <c r="X266" s="223" t="s">
        <v>683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684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">
      <c r="A267" s="220"/>
      <c r="B267" s="221"/>
      <c r="C267" s="260" t="s">
        <v>688</v>
      </c>
      <c r="D267" s="225"/>
      <c r="E267" s="226">
        <v>120</v>
      </c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  <c r="X267" s="223"/>
      <c r="Y267" s="212"/>
      <c r="Z267" s="212"/>
      <c r="AA267" s="212"/>
      <c r="AB267" s="212"/>
      <c r="AC267" s="212"/>
      <c r="AD267" s="212"/>
      <c r="AE267" s="212"/>
      <c r="AF267" s="212"/>
      <c r="AG267" s="212" t="s">
        <v>183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 x14ac:dyDescent="0.2">
      <c r="A268" s="220"/>
      <c r="B268" s="221"/>
      <c r="C268" s="259"/>
      <c r="D268" s="251"/>
      <c r="E268" s="251"/>
      <c r="F268" s="251"/>
      <c r="G268" s="251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  <c r="Y268" s="212"/>
      <c r="Z268" s="212"/>
      <c r="AA268" s="212"/>
      <c r="AB268" s="212"/>
      <c r="AC268" s="212"/>
      <c r="AD268" s="212"/>
      <c r="AE268" s="212"/>
      <c r="AF268" s="212"/>
      <c r="AG268" s="212" t="s">
        <v>177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ht="22.5" outlineLevel="1" x14ac:dyDescent="0.2">
      <c r="A269" s="241">
        <v>58</v>
      </c>
      <c r="B269" s="242" t="s">
        <v>689</v>
      </c>
      <c r="C269" s="257" t="s">
        <v>690</v>
      </c>
      <c r="D269" s="243" t="s">
        <v>169</v>
      </c>
      <c r="E269" s="244">
        <v>20</v>
      </c>
      <c r="F269" s="245"/>
      <c r="G269" s="246">
        <f>ROUND(E269*F269,2)</f>
        <v>0</v>
      </c>
      <c r="H269" s="245"/>
      <c r="I269" s="246">
        <f>ROUND(E269*H269,2)</f>
        <v>0</v>
      </c>
      <c r="J269" s="245"/>
      <c r="K269" s="246">
        <f>ROUND(E269*J269,2)</f>
        <v>0</v>
      </c>
      <c r="L269" s="246">
        <v>21</v>
      </c>
      <c r="M269" s="246">
        <f>G269*(1+L269/100)</f>
        <v>0</v>
      </c>
      <c r="N269" s="246">
        <v>0</v>
      </c>
      <c r="O269" s="246">
        <f>ROUND(E269*N269,2)</f>
        <v>0</v>
      </c>
      <c r="P269" s="246">
        <v>0</v>
      </c>
      <c r="Q269" s="246">
        <f>ROUND(E269*P269,2)</f>
        <v>0</v>
      </c>
      <c r="R269" s="246"/>
      <c r="S269" s="246" t="s">
        <v>354</v>
      </c>
      <c r="T269" s="247" t="s">
        <v>419</v>
      </c>
      <c r="U269" s="223">
        <v>0</v>
      </c>
      <c r="V269" s="223">
        <f>ROUND(E269*U269,2)</f>
        <v>0</v>
      </c>
      <c r="W269" s="223"/>
      <c r="X269" s="223" t="s">
        <v>683</v>
      </c>
      <c r="Y269" s="212"/>
      <c r="Z269" s="212"/>
      <c r="AA269" s="212"/>
      <c r="AB269" s="212"/>
      <c r="AC269" s="212"/>
      <c r="AD269" s="212"/>
      <c r="AE269" s="212"/>
      <c r="AF269" s="212"/>
      <c r="AG269" s="212" t="s">
        <v>684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 x14ac:dyDescent="0.2">
      <c r="A270" s="220"/>
      <c r="B270" s="221"/>
      <c r="C270" s="260" t="s">
        <v>691</v>
      </c>
      <c r="D270" s="225"/>
      <c r="E270" s="226">
        <v>20</v>
      </c>
      <c r="F270" s="223"/>
      <c r="G270" s="223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3"/>
      <c r="W270" s="223"/>
      <c r="X270" s="223"/>
      <c r="Y270" s="212"/>
      <c r="Z270" s="212"/>
      <c r="AA270" s="212"/>
      <c r="AB270" s="212"/>
      <c r="AC270" s="212"/>
      <c r="AD270" s="212"/>
      <c r="AE270" s="212"/>
      <c r="AF270" s="212"/>
      <c r="AG270" s="212" t="s">
        <v>183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 x14ac:dyDescent="0.2">
      <c r="A271" s="220"/>
      <c r="B271" s="221"/>
      <c r="C271" s="259"/>
      <c r="D271" s="251"/>
      <c r="E271" s="251"/>
      <c r="F271" s="251"/>
      <c r="G271" s="251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23"/>
      <c r="Y271" s="212"/>
      <c r="Z271" s="212"/>
      <c r="AA271" s="212"/>
      <c r="AB271" s="212"/>
      <c r="AC271" s="212"/>
      <c r="AD271" s="212"/>
      <c r="AE271" s="212"/>
      <c r="AF271" s="212"/>
      <c r="AG271" s="212" t="s">
        <v>177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 x14ac:dyDescent="0.2">
      <c r="A272" s="220">
        <v>59</v>
      </c>
      <c r="B272" s="221" t="s">
        <v>692</v>
      </c>
      <c r="C272" s="273" t="s">
        <v>693</v>
      </c>
      <c r="D272" s="222" t="s">
        <v>0</v>
      </c>
      <c r="E272" s="250"/>
      <c r="F272" s="224"/>
      <c r="G272" s="223">
        <f>ROUND(E272*F272,2)</f>
        <v>0</v>
      </c>
      <c r="H272" s="224"/>
      <c r="I272" s="223">
        <f>ROUND(E272*H272,2)</f>
        <v>0</v>
      </c>
      <c r="J272" s="224"/>
      <c r="K272" s="223">
        <f>ROUND(E272*J272,2)</f>
        <v>0</v>
      </c>
      <c r="L272" s="223">
        <v>21</v>
      </c>
      <c r="M272" s="223">
        <f>G272*(1+L272/100)</f>
        <v>0</v>
      </c>
      <c r="N272" s="223">
        <v>0</v>
      </c>
      <c r="O272" s="223">
        <f>ROUND(E272*N272,2)</f>
        <v>0</v>
      </c>
      <c r="P272" s="223">
        <v>0</v>
      </c>
      <c r="Q272" s="223">
        <f>ROUND(E272*P272,2)</f>
        <v>0</v>
      </c>
      <c r="R272" s="223" t="s">
        <v>694</v>
      </c>
      <c r="S272" s="223" t="s">
        <v>171</v>
      </c>
      <c r="T272" s="223" t="s">
        <v>487</v>
      </c>
      <c r="U272" s="223">
        <v>0</v>
      </c>
      <c r="V272" s="223">
        <f>ROUND(E272*U272,2)</f>
        <v>0</v>
      </c>
      <c r="W272" s="223"/>
      <c r="X272" s="223" t="s">
        <v>258</v>
      </c>
      <c r="Y272" s="212"/>
      <c r="Z272" s="212"/>
      <c r="AA272" s="212"/>
      <c r="AB272" s="212"/>
      <c r="AC272" s="212"/>
      <c r="AD272" s="212"/>
      <c r="AE272" s="212"/>
      <c r="AF272" s="212"/>
      <c r="AG272" s="212" t="s">
        <v>259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">
      <c r="A273" s="220"/>
      <c r="B273" s="221"/>
      <c r="C273" s="272" t="s">
        <v>695</v>
      </c>
      <c r="D273" s="271"/>
      <c r="E273" s="271"/>
      <c r="F273" s="271"/>
      <c r="G273" s="271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176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 x14ac:dyDescent="0.2">
      <c r="A274" s="220"/>
      <c r="B274" s="221"/>
      <c r="C274" s="259"/>
      <c r="D274" s="251"/>
      <c r="E274" s="251"/>
      <c r="F274" s="251"/>
      <c r="G274" s="251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177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x14ac:dyDescent="0.2">
      <c r="A275" s="235" t="s">
        <v>165</v>
      </c>
      <c r="B275" s="236" t="s">
        <v>125</v>
      </c>
      <c r="C275" s="256" t="s">
        <v>126</v>
      </c>
      <c r="D275" s="237"/>
      <c r="E275" s="238"/>
      <c r="F275" s="239"/>
      <c r="G275" s="239">
        <f>SUMIF(AG276:AG311,"&lt;&gt;NOR",G276:G311)</f>
        <v>0</v>
      </c>
      <c r="H275" s="239"/>
      <c r="I275" s="239">
        <f>SUM(I276:I311)</f>
        <v>0</v>
      </c>
      <c r="J275" s="239"/>
      <c r="K275" s="239">
        <f>SUM(K276:K311)</f>
        <v>0</v>
      </c>
      <c r="L275" s="239"/>
      <c r="M275" s="239">
        <f>SUM(M276:M311)</f>
        <v>0</v>
      </c>
      <c r="N275" s="239"/>
      <c r="O275" s="239">
        <f>SUM(O276:O311)</f>
        <v>0.71</v>
      </c>
      <c r="P275" s="239"/>
      <c r="Q275" s="239">
        <f>SUM(Q276:Q311)</f>
        <v>0</v>
      </c>
      <c r="R275" s="239"/>
      <c r="S275" s="239"/>
      <c r="T275" s="240"/>
      <c r="U275" s="234"/>
      <c r="V275" s="234">
        <f>SUM(V276:V311)</f>
        <v>49.22</v>
      </c>
      <c r="W275" s="234"/>
      <c r="X275" s="234"/>
      <c r="AG275" t="s">
        <v>166</v>
      </c>
    </row>
    <row r="276" spans="1:60" outlineLevel="1" x14ac:dyDescent="0.2">
      <c r="A276" s="241">
        <v>60</v>
      </c>
      <c r="B276" s="242" t="s">
        <v>696</v>
      </c>
      <c r="C276" s="257" t="s">
        <v>697</v>
      </c>
      <c r="D276" s="243" t="s">
        <v>189</v>
      </c>
      <c r="E276" s="244">
        <v>122</v>
      </c>
      <c r="F276" s="245"/>
      <c r="G276" s="246">
        <f>ROUND(E276*F276,2)</f>
        <v>0</v>
      </c>
      <c r="H276" s="245"/>
      <c r="I276" s="246">
        <f>ROUND(E276*H276,2)</f>
        <v>0</v>
      </c>
      <c r="J276" s="245"/>
      <c r="K276" s="246">
        <f>ROUND(E276*J276,2)</f>
        <v>0</v>
      </c>
      <c r="L276" s="246">
        <v>21</v>
      </c>
      <c r="M276" s="246">
        <f>G276*(1+L276/100)</f>
        <v>0</v>
      </c>
      <c r="N276" s="246">
        <v>0</v>
      </c>
      <c r="O276" s="246">
        <f>ROUND(E276*N276,2)</f>
        <v>0</v>
      </c>
      <c r="P276" s="246">
        <v>0</v>
      </c>
      <c r="Q276" s="246">
        <f>ROUND(E276*P276,2)</f>
        <v>0</v>
      </c>
      <c r="R276" s="246"/>
      <c r="S276" s="246" t="s">
        <v>354</v>
      </c>
      <c r="T276" s="247" t="s">
        <v>698</v>
      </c>
      <c r="U276" s="223">
        <v>0.33</v>
      </c>
      <c r="V276" s="223">
        <f>ROUND(E276*U276,2)</f>
        <v>40.26</v>
      </c>
      <c r="W276" s="223"/>
      <c r="X276" s="223" t="s">
        <v>173</v>
      </c>
      <c r="Y276" s="212"/>
      <c r="Z276" s="212"/>
      <c r="AA276" s="212"/>
      <c r="AB276" s="212"/>
      <c r="AC276" s="212"/>
      <c r="AD276" s="212"/>
      <c r="AE276" s="212"/>
      <c r="AF276" s="212"/>
      <c r="AG276" s="212" t="s">
        <v>174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">
      <c r="A277" s="220"/>
      <c r="B277" s="221"/>
      <c r="C277" s="260" t="s">
        <v>559</v>
      </c>
      <c r="D277" s="225"/>
      <c r="E277" s="226">
        <v>122</v>
      </c>
      <c r="F277" s="223"/>
      <c r="G277" s="223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3"/>
      <c r="T277" s="223"/>
      <c r="U277" s="223"/>
      <c r="V277" s="223"/>
      <c r="W277" s="223"/>
      <c r="X277" s="223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183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 x14ac:dyDescent="0.2">
      <c r="A278" s="220"/>
      <c r="B278" s="221"/>
      <c r="C278" s="259"/>
      <c r="D278" s="251"/>
      <c r="E278" s="251"/>
      <c r="F278" s="251"/>
      <c r="G278" s="251"/>
      <c r="H278" s="223"/>
      <c r="I278" s="223"/>
      <c r="J278" s="223"/>
      <c r="K278" s="223"/>
      <c r="L278" s="223"/>
      <c r="M278" s="223"/>
      <c r="N278" s="223"/>
      <c r="O278" s="223"/>
      <c r="P278" s="223"/>
      <c r="Q278" s="223"/>
      <c r="R278" s="223"/>
      <c r="S278" s="223"/>
      <c r="T278" s="223"/>
      <c r="U278" s="223"/>
      <c r="V278" s="223"/>
      <c r="W278" s="223"/>
      <c r="X278" s="223"/>
      <c r="Y278" s="212"/>
      <c r="Z278" s="212"/>
      <c r="AA278" s="212"/>
      <c r="AB278" s="212"/>
      <c r="AC278" s="212"/>
      <c r="AD278" s="212"/>
      <c r="AE278" s="212"/>
      <c r="AF278" s="212"/>
      <c r="AG278" s="212" t="s">
        <v>177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ht="22.5" outlineLevel="1" x14ac:dyDescent="0.2">
      <c r="A279" s="241">
        <v>61</v>
      </c>
      <c r="B279" s="242" t="s">
        <v>699</v>
      </c>
      <c r="C279" s="257" t="s">
        <v>700</v>
      </c>
      <c r="D279" s="243" t="s">
        <v>169</v>
      </c>
      <c r="E279" s="244">
        <v>4</v>
      </c>
      <c r="F279" s="245"/>
      <c r="G279" s="246">
        <f>ROUND(E279*F279,2)</f>
        <v>0</v>
      </c>
      <c r="H279" s="245"/>
      <c r="I279" s="246">
        <f>ROUND(E279*H279,2)</f>
        <v>0</v>
      </c>
      <c r="J279" s="245"/>
      <c r="K279" s="246">
        <f>ROUND(E279*J279,2)</f>
        <v>0</v>
      </c>
      <c r="L279" s="246">
        <v>21</v>
      </c>
      <c r="M279" s="246">
        <f>G279*(1+L279/100)</f>
        <v>0</v>
      </c>
      <c r="N279" s="246">
        <v>0</v>
      </c>
      <c r="O279" s="246">
        <f>ROUND(E279*N279,2)</f>
        <v>0</v>
      </c>
      <c r="P279" s="246">
        <v>0</v>
      </c>
      <c r="Q279" s="246">
        <f>ROUND(E279*P279,2)</f>
        <v>0</v>
      </c>
      <c r="R279" s="246" t="s">
        <v>701</v>
      </c>
      <c r="S279" s="246" t="s">
        <v>171</v>
      </c>
      <c r="T279" s="247" t="s">
        <v>487</v>
      </c>
      <c r="U279" s="223">
        <v>2.2400000000000002</v>
      </c>
      <c r="V279" s="223">
        <f>ROUND(E279*U279,2)</f>
        <v>8.9600000000000009</v>
      </c>
      <c r="W279" s="223"/>
      <c r="X279" s="223" t="s">
        <v>173</v>
      </c>
      <c r="Y279" s="212"/>
      <c r="Z279" s="212"/>
      <c r="AA279" s="212"/>
      <c r="AB279" s="212"/>
      <c r="AC279" s="212"/>
      <c r="AD279" s="212"/>
      <c r="AE279" s="212"/>
      <c r="AF279" s="212"/>
      <c r="AG279" s="212" t="s">
        <v>702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">
      <c r="A280" s="220"/>
      <c r="B280" s="221"/>
      <c r="C280" s="260" t="s">
        <v>97</v>
      </c>
      <c r="D280" s="225"/>
      <c r="E280" s="226">
        <v>4</v>
      </c>
      <c r="F280" s="223"/>
      <c r="G280" s="223"/>
      <c r="H280" s="223"/>
      <c r="I280" s="223"/>
      <c r="J280" s="223"/>
      <c r="K280" s="223"/>
      <c r="L280" s="223"/>
      <c r="M280" s="223"/>
      <c r="N280" s="223"/>
      <c r="O280" s="223"/>
      <c r="P280" s="223"/>
      <c r="Q280" s="223"/>
      <c r="R280" s="223"/>
      <c r="S280" s="223"/>
      <c r="T280" s="223"/>
      <c r="U280" s="223"/>
      <c r="V280" s="223"/>
      <c r="W280" s="223"/>
      <c r="X280" s="223"/>
      <c r="Y280" s="212"/>
      <c r="Z280" s="212"/>
      <c r="AA280" s="212"/>
      <c r="AB280" s="212"/>
      <c r="AC280" s="212"/>
      <c r="AD280" s="212"/>
      <c r="AE280" s="212"/>
      <c r="AF280" s="212"/>
      <c r="AG280" s="212" t="s">
        <v>183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 x14ac:dyDescent="0.2">
      <c r="A281" s="220"/>
      <c r="B281" s="221"/>
      <c r="C281" s="259"/>
      <c r="D281" s="251"/>
      <c r="E281" s="251"/>
      <c r="F281" s="251"/>
      <c r="G281" s="251"/>
      <c r="H281" s="223"/>
      <c r="I281" s="223"/>
      <c r="J281" s="223"/>
      <c r="K281" s="223"/>
      <c r="L281" s="223"/>
      <c r="M281" s="223"/>
      <c r="N281" s="223"/>
      <c r="O281" s="223"/>
      <c r="P281" s="223"/>
      <c r="Q281" s="223"/>
      <c r="R281" s="223"/>
      <c r="S281" s="223"/>
      <c r="T281" s="223"/>
      <c r="U281" s="223"/>
      <c r="V281" s="223"/>
      <c r="W281" s="223"/>
      <c r="X281" s="223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177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ht="22.5" outlineLevel="1" x14ac:dyDescent="0.2">
      <c r="A282" s="241">
        <v>62</v>
      </c>
      <c r="B282" s="242" t="s">
        <v>703</v>
      </c>
      <c r="C282" s="257" t="s">
        <v>704</v>
      </c>
      <c r="D282" s="243" t="s">
        <v>169</v>
      </c>
      <c r="E282" s="244">
        <v>4</v>
      </c>
      <c r="F282" s="245"/>
      <c r="G282" s="246">
        <f>ROUND(E282*F282,2)</f>
        <v>0</v>
      </c>
      <c r="H282" s="245"/>
      <c r="I282" s="246">
        <f>ROUND(E282*H282,2)</f>
        <v>0</v>
      </c>
      <c r="J282" s="245"/>
      <c r="K282" s="246">
        <f>ROUND(E282*J282,2)</f>
        <v>0</v>
      </c>
      <c r="L282" s="246">
        <v>21</v>
      </c>
      <c r="M282" s="246">
        <f>G282*(1+L282/100)</f>
        <v>0</v>
      </c>
      <c r="N282" s="246">
        <v>0</v>
      </c>
      <c r="O282" s="246">
        <f>ROUND(E282*N282,2)</f>
        <v>0</v>
      </c>
      <c r="P282" s="246">
        <v>0</v>
      </c>
      <c r="Q282" s="246">
        <f>ROUND(E282*P282,2)</f>
        <v>0</v>
      </c>
      <c r="R282" s="246"/>
      <c r="S282" s="246" t="s">
        <v>354</v>
      </c>
      <c r="T282" s="247" t="s">
        <v>419</v>
      </c>
      <c r="U282" s="223">
        <v>0</v>
      </c>
      <c r="V282" s="223">
        <f>ROUND(E282*U282,2)</f>
        <v>0</v>
      </c>
      <c r="W282" s="223"/>
      <c r="X282" s="223" t="s">
        <v>173</v>
      </c>
      <c r="Y282" s="212"/>
      <c r="Z282" s="212"/>
      <c r="AA282" s="212"/>
      <c r="AB282" s="212"/>
      <c r="AC282" s="212"/>
      <c r="AD282" s="212"/>
      <c r="AE282" s="212"/>
      <c r="AF282" s="212"/>
      <c r="AG282" s="212" t="s">
        <v>174</v>
      </c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ht="33.75" outlineLevel="1" x14ac:dyDescent="0.2">
      <c r="A283" s="220"/>
      <c r="B283" s="221"/>
      <c r="C283" s="261" t="s">
        <v>705</v>
      </c>
      <c r="D283" s="252"/>
      <c r="E283" s="252"/>
      <c r="F283" s="252"/>
      <c r="G283" s="252"/>
      <c r="H283" s="223"/>
      <c r="I283" s="223"/>
      <c r="J283" s="223"/>
      <c r="K283" s="223"/>
      <c r="L283" s="223"/>
      <c r="M283" s="223"/>
      <c r="N283" s="223"/>
      <c r="O283" s="223"/>
      <c r="P283" s="223"/>
      <c r="Q283" s="223"/>
      <c r="R283" s="223"/>
      <c r="S283" s="223"/>
      <c r="T283" s="223"/>
      <c r="U283" s="223"/>
      <c r="V283" s="223"/>
      <c r="W283" s="223"/>
      <c r="X283" s="223"/>
      <c r="Y283" s="212"/>
      <c r="Z283" s="212"/>
      <c r="AA283" s="212"/>
      <c r="AB283" s="212"/>
      <c r="AC283" s="212"/>
      <c r="AD283" s="212"/>
      <c r="AE283" s="212"/>
      <c r="AF283" s="212"/>
      <c r="AG283" s="212" t="s">
        <v>221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48" t="str">
        <f>C283</f>
        <v>prostorová konstrukce z uzavřených profilů vložená mezi dvojici sloupů oplocení (pozinkované trubky průměru 89 mm) s roztečí cca 3045 mm s vyložením cca 600 mm , navržená  pro baskebbalovou desku 1200 x 900 mm (posouzená statikem, včetně navrženého upevnění na sloupy), s povrchovou úpravou pozinkováním</v>
      </c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">
      <c r="A284" s="220"/>
      <c r="B284" s="221"/>
      <c r="C284" s="263" t="s">
        <v>233</v>
      </c>
      <c r="D284" s="227"/>
      <c r="E284" s="228"/>
      <c r="F284" s="229"/>
      <c r="G284" s="229"/>
      <c r="H284" s="223"/>
      <c r="I284" s="223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23"/>
      <c r="Y284" s="212"/>
      <c r="Z284" s="212"/>
      <c r="AA284" s="212"/>
      <c r="AB284" s="212"/>
      <c r="AC284" s="212"/>
      <c r="AD284" s="212"/>
      <c r="AE284" s="212"/>
      <c r="AF284" s="212"/>
      <c r="AG284" s="212" t="s">
        <v>221</v>
      </c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">
      <c r="A285" s="220"/>
      <c r="B285" s="221"/>
      <c r="C285" s="262" t="s">
        <v>706</v>
      </c>
      <c r="D285" s="253"/>
      <c r="E285" s="253"/>
      <c r="F285" s="253"/>
      <c r="G285" s="253"/>
      <c r="H285" s="223"/>
      <c r="I285" s="223"/>
      <c r="J285" s="223"/>
      <c r="K285" s="223"/>
      <c r="L285" s="223"/>
      <c r="M285" s="223"/>
      <c r="N285" s="223"/>
      <c r="O285" s="223"/>
      <c r="P285" s="223"/>
      <c r="Q285" s="223"/>
      <c r="R285" s="223"/>
      <c r="S285" s="223"/>
      <c r="T285" s="223"/>
      <c r="U285" s="223"/>
      <c r="V285" s="223"/>
      <c r="W285" s="223"/>
      <c r="X285" s="223"/>
      <c r="Y285" s="212"/>
      <c r="Z285" s="212"/>
      <c r="AA285" s="212"/>
      <c r="AB285" s="212"/>
      <c r="AC285" s="212"/>
      <c r="AD285" s="212"/>
      <c r="AE285" s="212"/>
      <c r="AF285" s="212"/>
      <c r="AG285" s="212" t="s">
        <v>221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 x14ac:dyDescent="0.2">
      <c r="A286" s="220"/>
      <c r="B286" s="221"/>
      <c r="C286" s="260" t="s">
        <v>657</v>
      </c>
      <c r="D286" s="225"/>
      <c r="E286" s="226">
        <v>4</v>
      </c>
      <c r="F286" s="223"/>
      <c r="G286" s="223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183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">
      <c r="A287" s="220"/>
      <c r="B287" s="221"/>
      <c r="C287" s="259"/>
      <c r="D287" s="251"/>
      <c r="E287" s="251"/>
      <c r="F287" s="251"/>
      <c r="G287" s="251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177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ht="22.5" outlineLevel="1" x14ac:dyDescent="0.2">
      <c r="A288" s="241">
        <v>63</v>
      </c>
      <c r="B288" s="242" t="s">
        <v>707</v>
      </c>
      <c r="C288" s="257" t="s">
        <v>708</v>
      </c>
      <c r="D288" s="243" t="s">
        <v>169</v>
      </c>
      <c r="E288" s="244">
        <v>4</v>
      </c>
      <c r="F288" s="245"/>
      <c r="G288" s="246">
        <f>ROUND(E288*F288,2)</f>
        <v>0</v>
      </c>
      <c r="H288" s="245"/>
      <c r="I288" s="246">
        <f>ROUND(E288*H288,2)</f>
        <v>0</v>
      </c>
      <c r="J288" s="245"/>
      <c r="K288" s="246">
        <f>ROUND(E288*J288,2)</f>
        <v>0</v>
      </c>
      <c r="L288" s="246">
        <v>21</v>
      </c>
      <c r="M288" s="246">
        <f>G288*(1+L288/100)</f>
        <v>0</v>
      </c>
      <c r="N288" s="246">
        <v>6.3200000000000006E-2</v>
      </c>
      <c r="O288" s="246">
        <f>ROUND(E288*N288,2)</f>
        <v>0.25</v>
      </c>
      <c r="P288" s="246">
        <v>0</v>
      </c>
      <c r="Q288" s="246">
        <f>ROUND(E288*P288,2)</f>
        <v>0</v>
      </c>
      <c r="R288" s="246"/>
      <c r="S288" s="246" t="s">
        <v>354</v>
      </c>
      <c r="T288" s="247" t="s">
        <v>355</v>
      </c>
      <c r="U288" s="223">
        <v>0</v>
      </c>
      <c r="V288" s="223">
        <f>ROUND(E288*U288,2)</f>
        <v>0</v>
      </c>
      <c r="W288" s="223"/>
      <c r="X288" s="223" t="s">
        <v>683</v>
      </c>
      <c r="Y288" s="212"/>
      <c r="Z288" s="212"/>
      <c r="AA288" s="212"/>
      <c r="AB288" s="212"/>
      <c r="AC288" s="212"/>
      <c r="AD288" s="212"/>
      <c r="AE288" s="212"/>
      <c r="AF288" s="212"/>
      <c r="AG288" s="212" t="s">
        <v>709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">
      <c r="A289" s="220"/>
      <c r="B289" s="221"/>
      <c r="C289" s="261" t="s">
        <v>710</v>
      </c>
      <c r="D289" s="252"/>
      <c r="E289" s="252"/>
      <c r="F289" s="252"/>
      <c r="G289" s="252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12"/>
      <c r="Z289" s="212"/>
      <c r="AA289" s="212"/>
      <c r="AB289" s="212"/>
      <c r="AC289" s="212"/>
      <c r="AD289" s="212"/>
      <c r="AE289" s="212"/>
      <c r="AF289" s="212"/>
      <c r="AG289" s="212" t="s">
        <v>221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">
      <c r="A290" s="220"/>
      <c r="B290" s="221"/>
      <c r="C290" s="262" t="s">
        <v>711</v>
      </c>
      <c r="D290" s="253"/>
      <c r="E290" s="253"/>
      <c r="F290" s="253"/>
      <c r="G290" s="253"/>
      <c r="H290" s="223"/>
      <c r="I290" s="223"/>
      <c r="J290" s="223"/>
      <c r="K290" s="223"/>
      <c r="L290" s="223"/>
      <c r="M290" s="223"/>
      <c r="N290" s="223"/>
      <c r="O290" s="223"/>
      <c r="P290" s="223"/>
      <c r="Q290" s="223"/>
      <c r="R290" s="223"/>
      <c r="S290" s="223"/>
      <c r="T290" s="223"/>
      <c r="U290" s="223"/>
      <c r="V290" s="223"/>
      <c r="W290" s="223"/>
      <c r="X290" s="223"/>
      <c r="Y290" s="212"/>
      <c r="Z290" s="212"/>
      <c r="AA290" s="212"/>
      <c r="AB290" s="212"/>
      <c r="AC290" s="212"/>
      <c r="AD290" s="212"/>
      <c r="AE290" s="212"/>
      <c r="AF290" s="212"/>
      <c r="AG290" s="212" t="s">
        <v>221</v>
      </c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">
      <c r="A291" s="220"/>
      <c r="B291" s="221"/>
      <c r="C291" s="260" t="s">
        <v>97</v>
      </c>
      <c r="D291" s="225"/>
      <c r="E291" s="226">
        <v>4</v>
      </c>
      <c r="F291" s="223"/>
      <c r="G291" s="223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23"/>
      <c r="Y291" s="212"/>
      <c r="Z291" s="212"/>
      <c r="AA291" s="212"/>
      <c r="AB291" s="212"/>
      <c r="AC291" s="212"/>
      <c r="AD291" s="212"/>
      <c r="AE291" s="212"/>
      <c r="AF291" s="212"/>
      <c r="AG291" s="212" t="s">
        <v>183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 x14ac:dyDescent="0.2">
      <c r="A292" s="220"/>
      <c r="B292" s="221"/>
      <c r="C292" s="259"/>
      <c r="D292" s="251"/>
      <c r="E292" s="251"/>
      <c r="F292" s="251"/>
      <c r="G292" s="251"/>
      <c r="H292" s="223"/>
      <c r="I292" s="223"/>
      <c r="J292" s="223"/>
      <c r="K292" s="223"/>
      <c r="L292" s="223"/>
      <c r="M292" s="223"/>
      <c r="N292" s="223"/>
      <c r="O292" s="223"/>
      <c r="P292" s="223"/>
      <c r="Q292" s="223"/>
      <c r="R292" s="223"/>
      <c r="S292" s="223"/>
      <c r="T292" s="223"/>
      <c r="U292" s="223"/>
      <c r="V292" s="223"/>
      <c r="W292" s="223"/>
      <c r="X292" s="223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177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 x14ac:dyDescent="0.2">
      <c r="A293" s="241">
        <v>64</v>
      </c>
      <c r="B293" s="242" t="s">
        <v>712</v>
      </c>
      <c r="C293" s="257" t="s">
        <v>713</v>
      </c>
      <c r="D293" s="243" t="s">
        <v>466</v>
      </c>
      <c r="E293" s="244">
        <v>24</v>
      </c>
      <c r="F293" s="245"/>
      <c r="G293" s="246">
        <f>ROUND(E293*F293,2)</f>
        <v>0</v>
      </c>
      <c r="H293" s="245"/>
      <c r="I293" s="246">
        <f>ROUND(E293*H293,2)</f>
        <v>0</v>
      </c>
      <c r="J293" s="245"/>
      <c r="K293" s="246">
        <f>ROUND(E293*J293,2)</f>
        <v>0</v>
      </c>
      <c r="L293" s="246">
        <v>21</v>
      </c>
      <c r="M293" s="246">
        <f>G293*(1+L293/100)</f>
        <v>0</v>
      </c>
      <c r="N293" s="246">
        <v>0</v>
      </c>
      <c r="O293" s="246">
        <f>ROUND(E293*N293,2)</f>
        <v>0</v>
      </c>
      <c r="P293" s="246">
        <v>0</v>
      </c>
      <c r="Q293" s="246">
        <f>ROUND(E293*P293,2)</f>
        <v>0</v>
      </c>
      <c r="R293" s="246"/>
      <c r="S293" s="246" t="s">
        <v>354</v>
      </c>
      <c r="T293" s="247" t="s">
        <v>419</v>
      </c>
      <c r="U293" s="223">
        <v>0</v>
      </c>
      <c r="V293" s="223">
        <f>ROUND(E293*U293,2)</f>
        <v>0</v>
      </c>
      <c r="W293" s="223"/>
      <c r="X293" s="223" t="s">
        <v>250</v>
      </c>
      <c r="Y293" s="212"/>
      <c r="Z293" s="212"/>
      <c r="AA293" s="212"/>
      <c r="AB293" s="212"/>
      <c r="AC293" s="212"/>
      <c r="AD293" s="212"/>
      <c r="AE293" s="212"/>
      <c r="AF293" s="212"/>
      <c r="AG293" s="212" t="s">
        <v>336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 x14ac:dyDescent="0.2">
      <c r="A294" s="220"/>
      <c r="B294" s="221"/>
      <c r="C294" s="260" t="s">
        <v>714</v>
      </c>
      <c r="D294" s="225"/>
      <c r="E294" s="226">
        <v>4</v>
      </c>
      <c r="F294" s="223"/>
      <c r="G294" s="223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3"/>
      <c r="W294" s="223"/>
      <c r="X294" s="223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183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 x14ac:dyDescent="0.2">
      <c r="A295" s="220"/>
      <c r="B295" s="221"/>
      <c r="C295" s="260" t="s">
        <v>715</v>
      </c>
      <c r="D295" s="225"/>
      <c r="E295" s="226">
        <v>20</v>
      </c>
      <c r="F295" s="223"/>
      <c r="G295" s="223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183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 x14ac:dyDescent="0.2">
      <c r="A296" s="220"/>
      <c r="B296" s="221"/>
      <c r="C296" s="259"/>
      <c r="D296" s="251"/>
      <c r="E296" s="251"/>
      <c r="F296" s="251"/>
      <c r="G296" s="251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223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177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41">
        <v>65</v>
      </c>
      <c r="B297" s="242" t="s">
        <v>716</v>
      </c>
      <c r="C297" s="257" t="s">
        <v>717</v>
      </c>
      <c r="D297" s="243" t="s">
        <v>180</v>
      </c>
      <c r="E297" s="244">
        <v>353.24099999999999</v>
      </c>
      <c r="F297" s="245"/>
      <c r="G297" s="246">
        <f>ROUND(E297*F297,2)</f>
        <v>0</v>
      </c>
      <c r="H297" s="245"/>
      <c r="I297" s="246">
        <f>ROUND(E297*H297,2)</f>
        <v>0</v>
      </c>
      <c r="J297" s="245"/>
      <c r="K297" s="246">
        <f>ROUND(E297*J297,2)</f>
        <v>0</v>
      </c>
      <c r="L297" s="246">
        <v>21</v>
      </c>
      <c r="M297" s="246">
        <f>G297*(1+L297/100)</f>
        <v>0</v>
      </c>
      <c r="N297" s="246">
        <v>0</v>
      </c>
      <c r="O297" s="246">
        <f>ROUND(E297*N297,2)</f>
        <v>0</v>
      </c>
      <c r="P297" s="246">
        <v>0</v>
      </c>
      <c r="Q297" s="246">
        <f>ROUND(E297*P297,2)</f>
        <v>0</v>
      </c>
      <c r="R297" s="246"/>
      <c r="S297" s="246" t="s">
        <v>354</v>
      </c>
      <c r="T297" s="247" t="s">
        <v>419</v>
      </c>
      <c r="U297" s="223">
        <v>0</v>
      </c>
      <c r="V297" s="223">
        <f>ROUND(E297*U297,2)</f>
        <v>0</v>
      </c>
      <c r="W297" s="223"/>
      <c r="X297" s="223" t="s">
        <v>250</v>
      </c>
      <c r="Y297" s="212"/>
      <c r="Z297" s="212"/>
      <c r="AA297" s="212"/>
      <c r="AB297" s="212"/>
      <c r="AC297" s="212"/>
      <c r="AD297" s="212"/>
      <c r="AE297" s="212"/>
      <c r="AF297" s="212"/>
      <c r="AG297" s="212" t="s">
        <v>336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 x14ac:dyDescent="0.2">
      <c r="A298" s="220"/>
      <c r="B298" s="221"/>
      <c r="C298" s="261" t="s">
        <v>718</v>
      </c>
      <c r="D298" s="252"/>
      <c r="E298" s="252"/>
      <c r="F298" s="252"/>
      <c r="G298" s="252"/>
      <c r="H298" s="223"/>
      <c r="I298" s="223"/>
      <c r="J298" s="223"/>
      <c r="K298" s="223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3"/>
      <c r="W298" s="223"/>
      <c r="X298" s="223"/>
      <c r="Y298" s="212"/>
      <c r="Z298" s="212"/>
      <c r="AA298" s="212"/>
      <c r="AB298" s="212"/>
      <c r="AC298" s="212"/>
      <c r="AD298" s="212"/>
      <c r="AE298" s="212"/>
      <c r="AF298" s="212"/>
      <c r="AG298" s="212" t="s">
        <v>221</v>
      </c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48" t="str">
        <f>C298</f>
        <v>Síť vhodná pro víceúčelová sportoviště zhotovená na míru včetně dodávky šňůry pro uchycení na vodících trubkách</v>
      </c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">
      <c r="A299" s="220"/>
      <c r="B299" s="221"/>
      <c r="C299" s="260" t="s">
        <v>719</v>
      </c>
      <c r="D299" s="225"/>
      <c r="E299" s="226">
        <v>216</v>
      </c>
      <c r="F299" s="223"/>
      <c r="G299" s="223"/>
      <c r="H299" s="223"/>
      <c r="I299" s="223"/>
      <c r="J299" s="223"/>
      <c r="K299" s="223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  <c r="X299" s="223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183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 x14ac:dyDescent="0.2">
      <c r="A300" s="220"/>
      <c r="B300" s="221"/>
      <c r="C300" s="260" t="s">
        <v>720</v>
      </c>
      <c r="D300" s="225"/>
      <c r="E300" s="226">
        <v>9.4239999999999995</v>
      </c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183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 x14ac:dyDescent="0.2">
      <c r="A301" s="220"/>
      <c r="B301" s="221"/>
      <c r="C301" s="260" t="s">
        <v>721</v>
      </c>
      <c r="D301" s="225"/>
      <c r="E301" s="226">
        <v>12.617000000000001</v>
      </c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183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 x14ac:dyDescent="0.2">
      <c r="A302" s="220"/>
      <c r="B302" s="221"/>
      <c r="C302" s="260" t="s">
        <v>722</v>
      </c>
      <c r="D302" s="225"/>
      <c r="E302" s="226">
        <v>115.2</v>
      </c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183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20"/>
      <c r="B303" s="221"/>
      <c r="C303" s="259"/>
      <c r="D303" s="251"/>
      <c r="E303" s="251"/>
      <c r="F303" s="251"/>
      <c r="G303" s="251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177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ht="33.75" outlineLevel="1" x14ac:dyDescent="0.2">
      <c r="A304" s="241">
        <v>66</v>
      </c>
      <c r="B304" s="242" t="s">
        <v>723</v>
      </c>
      <c r="C304" s="257" t="s">
        <v>724</v>
      </c>
      <c r="D304" s="243" t="s">
        <v>189</v>
      </c>
      <c r="E304" s="244">
        <v>246</v>
      </c>
      <c r="F304" s="245"/>
      <c r="G304" s="246">
        <f>ROUND(E304*F304,2)</f>
        <v>0</v>
      </c>
      <c r="H304" s="245"/>
      <c r="I304" s="246">
        <f>ROUND(E304*H304,2)</f>
        <v>0</v>
      </c>
      <c r="J304" s="245"/>
      <c r="K304" s="246">
        <f>ROUND(E304*J304,2)</f>
        <v>0</v>
      </c>
      <c r="L304" s="246">
        <v>21</v>
      </c>
      <c r="M304" s="246">
        <f>G304*(1+L304/100)</f>
        <v>0</v>
      </c>
      <c r="N304" s="246">
        <v>1.8699999999999999E-3</v>
      </c>
      <c r="O304" s="246">
        <f>ROUND(E304*N304,2)</f>
        <v>0.46</v>
      </c>
      <c r="P304" s="246">
        <v>0</v>
      </c>
      <c r="Q304" s="246">
        <f>ROUND(E304*P304,2)</f>
        <v>0</v>
      </c>
      <c r="R304" s="246"/>
      <c r="S304" s="246" t="s">
        <v>354</v>
      </c>
      <c r="T304" s="247" t="s">
        <v>419</v>
      </c>
      <c r="U304" s="223">
        <v>0</v>
      </c>
      <c r="V304" s="223">
        <f>ROUND(E304*U304,2)</f>
        <v>0</v>
      </c>
      <c r="W304" s="223"/>
      <c r="X304" s="223" t="s">
        <v>250</v>
      </c>
      <c r="Y304" s="212"/>
      <c r="Z304" s="212"/>
      <c r="AA304" s="212"/>
      <c r="AB304" s="212"/>
      <c r="AC304" s="212"/>
      <c r="AD304" s="212"/>
      <c r="AE304" s="212"/>
      <c r="AF304" s="212"/>
      <c r="AG304" s="212" t="s">
        <v>725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 x14ac:dyDescent="0.2">
      <c r="A305" s="220"/>
      <c r="B305" s="221"/>
      <c r="C305" s="261" t="s">
        <v>726</v>
      </c>
      <c r="D305" s="252"/>
      <c r="E305" s="252"/>
      <c r="F305" s="252"/>
      <c r="G305" s="252"/>
      <c r="H305" s="223"/>
      <c r="I305" s="223"/>
      <c r="J305" s="223"/>
      <c r="K305" s="223"/>
      <c r="L305" s="223"/>
      <c r="M305" s="223"/>
      <c r="N305" s="223"/>
      <c r="O305" s="223"/>
      <c r="P305" s="223"/>
      <c r="Q305" s="223"/>
      <c r="R305" s="223"/>
      <c r="S305" s="223"/>
      <c r="T305" s="223"/>
      <c r="U305" s="223"/>
      <c r="V305" s="223"/>
      <c r="W305" s="223"/>
      <c r="X305" s="223"/>
      <c r="Y305" s="212"/>
      <c r="Z305" s="212"/>
      <c r="AA305" s="212"/>
      <c r="AB305" s="212"/>
      <c r="AC305" s="212"/>
      <c r="AD305" s="212"/>
      <c r="AE305" s="212"/>
      <c r="AF305" s="212"/>
      <c r="AG305" s="212" t="s">
        <v>221</v>
      </c>
      <c r="AH305" s="212"/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 x14ac:dyDescent="0.2">
      <c r="A306" s="220"/>
      <c r="B306" s="221"/>
      <c r="C306" s="260" t="s">
        <v>727</v>
      </c>
      <c r="D306" s="225"/>
      <c r="E306" s="226">
        <v>244</v>
      </c>
      <c r="F306" s="223"/>
      <c r="G306" s="223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12"/>
      <c r="Z306" s="212"/>
      <c r="AA306" s="212"/>
      <c r="AB306" s="212"/>
      <c r="AC306" s="212"/>
      <c r="AD306" s="212"/>
      <c r="AE306" s="212"/>
      <c r="AF306" s="212"/>
      <c r="AG306" s="212" t="s">
        <v>183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 x14ac:dyDescent="0.2">
      <c r="A307" s="220"/>
      <c r="B307" s="221"/>
      <c r="C307" s="260" t="s">
        <v>728</v>
      </c>
      <c r="D307" s="225"/>
      <c r="E307" s="226">
        <v>2</v>
      </c>
      <c r="F307" s="223"/>
      <c r="G307" s="223"/>
      <c r="H307" s="223"/>
      <c r="I307" s="223"/>
      <c r="J307" s="223"/>
      <c r="K307" s="223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  <c r="X307" s="223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183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 x14ac:dyDescent="0.2">
      <c r="A308" s="220"/>
      <c r="B308" s="221"/>
      <c r="C308" s="259"/>
      <c r="D308" s="251"/>
      <c r="E308" s="251"/>
      <c r="F308" s="251"/>
      <c r="G308" s="251"/>
      <c r="H308" s="223"/>
      <c r="I308" s="223"/>
      <c r="J308" s="223"/>
      <c r="K308" s="223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  <c r="X308" s="223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177</v>
      </c>
      <c r="AH308" s="212"/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 x14ac:dyDescent="0.2">
      <c r="A309" s="220">
        <v>67</v>
      </c>
      <c r="B309" s="221" t="s">
        <v>729</v>
      </c>
      <c r="C309" s="273" t="s">
        <v>730</v>
      </c>
      <c r="D309" s="222" t="s">
        <v>0</v>
      </c>
      <c r="E309" s="250"/>
      <c r="F309" s="224"/>
      <c r="G309" s="223">
        <f>ROUND(E309*F309,2)</f>
        <v>0</v>
      </c>
      <c r="H309" s="224"/>
      <c r="I309" s="223">
        <f>ROUND(E309*H309,2)</f>
        <v>0</v>
      </c>
      <c r="J309" s="224"/>
      <c r="K309" s="223">
        <f>ROUND(E309*J309,2)</f>
        <v>0</v>
      </c>
      <c r="L309" s="223">
        <v>21</v>
      </c>
      <c r="M309" s="223">
        <f>G309*(1+L309/100)</f>
        <v>0</v>
      </c>
      <c r="N309" s="223">
        <v>0</v>
      </c>
      <c r="O309" s="223">
        <f>ROUND(E309*N309,2)</f>
        <v>0</v>
      </c>
      <c r="P309" s="223">
        <v>0</v>
      </c>
      <c r="Q309" s="223">
        <f>ROUND(E309*P309,2)</f>
        <v>0</v>
      </c>
      <c r="R309" s="223" t="s">
        <v>701</v>
      </c>
      <c r="S309" s="223" t="s">
        <v>171</v>
      </c>
      <c r="T309" s="223" t="s">
        <v>487</v>
      </c>
      <c r="U309" s="223">
        <v>0</v>
      </c>
      <c r="V309" s="223">
        <f>ROUND(E309*U309,2)</f>
        <v>0</v>
      </c>
      <c r="W309" s="223"/>
      <c r="X309" s="223" t="s">
        <v>258</v>
      </c>
      <c r="Y309" s="212"/>
      <c r="Z309" s="212"/>
      <c r="AA309" s="212"/>
      <c r="AB309" s="212"/>
      <c r="AC309" s="212"/>
      <c r="AD309" s="212"/>
      <c r="AE309" s="212"/>
      <c r="AF309" s="212"/>
      <c r="AG309" s="212" t="s">
        <v>259</v>
      </c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 x14ac:dyDescent="0.2">
      <c r="A310" s="220"/>
      <c r="B310" s="221"/>
      <c r="C310" s="272" t="s">
        <v>695</v>
      </c>
      <c r="D310" s="271"/>
      <c r="E310" s="271"/>
      <c r="F310" s="271"/>
      <c r="G310" s="271"/>
      <c r="H310" s="223"/>
      <c r="I310" s="223"/>
      <c r="J310" s="223"/>
      <c r="K310" s="223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3"/>
      <c r="W310" s="223"/>
      <c r="X310" s="223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176</v>
      </c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">
      <c r="A311" s="220"/>
      <c r="B311" s="221"/>
      <c r="C311" s="259"/>
      <c r="D311" s="251"/>
      <c r="E311" s="251"/>
      <c r="F311" s="251"/>
      <c r="G311" s="251"/>
      <c r="H311" s="223"/>
      <c r="I311" s="223"/>
      <c r="J311" s="223"/>
      <c r="K311" s="223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3"/>
      <c r="W311" s="223"/>
      <c r="X311" s="223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177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x14ac:dyDescent="0.2">
      <c r="A312" s="235" t="s">
        <v>165</v>
      </c>
      <c r="B312" s="236" t="s">
        <v>129</v>
      </c>
      <c r="C312" s="256" t="s">
        <v>131</v>
      </c>
      <c r="D312" s="237"/>
      <c r="E312" s="238"/>
      <c r="F312" s="239"/>
      <c r="G312" s="239">
        <f>SUMIF(AG313:AG379,"&lt;&gt;NOR",G313:G379)</f>
        <v>0</v>
      </c>
      <c r="H312" s="239"/>
      <c r="I312" s="239">
        <f>SUM(I313:I379)</f>
        <v>0</v>
      </c>
      <c r="J312" s="239"/>
      <c r="K312" s="239">
        <f>SUM(K313:K379)</f>
        <v>0</v>
      </c>
      <c r="L312" s="239"/>
      <c r="M312" s="239">
        <f>SUM(M313:M379)</f>
        <v>0</v>
      </c>
      <c r="N312" s="239"/>
      <c r="O312" s="239">
        <f>SUM(O313:O379)</f>
        <v>0</v>
      </c>
      <c r="P312" s="239"/>
      <c r="Q312" s="239">
        <f>SUM(Q313:Q379)</f>
        <v>0</v>
      </c>
      <c r="R312" s="239"/>
      <c r="S312" s="239"/>
      <c r="T312" s="240"/>
      <c r="U312" s="234"/>
      <c r="V312" s="234">
        <f>SUM(V313:V379)</f>
        <v>0</v>
      </c>
      <c r="W312" s="234"/>
      <c r="X312" s="234"/>
      <c r="AG312" t="s">
        <v>166</v>
      </c>
    </row>
    <row r="313" spans="1:60" ht="22.5" outlineLevel="1" x14ac:dyDescent="0.2">
      <c r="A313" s="241">
        <v>68</v>
      </c>
      <c r="B313" s="242" t="s">
        <v>731</v>
      </c>
      <c r="C313" s="257" t="s">
        <v>732</v>
      </c>
      <c r="D313" s="243" t="s">
        <v>169</v>
      </c>
      <c r="E313" s="244">
        <v>4</v>
      </c>
      <c r="F313" s="245"/>
      <c r="G313" s="246">
        <f>ROUND(E313*F313,2)</f>
        <v>0</v>
      </c>
      <c r="H313" s="245"/>
      <c r="I313" s="246">
        <f>ROUND(E313*H313,2)</f>
        <v>0</v>
      </c>
      <c r="J313" s="245"/>
      <c r="K313" s="246">
        <f>ROUND(E313*J313,2)</f>
        <v>0</v>
      </c>
      <c r="L313" s="246">
        <v>21</v>
      </c>
      <c r="M313" s="246">
        <f>G313*(1+L313/100)</f>
        <v>0</v>
      </c>
      <c r="N313" s="246">
        <v>0</v>
      </c>
      <c r="O313" s="246">
        <f>ROUND(E313*N313,2)</f>
        <v>0</v>
      </c>
      <c r="P313" s="246">
        <v>0</v>
      </c>
      <c r="Q313" s="246">
        <f>ROUND(E313*P313,2)</f>
        <v>0</v>
      </c>
      <c r="R313" s="246"/>
      <c r="S313" s="246" t="s">
        <v>354</v>
      </c>
      <c r="T313" s="247" t="s">
        <v>419</v>
      </c>
      <c r="U313" s="223">
        <v>0</v>
      </c>
      <c r="V313" s="223">
        <f>ROUND(E313*U313,2)</f>
        <v>0</v>
      </c>
      <c r="W313" s="223"/>
      <c r="X313" s="223" t="s">
        <v>173</v>
      </c>
      <c r="Y313" s="212"/>
      <c r="Z313" s="212"/>
      <c r="AA313" s="212"/>
      <c r="AB313" s="212"/>
      <c r="AC313" s="212"/>
      <c r="AD313" s="212"/>
      <c r="AE313" s="212"/>
      <c r="AF313" s="212"/>
      <c r="AG313" s="212" t="s">
        <v>225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">
      <c r="A314" s="220"/>
      <c r="B314" s="221"/>
      <c r="C314" s="261" t="s">
        <v>733</v>
      </c>
      <c r="D314" s="252"/>
      <c r="E314" s="252"/>
      <c r="F314" s="252"/>
      <c r="G314" s="252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12"/>
      <c r="Z314" s="212"/>
      <c r="AA314" s="212"/>
      <c r="AB314" s="212"/>
      <c r="AC314" s="212"/>
      <c r="AD314" s="212"/>
      <c r="AE314" s="212"/>
      <c r="AF314" s="212"/>
      <c r="AG314" s="212" t="s">
        <v>221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 x14ac:dyDescent="0.2">
      <c r="A315" s="220"/>
      <c r="B315" s="221"/>
      <c r="C315" s="260" t="s">
        <v>657</v>
      </c>
      <c r="D315" s="225"/>
      <c r="E315" s="226">
        <v>4</v>
      </c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12"/>
      <c r="Z315" s="212"/>
      <c r="AA315" s="212"/>
      <c r="AB315" s="212"/>
      <c r="AC315" s="212"/>
      <c r="AD315" s="212"/>
      <c r="AE315" s="212"/>
      <c r="AF315" s="212"/>
      <c r="AG315" s="212" t="s">
        <v>183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 x14ac:dyDescent="0.2">
      <c r="A316" s="220"/>
      <c r="B316" s="221"/>
      <c r="C316" s="259"/>
      <c r="D316" s="251"/>
      <c r="E316" s="251"/>
      <c r="F316" s="251"/>
      <c r="G316" s="251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177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 x14ac:dyDescent="0.2">
      <c r="A317" s="241">
        <v>69</v>
      </c>
      <c r="B317" s="242" t="s">
        <v>734</v>
      </c>
      <c r="C317" s="257" t="s">
        <v>735</v>
      </c>
      <c r="D317" s="243" t="s">
        <v>736</v>
      </c>
      <c r="E317" s="244">
        <v>2</v>
      </c>
      <c r="F317" s="245"/>
      <c r="G317" s="246">
        <f>ROUND(E317*F317,2)</f>
        <v>0</v>
      </c>
      <c r="H317" s="245"/>
      <c r="I317" s="246">
        <f>ROUND(E317*H317,2)</f>
        <v>0</v>
      </c>
      <c r="J317" s="245"/>
      <c r="K317" s="246">
        <f>ROUND(E317*J317,2)</f>
        <v>0</v>
      </c>
      <c r="L317" s="246">
        <v>21</v>
      </c>
      <c r="M317" s="246">
        <f>G317*(1+L317/100)</f>
        <v>0</v>
      </c>
      <c r="N317" s="246">
        <v>0</v>
      </c>
      <c r="O317" s="246">
        <f>ROUND(E317*N317,2)</f>
        <v>0</v>
      </c>
      <c r="P317" s="246">
        <v>0</v>
      </c>
      <c r="Q317" s="246">
        <f>ROUND(E317*P317,2)</f>
        <v>0</v>
      </c>
      <c r="R317" s="246"/>
      <c r="S317" s="246" t="s">
        <v>354</v>
      </c>
      <c r="T317" s="247" t="s">
        <v>419</v>
      </c>
      <c r="U317" s="223">
        <v>0</v>
      </c>
      <c r="V317" s="223">
        <f>ROUND(E317*U317,2)</f>
        <v>0</v>
      </c>
      <c r="W317" s="223"/>
      <c r="X317" s="223" t="s">
        <v>250</v>
      </c>
      <c r="Y317" s="212"/>
      <c r="Z317" s="212"/>
      <c r="AA317" s="212"/>
      <c r="AB317" s="212"/>
      <c r="AC317" s="212"/>
      <c r="AD317" s="212"/>
      <c r="AE317" s="212"/>
      <c r="AF317" s="212"/>
      <c r="AG317" s="212" t="s">
        <v>336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">
      <c r="A318" s="220"/>
      <c r="B318" s="221"/>
      <c r="C318" s="261" t="s">
        <v>737</v>
      </c>
      <c r="D318" s="252"/>
      <c r="E318" s="252"/>
      <c r="F318" s="252"/>
      <c r="G318" s="252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12"/>
      <c r="Z318" s="212"/>
      <c r="AA318" s="212"/>
      <c r="AB318" s="212"/>
      <c r="AC318" s="212"/>
      <c r="AD318" s="212"/>
      <c r="AE318" s="212"/>
      <c r="AF318" s="212"/>
      <c r="AG318" s="212" t="s">
        <v>221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 x14ac:dyDescent="0.2">
      <c r="A319" s="220"/>
      <c r="B319" s="221"/>
      <c r="C319" s="262" t="s">
        <v>738</v>
      </c>
      <c r="D319" s="253"/>
      <c r="E319" s="253"/>
      <c r="F319" s="253"/>
      <c r="G319" s="253"/>
      <c r="H319" s="223"/>
      <c r="I319" s="223"/>
      <c r="J319" s="223"/>
      <c r="K319" s="223"/>
      <c r="L319" s="223"/>
      <c r="M319" s="223"/>
      <c r="N319" s="223"/>
      <c r="O319" s="223"/>
      <c r="P319" s="223"/>
      <c r="Q319" s="223"/>
      <c r="R319" s="223"/>
      <c r="S319" s="223"/>
      <c r="T319" s="223"/>
      <c r="U319" s="223"/>
      <c r="V319" s="223"/>
      <c r="W319" s="223"/>
      <c r="X319" s="223"/>
      <c r="Y319" s="212"/>
      <c r="Z319" s="212"/>
      <c r="AA319" s="212"/>
      <c r="AB319" s="212"/>
      <c r="AC319" s="212"/>
      <c r="AD319" s="212"/>
      <c r="AE319" s="212"/>
      <c r="AF319" s="212"/>
      <c r="AG319" s="212" t="s">
        <v>221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 x14ac:dyDescent="0.2">
      <c r="A320" s="220"/>
      <c r="B320" s="221"/>
      <c r="C320" s="262" t="s">
        <v>739</v>
      </c>
      <c r="D320" s="253"/>
      <c r="E320" s="253"/>
      <c r="F320" s="253"/>
      <c r="G320" s="253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23"/>
      <c r="Y320" s="212"/>
      <c r="Z320" s="212"/>
      <c r="AA320" s="212"/>
      <c r="AB320" s="212"/>
      <c r="AC320" s="212"/>
      <c r="AD320" s="212"/>
      <c r="AE320" s="212"/>
      <c r="AF320" s="212"/>
      <c r="AG320" s="212" t="s">
        <v>221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 x14ac:dyDescent="0.2">
      <c r="A321" s="220"/>
      <c r="B321" s="221"/>
      <c r="C321" s="262" t="s">
        <v>740</v>
      </c>
      <c r="D321" s="253"/>
      <c r="E321" s="253"/>
      <c r="F321" s="253"/>
      <c r="G321" s="253"/>
      <c r="H321" s="223"/>
      <c r="I321" s="223"/>
      <c r="J321" s="223"/>
      <c r="K321" s="223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3"/>
      <c r="W321" s="223"/>
      <c r="X321" s="223"/>
      <c r="Y321" s="212"/>
      <c r="Z321" s="212"/>
      <c r="AA321" s="212"/>
      <c r="AB321" s="212"/>
      <c r="AC321" s="212"/>
      <c r="AD321" s="212"/>
      <c r="AE321" s="212"/>
      <c r="AF321" s="212"/>
      <c r="AG321" s="212" t="s">
        <v>221</v>
      </c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 x14ac:dyDescent="0.2">
      <c r="A322" s="220"/>
      <c r="B322" s="221"/>
      <c r="C322" s="262" t="s">
        <v>741</v>
      </c>
      <c r="D322" s="253"/>
      <c r="E322" s="253"/>
      <c r="F322" s="253"/>
      <c r="G322" s="253"/>
      <c r="H322" s="223"/>
      <c r="I322" s="223"/>
      <c r="J322" s="223"/>
      <c r="K322" s="223"/>
      <c r="L322" s="223"/>
      <c r="M322" s="223"/>
      <c r="N322" s="223"/>
      <c r="O322" s="223"/>
      <c r="P322" s="223"/>
      <c r="Q322" s="223"/>
      <c r="R322" s="223"/>
      <c r="S322" s="223"/>
      <c r="T322" s="223"/>
      <c r="U322" s="223"/>
      <c r="V322" s="223"/>
      <c r="W322" s="223"/>
      <c r="X322" s="223"/>
      <c r="Y322" s="212"/>
      <c r="Z322" s="212"/>
      <c r="AA322" s="212"/>
      <c r="AB322" s="212"/>
      <c r="AC322" s="212"/>
      <c r="AD322" s="212"/>
      <c r="AE322" s="212"/>
      <c r="AF322" s="212"/>
      <c r="AG322" s="212" t="s">
        <v>221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 x14ac:dyDescent="0.2">
      <c r="A323" s="220"/>
      <c r="B323" s="221"/>
      <c r="C323" s="262" t="s">
        <v>742</v>
      </c>
      <c r="D323" s="253"/>
      <c r="E323" s="253"/>
      <c r="F323" s="253"/>
      <c r="G323" s="253"/>
      <c r="H323" s="223"/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23"/>
      <c r="Y323" s="212"/>
      <c r="Z323" s="212"/>
      <c r="AA323" s="212"/>
      <c r="AB323" s="212"/>
      <c r="AC323" s="212"/>
      <c r="AD323" s="212"/>
      <c r="AE323" s="212"/>
      <c r="AF323" s="212"/>
      <c r="AG323" s="212" t="s">
        <v>221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 x14ac:dyDescent="0.2">
      <c r="A324" s="220"/>
      <c r="B324" s="221"/>
      <c r="C324" s="262" t="s">
        <v>743</v>
      </c>
      <c r="D324" s="253"/>
      <c r="E324" s="253"/>
      <c r="F324" s="253"/>
      <c r="G324" s="253"/>
      <c r="H324" s="223"/>
      <c r="I324" s="223"/>
      <c r="J324" s="223"/>
      <c r="K324" s="223"/>
      <c r="L324" s="223"/>
      <c r="M324" s="223"/>
      <c r="N324" s="223"/>
      <c r="O324" s="223"/>
      <c r="P324" s="223"/>
      <c r="Q324" s="223"/>
      <c r="R324" s="223"/>
      <c r="S324" s="223"/>
      <c r="T324" s="223"/>
      <c r="U324" s="223"/>
      <c r="V324" s="223"/>
      <c r="W324" s="223"/>
      <c r="X324" s="223"/>
      <c r="Y324" s="212"/>
      <c r="Z324" s="212"/>
      <c r="AA324" s="212"/>
      <c r="AB324" s="212"/>
      <c r="AC324" s="212"/>
      <c r="AD324" s="212"/>
      <c r="AE324" s="212"/>
      <c r="AF324" s="212"/>
      <c r="AG324" s="212" t="s">
        <v>221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 x14ac:dyDescent="0.2">
      <c r="A325" s="220"/>
      <c r="B325" s="221"/>
      <c r="C325" s="262" t="s">
        <v>744</v>
      </c>
      <c r="D325" s="253"/>
      <c r="E325" s="253"/>
      <c r="F325" s="253"/>
      <c r="G325" s="253"/>
      <c r="H325" s="223"/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  <c r="X325" s="223"/>
      <c r="Y325" s="212"/>
      <c r="Z325" s="212"/>
      <c r="AA325" s="212"/>
      <c r="AB325" s="212"/>
      <c r="AC325" s="212"/>
      <c r="AD325" s="212"/>
      <c r="AE325" s="212"/>
      <c r="AF325" s="212"/>
      <c r="AG325" s="212" t="s">
        <v>221</v>
      </c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">
      <c r="A326" s="220"/>
      <c r="B326" s="221"/>
      <c r="C326" s="263" t="s">
        <v>745</v>
      </c>
      <c r="D326" s="227"/>
      <c r="E326" s="228"/>
      <c r="F326" s="229"/>
      <c r="G326" s="229"/>
      <c r="H326" s="223"/>
      <c r="I326" s="223"/>
      <c r="J326" s="223"/>
      <c r="K326" s="223"/>
      <c r="L326" s="223"/>
      <c r="M326" s="223"/>
      <c r="N326" s="223"/>
      <c r="O326" s="223"/>
      <c r="P326" s="223"/>
      <c r="Q326" s="223"/>
      <c r="R326" s="223"/>
      <c r="S326" s="223"/>
      <c r="T326" s="223"/>
      <c r="U326" s="223"/>
      <c r="V326" s="223"/>
      <c r="W326" s="223"/>
      <c r="X326" s="223"/>
      <c r="Y326" s="212"/>
      <c r="Z326" s="212"/>
      <c r="AA326" s="212"/>
      <c r="AB326" s="212"/>
      <c r="AC326" s="212"/>
      <c r="AD326" s="212"/>
      <c r="AE326" s="212"/>
      <c r="AF326" s="212"/>
      <c r="AG326" s="212" t="s">
        <v>221</v>
      </c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 x14ac:dyDescent="0.2">
      <c r="A327" s="220"/>
      <c r="B327" s="221"/>
      <c r="C327" s="263" t="s">
        <v>233</v>
      </c>
      <c r="D327" s="227"/>
      <c r="E327" s="228"/>
      <c r="F327" s="229"/>
      <c r="G327" s="229"/>
      <c r="H327" s="223"/>
      <c r="I327" s="223"/>
      <c r="J327" s="223"/>
      <c r="K327" s="223"/>
      <c r="L327" s="223"/>
      <c r="M327" s="223"/>
      <c r="N327" s="223"/>
      <c r="O327" s="223"/>
      <c r="P327" s="223"/>
      <c r="Q327" s="223"/>
      <c r="R327" s="223"/>
      <c r="S327" s="223"/>
      <c r="T327" s="223"/>
      <c r="U327" s="223"/>
      <c r="V327" s="223"/>
      <c r="W327" s="223"/>
      <c r="X327" s="223"/>
      <c r="Y327" s="212"/>
      <c r="Z327" s="212"/>
      <c r="AA327" s="212"/>
      <c r="AB327" s="212"/>
      <c r="AC327" s="212"/>
      <c r="AD327" s="212"/>
      <c r="AE327" s="212"/>
      <c r="AF327" s="212"/>
      <c r="AG327" s="212" t="s">
        <v>221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 x14ac:dyDescent="0.2">
      <c r="A328" s="220"/>
      <c r="B328" s="221"/>
      <c r="C328" s="262" t="s">
        <v>787</v>
      </c>
      <c r="D328" s="253"/>
      <c r="E328" s="253"/>
      <c r="F328" s="253"/>
      <c r="G328" s="253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12"/>
      <c r="Z328" s="212"/>
      <c r="AA328" s="212"/>
      <c r="AB328" s="212"/>
      <c r="AC328" s="212"/>
      <c r="AD328" s="212"/>
      <c r="AE328" s="212"/>
      <c r="AF328" s="212"/>
      <c r="AG328" s="212" t="s">
        <v>221</v>
      </c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 x14ac:dyDescent="0.2">
      <c r="A329" s="220"/>
      <c r="B329" s="221"/>
      <c r="C329" s="263" t="s">
        <v>233</v>
      </c>
      <c r="D329" s="227"/>
      <c r="E329" s="228"/>
      <c r="F329" s="229"/>
      <c r="G329" s="229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12"/>
      <c r="Z329" s="212"/>
      <c r="AA329" s="212"/>
      <c r="AB329" s="212"/>
      <c r="AC329" s="212"/>
      <c r="AD329" s="212"/>
      <c r="AE329" s="212"/>
      <c r="AF329" s="212"/>
      <c r="AG329" s="212" t="s">
        <v>221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 x14ac:dyDescent="0.2">
      <c r="A330" s="220"/>
      <c r="B330" s="221"/>
      <c r="C330" s="262" t="s">
        <v>754</v>
      </c>
      <c r="D330" s="253"/>
      <c r="E330" s="253"/>
      <c r="F330" s="253"/>
      <c r="G330" s="25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12"/>
      <c r="Z330" s="212"/>
      <c r="AA330" s="212"/>
      <c r="AB330" s="212"/>
      <c r="AC330" s="212"/>
      <c r="AD330" s="212"/>
      <c r="AE330" s="212"/>
      <c r="AF330" s="212"/>
      <c r="AG330" s="212" t="s">
        <v>221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 x14ac:dyDescent="0.2">
      <c r="A331" s="220"/>
      <c r="B331" s="221"/>
      <c r="C331" s="262" t="s">
        <v>746</v>
      </c>
      <c r="D331" s="253"/>
      <c r="E331" s="253"/>
      <c r="F331" s="253"/>
      <c r="G331" s="253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12"/>
      <c r="Z331" s="212"/>
      <c r="AA331" s="212"/>
      <c r="AB331" s="212"/>
      <c r="AC331" s="212"/>
      <c r="AD331" s="212"/>
      <c r="AE331" s="212"/>
      <c r="AF331" s="212"/>
      <c r="AG331" s="212" t="s">
        <v>221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20"/>
      <c r="B332" s="221"/>
      <c r="C332" s="262" t="s">
        <v>747</v>
      </c>
      <c r="D332" s="253"/>
      <c r="E332" s="253"/>
      <c r="F332" s="253"/>
      <c r="G332" s="253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12"/>
      <c r="Z332" s="212"/>
      <c r="AA332" s="212"/>
      <c r="AB332" s="212"/>
      <c r="AC332" s="212"/>
      <c r="AD332" s="212"/>
      <c r="AE332" s="212"/>
      <c r="AF332" s="212"/>
      <c r="AG332" s="212" t="s">
        <v>221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 x14ac:dyDescent="0.2">
      <c r="A333" s="220"/>
      <c r="B333" s="221"/>
      <c r="C333" s="262" t="s">
        <v>748</v>
      </c>
      <c r="D333" s="253"/>
      <c r="E333" s="253"/>
      <c r="F333" s="253"/>
      <c r="G333" s="253"/>
      <c r="H333" s="223"/>
      <c r="I333" s="223"/>
      <c r="J333" s="223"/>
      <c r="K333" s="223"/>
      <c r="L333" s="223"/>
      <c r="M333" s="223"/>
      <c r="N333" s="223"/>
      <c r="O333" s="223"/>
      <c r="P333" s="223"/>
      <c r="Q333" s="223"/>
      <c r="R333" s="223"/>
      <c r="S333" s="223"/>
      <c r="T333" s="223"/>
      <c r="U333" s="223"/>
      <c r="V333" s="223"/>
      <c r="W333" s="223"/>
      <c r="X333" s="223"/>
      <c r="Y333" s="212"/>
      <c r="Z333" s="212"/>
      <c r="AA333" s="212"/>
      <c r="AB333" s="212"/>
      <c r="AC333" s="212"/>
      <c r="AD333" s="212"/>
      <c r="AE333" s="212"/>
      <c r="AF333" s="212"/>
      <c r="AG333" s="212" t="s">
        <v>221</v>
      </c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20"/>
      <c r="B334" s="221"/>
      <c r="C334" s="259"/>
      <c r="D334" s="251"/>
      <c r="E334" s="251"/>
      <c r="F334" s="251"/>
      <c r="G334" s="251"/>
      <c r="H334" s="223"/>
      <c r="I334" s="223"/>
      <c r="J334" s="223"/>
      <c r="K334" s="223"/>
      <c r="L334" s="223"/>
      <c r="M334" s="223"/>
      <c r="N334" s="223"/>
      <c r="O334" s="223"/>
      <c r="P334" s="223"/>
      <c r="Q334" s="223"/>
      <c r="R334" s="223"/>
      <c r="S334" s="223"/>
      <c r="T334" s="223"/>
      <c r="U334" s="223"/>
      <c r="V334" s="223"/>
      <c r="W334" s="223"/>
      <c r="X334" s="223"/>
      <c r="Y334" s="212"/>
      <c r="Z334" s="212"/>
      <c r="AA334" s="212"/>
      <c r="AB334" s="212"/>
      <c r="AC334" s="212"/>
      <c r="AD334" s="212"/>
      <c r="AE334" s="212"/>
      <c r="AF334" s="212"/>
      <c r="AG334" s="212" t="s">
        <v>177</v>
      </c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 x14ac:dyDescent="0.2">
      <c r="A335" s="241">
        <v>70</v>
      </c>
      <c r="B335" s="242" t="s">
        <v>749</v>
      </c>
      <c r="C335" s="257" t="s">
        <v>750</v>
      </c>
      <c r="D335" s="243" t="s">
        <v>736</v>
      </c>
      <c r="E335" s="244">
        <v>2</v>
      </c>
      <c r="F335" s="245"/>
      <c r="G335" s="246">
        <f>ROUND(E335*F335,2)</f>
        <v>0</v>
      </c>
      <c r="H335" s="245"/>
      <c r="I335" s="246">
        <f>ROUND(E335*H335,2)</f>
        <v>0</v>
      </c>
      <c r="J335" s="245"/>
      <c r="K335" s="246">
        <f>ROUND(E335*J335,2)</f>
        <v>0</v>
      </c>
      <c r="L335" s="246">
        <v>21</v>
      </c>
      <c r="M335" s="246">
        <f>G335*(1+L335/100)</f>
        <v>0</v>
      </c>
      <c r="N335" s="246">
        <v>0</v>
      </c>
      <c r="O335" s="246">
        <f>ROUND(E335*N335,2)</f>
        <v>0</v>
      </c>
      <c r="P335" s="246">
        <v>0</v>
      </c>
      <c r="Q335" s="246">
        <f>ROUND(E335*P335,2)</f>
        <v>0</v>
      </c>
      <c r="R335" s="246"/>
      <c r="S335" s="246" t="s">
        <v>354</v>
      </c>
      <c r="T335" s="247" t="s">
        <v>419</v>
      </c>
      <c r="U335" s="223">
        <v>0</v>
      </c>
      <c r="V335" s="223">
        <f>ROUND(E335*U335,2)</f>
        <v>0</v>
      </c>
      <c r="W335" s="223"/>
      <c r="X335" s="223" t="s">
        <v>250</v>
      </c>
      <c r="Y335" s="212"/>
      <c r="Z335" s="212"/>
      <c r="AA335" s="212"/>
      <c r="AB335" s="212"/>
      <c r="AC335" s="212"/>
      <c r="AD335" s="212"/>
      <c r="AE335" s="212"/>
      <c r="AF335" s="212"/>
      <c r="AG335" s="212" t="s">
        <v>336</v>
      </c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 x14ac:dyDescent="0.2">
      <c r="A336" s="220"/>
      <c r="B336" s="221"/>
      <c r="C336" s="261" t="s">
        <v>751</v>
      </c>
      <c r="D336" s="252"/>
      <c r="E336" s="252"/>
      <c r="F336" s="252"/>
      <c r="G336" s="252"/>
      <c r="H336" s="223"/>
      <c r="I336" s="223"/>
      <c r="J336" s="223"/>
      <c r="K336" s="223"/>
      <c r="L336" s="223"/>
      <c r="M336" s="223"/>
      <c r="N336" s="223"/>
      <c r="O336" s="223"/>
      <c r="P336" s="223"/>
      <c r="Q336" s="223"/>
      <c r="R336" s="223"/>
      <c r="S336" s="223"/>
      <c r="T336" s="223"/>
      <c r="U336" s="223"/>
      <c r="V336" s="223"/>
      <c r="W336" s="223"/>
      <c r="X336" s="223"/>
      <c r="Y336" s="212"/>
      <c r="Z336" s="212"/>
      <c r="AA336" s="212"/>
      <c r="AB336" s="212"/>
      <c r="AC336" s="212"/>
      <c r="AD336" s="212"/>
      <c r="AE336" s="212"/>
      <c r="AF336" s="212"/>
      <c r="AG336" s="212" t="s">
        <v>221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 x14ac:dyDescent="0.2">
      <c r="A337" s="220"/>
      <c r="B337" s="221"/>
      <c r="C337" s="262" t="s">
        <v>738</v>
      </c>
      <c r="D337" s="253"/>
      <c r="E337" s="253"/>
      <c r="F337" s="253"/>
      <c r="G337" s="253"/>
      <c r="H337" s="223"/>
      <c r="I337" s="223"/>
      <c r="J337" s="223"/>
      <c r="K337" s="223"/>
      <c r="L337" s="223"/>
      <c r="M337" s="223"/>
      <c r="N337" s="223"/>
      <c r="O337" s="223"/>
      <c r="P337" s="223"/>
      <c r="Q337" s="223"/>
      <c r="R337" s="223"/>
      <c r="S337" s="223"/>
      <c r="T337" s="223"/>
      <c r="U337" s="223"/>
      <c r="V337" s="223"/>
      <c r="W337" s="223"/>
      <c r="X337" s="223"/>
      <c r="Y337" s="212"/>
      <c r="Z337" s="212"/>
      <c r="AA337" s="212"/>
      <c r="AB337" s="212"/>
      <c r="AC337" s="212"/>
      <c r="AD337" s="212"/>
      <c r="AE337" s="212"/>
      <c r="AF337" s="212"/>
      <c r="AG337" s="212" t="s">
        <v>221</v>
      </c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">
      <c r="A338" s="220"/>
      <c r="B338" s="221"/>
      <c r="C338" s="262" t="s">
        <v>739</v>
      </c>
      <c r="D338" s="253"/>
      <c r="E338" s="253"/>
      <c r="F338" s="253"/>
      <c r="G338" s="253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223"/>
      <c r="Y338" s="212"/>
      <c r="Z338" s="212"/>
      <c r="AA338" s="212"/>
      <c r="AB338" s="212"/>
      <c r="AC338" s="212"/>
      <c r="AD338" s="212"/>
      <c r="AE338" s="212"/>
      <c r="AF338" s="212"/>
      <c r="AG338" s="212" t="s">
        <v>221</v>
      </c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 x14ac:dyDescent="0.2">
      <c r="A339" s="220"/>
      <c r="B339" s="221"/>
      <c r="C339" s="262" t="s">
        <v>740</v>
      </c>
      <c r="D339" s="253"/>
      <c r="E339" s="253"/>
      <c r="F339" s="253"/>
      <c r="G339" s="25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3"/>
      <c r="Y339" s="212"/>
      <c r="Z339" s="212"/>
      <c r="AA339" s="212"/>
      <c r="AB339" s="212"/>
      <c r="AC339" s="212"/>
      <c r="AD339" s="212"/>
      <c r="AE339" s="212"/>
      <c r="AF339" s="212"/>
      <c r="AG339" s="212" t="s">
        <v>221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 x14ac:dyDescent="0.2">
      <c r="A340" s="220"/>
      <c r="B340" s="221"/>
      <c r="C340" s="262" t="s">
        <v>752</v>
      </c>
      <c r="D340" s="253"/>
      <c r="E340" s="253"/>
      <c r="F340" s="253"/>
      <c r="G340" s="253"/>
      <c r="H340" s="223"/>
      <c r="I340" s="223"/>
      <c r="J340" s="223"/>
      <c r="K340" s="223"/>
      <c r="L340" s="223"/>
      <c r="M340" s="223"/>
      <c r="N340" s="223"/>
      <c r="O340" s="223"/>
      <c r="P340" s="223"/>
      <c r="Q340" s="223"/>
      <c r="R340" s="223"/>
      <c r="S340" s="223"/>
      <c r="T340" s="223"/>
      <c r="U340" s="223"/>
      <c r="V340" s="223"/>
      <c r="W340" s="223"/>
      <c r="X340" s="223"/>
      <c r="Y340" s="212"/>
      <c r="Z340" s="212"/>
      <c r="AA340" s="212"/>
      <c r="AB340" s="212"/>
      <c r="AC340" s="212"/>
      <c r="AD340" s="212"/>
      <c r="AE340" s="212"/>
      <c r="AF340" s="212"/>
      <c r="AG340" s="212" t="s">
        <v>221</v>
      </c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">
      <c r="A341" s="220"/>
      <c r="B341" s="221"/>
      <c r="C341" s="262" t="s">
        <v>742</v>
      </c>
      <c r="D341" s="253"/>
      <c r="E341" s="253"/>
      <c r="F341" s="253"/>
      <c r="G341" s="253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12"/>
      <c r="Z341" s="212"/>
      <c r="AA341" s="212"/>
      <c r="AB341" s="212"/>
      <c r="AC341" s="212"/>
      <c r="AD341" s="212"/>
      <c r="AE341" s="212"/>
      <c r="AF341" s="212"/>
      <c r="AG341" s="212" t="s">
        <v>221</v>
      </c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 x14ac:dyDescent="0.2">
      <c r="A342" s="220"/>
      <c r="B342" s="221"/>
      <c r="C342" s="262" t="s">
        <v>753</v>
      </c>
      <c r="D342" s="253"/>
      <c r="E342" s="253"/>
      <c r="F342" s="253"/>
      <c r="G342" s="253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12"/>
      <c r="Z342" s="212"/>
      <c r="AA342" s="212"/>
      <c r="AB342" s="212"/>
      <c r="AC342" s="212"/>
      <c r="AD342" s="212"/>
      <c r="AE342" s="212"/>
      <c r="AF342" s="212"/>
      <c r="AG342" s="212" t="s">
        <v>221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 x14ac:dyDescent="0.2">
      <c r="A343" s="220"/>
      <c r="B343" s="221"/>
      <c r="C343" s="262" t="s">
        <v>744</v>
      </c>
      <c r="D343" s="253"/>
      <c r="E343" s="253"/>
      <c r="F343" s="253"/>
      <c r="G343" s="25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12"/>
      <c r="Z343" s="212"/>
      <c r="AA343" s="212"/>
      <c r="AB343" s="212"/>
      <c r="AC343" s="212"/>
      <c r="AD343" s="212"/>
      <c r="AE343" s="212"/>
      <c r="AF343" s="212"/>
      <c r="AG343" s="212" t="s">
        <v>221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">
      <c r="A344" s="220"/>
      <c r="B344" s="221"/>
      <c r="C344" s="262" t="s">
        <v>787</v>
      </c>
      <c r="D344" s="253"/>
      <c r="E344" s="253"/>
      <c r="F344" s="253"/>
      <c r="G344" s="253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12"/>
      <c r="Z344" s="212"/>
      <c r="AA344" s="212"/>
      <c r="AB344" s="212"/>
      <c r="AC344" s="212"/>
      <c r="AD344" s="212"/>
      <c r="AE344" s="212"/>
      <c r="AF344" s="212"/>
      <c r="AG344" s="212" t="s">
        <v>221</v>
      </c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 x14ac:dyDescent="0.2">
      <c r="A345" s="220"/>
      <c r="B345" s="221"/>
      <c r="C345" s="263" t="s">
        <v>233</v>
      </c>
      <c r="D345" s="227"/>
      <c r="E345" s="228"/>
      <c r="F345" s="229"/>
      <c r="G345" s="229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12"/>
      <c r="Z345" s="212"/>
      <c r="AA345" s="212"/>
      <c r="AB345" s="212"/>
      <c r="AC345" s="212"/>
      <c r="AD345" s="212"/>
      <c r="AE345" s="212"/>
      <c r="AF345" s="212"/>
      <c r="AG345" s="212" t="s">
        <v>221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 x14ac:dyDescent="0.2">
      <c r="A346" s="220"/>
      <c r="B346" s="221"/>
      <c r="C346" s="262" t="s">
        <v>754</v>
      </c>
      <c r="D346" s="253"/>
      <c r="E346" s="253"/>
      <c r="F346" s="253"/>
      <c r="G346" s="253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12"/>
      <c r="Z346" s="212"/>
      <c r="AA346" s="212"/>
      <c r="AB346" s="212"/>
      <c r="AC346" s="212"/>
      <c r="AD346" s="212"/>
      <c r="AE346" s="212"/>
      <c r="AF346" s="212"/>
      <c r="AG346" s="212" t="s">
        <v>221</v>
      </c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 x14ac:dyDescent="0.2">
      <c r="A347" s="220"/>
      <c r="B347" s="221"/>
      <c r="C347" s="262" t="s">
        <v>755</v>
      </c>
      <c r="D347" s="253"/>
      <c r="E347" s="253"/>
      <c r="F347" s="253"/>
      <c r="G347" s="253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  <c r="X347" s="223"/>
      <c r="Y347" s="212"/>
      <c r="Z347" s="212"/>
      <c r="AA347" s="212"/>
      <c r="AB347" s="212"/>
      <c r="AC347" s="212"/>
      <c r="AD347" s="212"/>
      <c r="AE347" s="212"/>
      <c r="AF347" s="212"/>
      <c r="AG347" s="212" t="s">
        <v>221</v>
      </c>
      <c r="AH347" s="212"/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 x14ac:dyDescent="0.2">
      <c r="A348" s="220"/>
      <c r="B348" s="221"/>
      <c r="C348" s="262" t="s">
        <v>756</v>
      </c>
      <c r="D348" s="253"/>
      <c r="E348" s="253"/>
      <c r="F348" s="253"/>
      <c r="G348" s="253"/>
      <c r="H348" s="223"/>
      <c r="I348" s="223"/>
      <c r="J348" s="223"/>
      <c r="K348" s="223"/>
      <c r="L348" s="223"/>
      <c r="M348" s="223"/>
      <c r="N348" s="223"/>
      <c r="O348" s="223"/>
      <c r="P348" s="223"/>
      <c r="Q348" s="223"/>
      <c r="R348" s="223"/>
      <c r="S348" s="223"/>
      <c r="T348" s="223"/>
      <c r="U348" s="223"/>
      <c r="V348" s="223"/>
      <c r="W348" s="223"/>
      <c r="X348" s="223"/>
      <c r="Y348" s="212"/>
      <c r="Z348" s="212"/>
      <c r="AA348" s="212"/>
      <c r="AB348" s="212"/>
      <c r="AC348" s="212"/>
      <c r="AD348" s="212"/>
      <c r="AE348" s="212"/>
      <c r="AF348" s="212"/>
      <c r="AG348" s="212" t="s">
        <v>221</v>
      </c>
      <c r="AH348" s="212"/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 x14ac:dyDescent="0.2">
      <c r="A349" s="220"/>
      <c r="B349" s="221"/>
      <c r="C349" s="259"/>
      <c r="D349" s="251"/>
      <c r="E349" s="251"/>
      <c r="F349" s="251"/>
      <c r="G349" s="251"/>
      <c r="H349" s="223"/>
      <c r="I349" s="223"/>
      <c r="J349" s="223"/>
      <c r="K349" s="223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  <c r="X349" s="223"/>
      <c r="Y349" s="212"/>
      <c r="Z349" s="212"/>
      <c r="AA349" s="212"/>
      <c r="AB349" s="212"/>
      <c r="AC349" s="212"/>
      <c r="AD349" s="212"/>
      <c r="AE349" s="212"/>
      <c r="AF349" s="212"/>
      <c r="AG349" s="212" t="s">
        <v>177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 x14ac:dyDescent="0.2">
      <c r="A350" s="241">
        <v>71</v>
      </c>
      <c r="B350" s="242" t="s">
        <v>757</v>
      </c>
      <c r="C350" s="257" t="s">
        <v>758</v>
      </c>
      <c r="D350" s="243" t="s">
        <v>637</v>
      </c>
      <c r="E350" s="244">
        <v>4</v>
      </c>
      <c r="F350" s="245"/>
      <c r="G350" s="246">
        <f>ROUND(E350*F350,2)</f>
        <v>0</v>
      </c>
      <c r="H350" s="245"/>
      <c r="I350" s="246">
        <f>ROUND(E350*H350,2)</f>
        <v>0</v>
      </c>
      <c r="J350" s="245"/>
      <c r="K350" s="246">
        <f>ROUND(E350*J350,2)</f>
        <v>0</v>
      </c>
      <c r="L350" s="246">
        <v>21</v>
      </c>
      <c r="M350" s="246">
        <f>G350*(1+L350/100)</f>
        <v>0</v>
      </c>
      <c r="N350" s="246">
        <v>0</v>
      </c>
      <c r="O350" s="246">
        <f>ROUND(E350*N350,2)</f>
        <v>0</v>
      </c>
      <c r="P350" s="246">
        <v>0</v>
      </c>
      <c r="Q350" s="246">
        <f>ROUND(E350*P350,2)</f>
        <v>0</v>
      </c>
      <c r="R350" s="246"/>
      <c r="S350" s="246" t="s">
        <v>354</v>
      </c>
      <c r="T350" s="247" t="s">
        <v>419</v>
      </c>
      <c r="U350" s="223">
        <v>0</v>
      </c>
      <c r="V350" s="223">
        <f>ROUND(E350*U350,2)</f>
        <v>0</v>
      </c>
      <c r="W350" s="223"/>
      <c r="X350" s="223" t="s">
        <v>250</v>
      </c>
      <c r="Y350" s="212"/>
      <c r="Z350" s="212"/>
      <c r="AA350" s="212"/>
      <c r="AB350" s="212"/>
      <c r="AC350" s="212"/>
      <c r="AD350" s="212"/>
      <c r="AE350" s="212"/>
      <c r="AF350" s="212"/>
      <c r="AG350" s="212" t="s">
        <v>336</v>
      </c>
      <c r="AH350" s="212"/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ht="22.5" outlineLevel="1" x14ac:dyDescent="0.2">
      <c r="A351" s="220"/>
      <c r="B351" s="221"/>
      <c r="C351" s="261" t="s">
        <v>759</v>
      </c>
      <c r="D351" s="252"/>
      <c r="E351" s="252"/>
      <c r="F351" s="252"/>
      <c r="G351" s="252"/>
      <c r="H351" s="223"/>
      <c r="I351" s="223"/>
      <c r="J351" s="223"/>
      <c r="K351" s="223"/>
      <c r="L351" s="223"/>
      <c r="M351" s="223"/>
      <c r="N351" s="223"/>
      <c r="O351" s="223"/>
      <c r="P351" s="223"/>
      <c r="Q351" s="223"/>
      <c r="R351" s="223"/>
      <c r="S351" s="223"/>
      <c r="T351" s="223"/>
      <c r="U351" s="223"/>
      <c r="V351" s="223"/>
      <c r="W351" s="223"/>
      <c r="X351" s="223"/>
      <c r="Y351" s="212"/>
      <c r="Z351" s="212"/>
      <c r="AA351" s="212"/>
      <c r="AB351" s="212"/>
      <c r="AC351" s="212"/>
      <c r="AD351" s="212"/>
      <c r="AE351" s="212"/>
      <c r="AF351" s="212"/>
      <c r="AG351" s="212" t="s">
        <v>221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48" t="str">
        <f>C351</f>
        <v>Pouzdro o pr. 106 mm k zabudování, materiál ocel,povrchová úprava-žárový zinek, slouží k ustavení sloupků pro tenis, volejbal, plážový volejbal,  nohejbal o průměru 102 mm, pro vnitřní i venkovní použití.</v>
      </c>
      <c r="BB351" s="212"/>
      <c r="BC351" s="212"/>
      <c r="BD351" s="212"/>
      <c r="BE351" s="212"/>
      <c r="BF351" s="212"/>
      <c r="BG351" s="212"/>
      <c r="BH351" s="212"/>
    </row>
    <row r="352" spans="1:60" outlineLevel="1" x14ac:dyDescent="0.2">
      <c r="A352" s="220"/>
      <c r="B352" s="221"/>
      <c r="C352" s="262" t="s">
        <v>760</v>
      </c>
      <c r="D352" s="253"/>
      <c r="E352" s="253"/>
      <c r="F352" s="253"/>
      <c r="G352" s="253"/>
      <c r="H352" s="223"/>
      <c r="I352" s="223"/>
      <c r="J352" s="223"/>
      <c r="K352" s="223"/>
      <c r="L352" s="223"/>
      <c r="M352" s="223"/>
      <c r="N352" s="223"/>
      <c r="O352" s="223"/>
      <c r="P352" s="223"/>
      <c r="Q352" s="223"/>
      <c r="R352" s="223"/>
      <c r="S352" s="223"/>
      <c r="T352" s="223"/>
      <c r="U352" s="223"/>
      <c r="V352" s="223"/>
      <c r="W352" s="223"/>
      <c r="X352" s="223"/>
      <c r="Y352" s="212"/>
      <c r="Z352" s="212"/>
      <c r="AA352" s="212"/>
      <c r="AB352" s="212"/>
      <c r="AC352" s="212"/>
      <c r="AD352" s="212"/>
      <c r="AE352" s="212"/>
      <c r="AF352" s="212"/>
      <c r="AG352" s="212" t="s">
        <v>221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 x14ac:dyDescent="0.2">
      <c r="A353" s="220"/>
      <c r="B353" s="221"/>
      <c r="C353" s="259"/>
      <c r="D353" s="251"/>
      <c r="E353" s="251"/>
      <c r="F353" s="251"/>
      <c r="G353" s="251"/>
      <c r="H353" s="223"/>
      <c r="I353" s="223"/>
      <c r="J353" s="223"/>
      <c r="K353" s="223"/>
      <c r="L353" s="223"/>
      <c r="M353" s="223"/>
      <c r="N353" s="223"/>
      <c r="O353" s="223"/>
      <c r="P353" s="223"/>
      <c r="Q353" s="223"/>
      <c r="R353" s="223"/>
      <c r="S353" s="223"/>
      <c r="T353" s="223"/>
      <c r="U353" s="223"/>
      <c r="V353" s="223"/>
      <c r="W353" s="223"/>
      <c r="X353" s="223"/>
      <c r="Y353" s="212"/>
      <c r="Z353" s="212"/>
      <c r="AA353" s="212"/>
      <c r="AB353" s="212"/>
      <c r="AC353" s="212"/>
      <c r="AD353" s="212"/>
      <c r="AE353" s="212"/>
      <c r="AF353" s="212"/>
      <c r="AG353" s="212" t="s">
        <v>177</v>
      </c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ht="22.5" outlineLevel="1" x14ac:dyDescent="0.2">
      <c r="A354" s="241">
        <v>72</v>
      </c>
      <c r="B354" s="242" t="s">
        <v>761</v>
      </c>
      <c r="C354" s="257" t="s">
        <v>762</v>
      </c>
      <c r="D354" s="243" t="s">
        <v>637</v>
      </c>
      <c r="E354" s="244">
        <v>4</v>
      </c>
      <c r="F354" s="245"/>
      <c r="G354" s="246">
        <f>ROUND(E354*F354,2)</f>
        <v>0</v>
      </c>
      <c r="H354" s="245"/>
      <c r="I354" s="246">
        <f>ROUND(E354*H354,2)</f>
        <v>0</v>
      </c>
      <c r="J354" s="245"/>
      <c r="K354" s="246">
        <f>ROUND(E354*J354,2)</f>
        <v>0</v>
      </c>
      <c r="L354" s="246">
        <v>21</v>
      </c>
      <c r="M354" s="246">
        <f>G354*(1+L354/100)</f>
        <v>0</v>
      </c>
      <c r="N354" s="246">
        <v>0</v>
      </c>
      <c r="O354" s="246">
        <f>ROUND(E354*N354,2)</f>
        <v>0</v>
      </c>
      <c r="P354" s="246">
        <v>0</v>
      </c>
      <c r="Q354" s="246">
        <f>ROUND(E354*P354,2)</f>
        <v>0</v>
      </c>
      <c r="R354" s="246"/>
      <c r="S354" s="246" t="s">
        <v>354</v>
      </c>
      <c r="T354" s="247" t="s">
        <v>419</v>
      </c>
      <c r="U354" s="223">
        <v>0</v>
      </c>
      <c r="V354" s="223">
        <f>ROUND(E354*U354,2)</f>
        <v>0</v>
      </c>
      <c r="W354" s="223"/>
      <c r="X354" s="223" t="s">
        <v>250</v>
      </c>
      <c r="Y354" s="212"/>
      <c r="Z354" s="212"/>
      <c r="AA354" s="212"/>
      <c r="AB354" s="212"/>
      <c r="AC354" s="212"/>
      <c r="AD354" s="212"/>
      <c r="AE354" s="212"/>
      <c r="AF354" s="212"/>
      <c r="AG354" s="212" t="s">
        <v>336</v>
      </c>
      <c r="AH354" s="212"/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 x14ac:dyDescent="0.2">
      <c r="A355" s="220"/>
      <c r="B355" s="221"/>
      <c r="C355" s="261" t="s">
        <v>763</v>
      </c>
      <c r="D355" s="252"/>
      <c r="E355" s="252"/>
      <c r="F355" s="252"/>
      <c r="G355" s="252"/>
      <c r="H355" s="223"/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  <c r="X355" s="223"/>
      <c r="Y355" s="212"/>
      <c r="Z355" s="212"/>
      <c r="AA355" s="212"/>
      <c r="AB355" s="212"/>
      <c r="AC355" s="212"/>
      <c r="AD355" s="212"/>
      <c r="AE355" s="212"/>
      <c r="AF355" s="212"/>
      <c r="AG355" s="212" t="s">
        <v>221</v>
      </c>
      <c r="AH355" s="212"/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48" t="str">
        <f>C355</f>
        <v>krycí ocelové víčko s osazením na ocelové pouzdro pr. 102 mm . pro volejbal, tenis, nohejbal a beachvolejbal.</v>
      </c>
      <c r="BB355" s="212"/>
      <c r="BC355" s="212"/>
      <c r="BD355" s="212"/>
      <c r="BE355" s="212"/>
      <c r="BF355" s="212"/>
      <c r="BG355" s="212"/>
      <c r="BH355" s="212"/>
    </row>
    <row r="356" spans="1:60" outlineLevel="1" x14ac:dyDescent="0.2">
      <c r="A356" s="220"/>
      <c r="B356" s="221"/>
      <c r="C356" s="262" t="s">
        <v>738</v>
      </c>
      <c r="D356" s="253"/>
      <c r="E356" s="253"/>
      <c r="F356" s="253"/>
      <c r="G356" s="253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12"/>
      <c r="Z356" s="212"/>
      <c r="AA356" s="212"/>
      <c r="AB356" s="212"/>
      <c r="AC356" s="212"/>
      <c r="AD356" s="212"/>
      <c r="AE356" s="212"/>
      <c r="AF356" s="212"/>
      <c r="AG356" s="212" t="s">
        <v>221</v>
      </c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 x14ac:dyDescent="0.2">
      <c r="A357" s="220"/>
      <c r="B357" s="221"/>
      <c r="C357" s="262" t="s">
        <v>764</v>
      </c>
      <c r="D357" s="253"/>
      <c r="E357" s="253"/>
      <c r="F357" s="253"/>
      <c r="G357" s="253"/>
      <c r="H357" s="223"/>
      <c r="I357" s="223"/>
      <c r="J357" s="223"/>
      <c r="K357" s="223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223"/>
      <c r="X357" s="223"/>
      <c r="Y357" s="212"/>
      <c r="Z357" s="212"/>
      <c r="AA357" s="212"/>
      <c r="AB357" s="212"/>
      <c r="AC357" s="212"/>
      <c r="AD357" s="212"/>
      <c r="AE357" s="212"/>
      <c r="AF357" s="212"/>
      <c r="AG357" s="212" t="s">
        <v>221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 x14ac:dyDescent="0.2">
      <c r="A358" s="220"/>
      <c r="B358" s="221"/>
      <c r="C358" s="259"/>
      <c r="D358" s="251"/>
      <c r="E358" s="251"/>
      <c r="F358" s="251"/>
      <c r="G358" s="251"/>
      <c r="H358" s="223"/>
      <c r="I358" s="223"/>
      <c r="J358" s="223"/>
      <c r="K358" s="223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3"/>
      <c r="W358" s="223"/>
      <c r="X358" s="223"/>
      <c r="Y358" s="212"/>
      <c r="Z358" s="212"/>
      <c r="AA358" s="212"/>
      <c r="AB358" s="212"/>
      <c r="AC358" s="212"/>
      <c r="AD358" s="212"/>
      <c r="AE358" s="212"/>
      <c r="AF358" s="212"/>
      <c r="AG358" s="212" t="s">
        <v>177</v>
      </c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 x14ac:dyDescent="0.2">
      <c r="A359" s="241">
        <v>73</v>
      </c>
      <c r="B359" s="242" t="s">
        <v>765</v>
      </c>
      <c r="C359" s="257" t="s">
        <v>766</v>
      </c>
      <c r="D359" s="243" t="s">
        <v>637</v>
      </c>
      <c r="E359" s="244">
        <v>2</v>
      </c>
      <c r="F359" s="245"/>
      <c r="G359" s="246">
        <f>ROUND(E359*F359,2)</f>
        <v>0</v>
      </c>
      <c r="H359" s="245"/>
      <c r="I359" s="246">
        <f>ROUND(E359*H359,2)</f>
        <v>0</v>
      </c>
      <c r="J359" s="245"/>
      <c r="K359" s="246">
        <f>ROUND(E359*J359,2)</f>
        <v>0</v>
      </c>
      <c r="L359" s="246">
        <v>21</v>
      </c>
      <c r="M359" s="246">
        <f>G359*(1+L359/100)</f>
        <v>0</v>
      </c>
      <c r="N359" s="246">
        <v>0</v>
      </c>
      <c r="O359" s="246">
        <f>ROUND(E359*N359,2)</f>
        <v>0</v>
      </c>
      <c r="P359" s="246">
        <v>0</v>
      </c>
      <c r="Q359" s="246">
        <f>ROUND(E359*P359,2)</f>
        <v>0</v>
      </c>
      <c r="R359" s="246"/>
      <c r="S359" s="246" t="s">
        <v>354</v>
      </c>
      <c r="T359" s="247" t="s">
        <v>419</v>
      </c>
      <c r="U359" s="223">
        <v>0</v>
      </c>
      <c r="V359" s="223">
        <f>ROUND(E359*U359,2)</f>
        <v>0</v>
      </c>
      <c r="W359" s="223"/>
      <c r="X359" s="223" t="s">
        <v>250</v>
      </c>
      <c r="Y359" s="212"/>
      <c r="Z359" s="212"/>
      <c r="AA359" s="212"/>
      <c r="AB359" s="212"/>
      <c r="AC359" s="212"/>
      <c r="AD359" s="212"/>
      <c r="AE359" s="212"/>
      <c r="AF359" s="212"/>
      <c r="AG359" s="212" t="s">
        <v>336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 x14ac:dyDescent="0.2">
      <c r="A360" s="220"/>
      <c r="B360" s="221"/>
      <c r="C360" s="261" t="s">
        <v>767</v>
      </c>
      <c r="D360" s="252"/>
      <c r="E360" s="252"/>
      <c r="F360" s="252"/>
      <c r="G360" s="252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3"/>
      <c r="Y360" s="212"/>
      <c r="Z360" s="212"/>
      <c r="AA360" s="212"/>
      <c r="AB360" s="212"/>
      <c r="AC360" s="212"/>
      <c r="AD360" s="212"/>
      <c r="AE360" s="212"/>
      <c r="AF360" s="212"/>
      <c r="AG360" s="212" t="s">
        <v>221</v>
      </c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 x14ac:dyDescent="0.2">
      <c r="A361" s="220"/>
      <c r="B361" s="221"/>
      <c r="C361" s="262" t="s">
        <v>768</v>
      </c>
      <c r="D361" s="253"/>
      <c r="E361" s="253"/>
      <c r="F361" s="253"/>
      <c r="G361" s="253"/>
      <c r="H361" s="223"/>
      <c r="I361" s="223"/>
      <c r="J361" s="223"/>
      <c r="K361" s="223"/>
      <c r="L361" s="223"/>
      <c r="M361" s="223"/>
      <c r="N361" s="223"/>
      <c r="O361" s="223"/>
      <c r="P361" s="223"/>
      <c r="Q361" s="223"/>
      <c r="R361" s="223"/>
      <c r="S361" s="223"/>
      <c r="T361" s="223"/>
      <c r="U361" s="223"/>
      <c r="V361" s="223"/>
      <c r="W361" s="223"/>
      <c r="X361" s="223"/>
      <c r="Y361" s="212"/>
      <c r="Z361" s="212"/>
      <c r="AA361" s="212"/>
      <c r="AB361" s="212"/>
      <c r="AC361" s="212"/>
      <c r="AD361" s="212"/>
      <c r="AE361" s="212"/>
      <c r="AF361" s="212"/>
      <c r="AG361" s="212" t="s">
        <v>221</v>
      </c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 x14ac:dyDescent="0.2">
      <c r="A362" s="220"/>
      <c r="B362" s="221"/>
      <c r="C362" s="262" t="s">
        <v>769</v>
      </c>
      <c r="D362" s="253"/>
      <c r="E362" s="253"/>
      <c r="F362" s="253"/>
      <c r="G362" s="253"/>
      <c r="H362" s="223"/>
      <c r="I362" s="223"/>
      <c r="J362" s="223"/>
      <c r="K362" s="223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3"/>
      <c r="W362" s="223"/>
      <c r="X362" s="223"/>
      <c r="Y362" s="212"/>
      <c r="Z362" s="212"/>
      <c r="AA362" s="212"/>
      <c r="AB362" s="212"/>
      <c r="AC362" s="212"/>
      <c r="AD362" s="212"/>
      <c r="AE362" s="212"/>
      <c r="AF362" s="212"/>
      <c r="AG362" s="212" t="s">
        <v>221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 x14ac:dyDescent="0.2">
      <c r="A363" s="220"/>
      <c r="B363" s="221"/>
      <c r="C363" s="262" t="s">
        <v>770</v>
      </c>
      <c r="D363" s="253"/>
      <c r="E363" s="253"/>
      <c r="F363" s="253"/>
      <c r="G363" s="253"/>
      <c r="H363" s="223"/>
      <c r="I363" s="223"/>
      <c r="J363" s="223"/>
      <c r="K363" s="223"/>
      <c r="L363" s="223"/>
      <c r="M363" s="223"/>
      <c r="N363" s="223"/>
      <c r="O363" s="223"/>
      <c r="P363" s="223"/>
      <c r="Q363" s="223"/>
      <c r="R363" s="223"/>
      <c r="S363" s="223"/>
      <c r="T363" s="223"/>
      <c r="U363" s="223"/>
      <c r="V363" s="223"/>
      <c r="W363" s="223"/>
      <c r="X363" s="223"/>
      <c r="Y363" s="212"/>
      <c r="Z363" s="212"/>
      <c r="AA363" s="212"/>
      <c r="AB363" s="212"/>
      <c r="AC363" s="212"/>
      <c r="AD363" s="212"/>
      <c r="AE363" s="212"/>
      <c r="AF363" s="212"/>
      <c r="AG363" s="212" t="s">
        <v>221</v>
      </c>
      <c r="AH363" s="212"/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 x14ac:dyDescent="0.2">
      <c r="A364" s="220"/>
      <c r="B364" s="221"/>
      <c r="C364" s="262" t="s">
        <v>771</v>
      </c>
      <c r="D364" s="253"/>
      <c r="E364" s="253"/>
      <c r="F364" s="253"/>
      <c r="G364" s="253"/>
      <c r="H364" s="223"/>
      <c r="I364" s="223"/>
      <c r="J364" s="223"/>
      <c r="K364" s="223"/>
      <c r="L364" s="223"/>
      <c r="M364" s="223"/>
      <c r="N364" s="223"/>
      <c r="O364" s="223"/>
      <c r="P364" s="223"/>
      <c r="Q364" s="223"/>
      <c r="R364" s="223"/>
      <c r="S364" s="223"/>
      <c r="T364" s="223"/>
      <c r="U364" s="223"/>
      <c r="V364" s="223"/>
      <c r="W364" s="223"/>
      <c r="X364" s="223"/>
      <c r="Y364" s="212"/>
      <c r="Z364" s="212"/>
      <c r="AA364" s="212"/>
      <c r="AB364" s="212"/>
      <c r="AC364" s="212"/>
      <c r="AD364" s="212"/>
      <c r="AE364" s="212"/>
      <c r="AF364" s="212"/>
      <c r="AG364" s="212" t="s">
        <v>221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 x14ac:dyDescent="0.2">
      <c r="A365" s="220"/>
      <c r="B365" s="221"/>
      <c r="C365" s="262" t="s">
        <v>772</v>
      </c>
      <c r="D365" s="253"/>
      <c r="E365" s="253"/>
      <c r="F365" s="253"/>
      <c r="G365" s="253"/>
      <c r="H365" s="223"/>
      <c r="I365" s="223"/>
      <c r="J365" s="223"/>
      <c r="K365" s="223"/>
      <c r="L365" s="223"/>
      <c r="M365" s="223"/>
      <c r="N365" s="223"/>
      <c r="O365" s="223"/>
      <c r="P365" s="223"/>
      <c r="Q365" s="223"/>
      <c r="R365" s="223"/>
      <c r="S365" s="223"/>
      <c r="T365" s="223"/>
      <c r="U365" s="223"/>
      <c r="V365" s="223"/>
      <c r="W365" s="223"/>
      <c r="X365" s="223"/>
      <c r="Y365" s="212"/>
      <c r="Z365" s="212"/>
      <c r="AA365" s="212"/>
      <c r="AB365" s="212"/>
      <c r="AC365" s="212"/>
      <c r="AD365" s="212"/>
      <c r="AE365" s="212"/>
      <c r="AF365" s="212"/>
      <c r="AG365" s="212" t="s">
        <v>221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 x14ac:dyDescent="0.2">
      <c r="A366" s="220"/>
      <c r="B366" s="221"/>
      <c r="C366" s="262" t="s">
        <v>773</v>
      </c>
      <c r="D366" s="253"/>
      <c r="E366" s="253"/>
      <c r="F366" s="253"/>
      <c r="G366" s="253"/>
      <c r="H366" s="223"/>
      <c r="I366" s="223"/>
      <c r="J366" s="223"/>
      <c r="K366" s="223"/>
      <c r="L366" s="223"/>
      <c r="M366" s="223"/>
      <c r="N366" s="223"/>
      <c r="O366" s="223"/>
      <c r="P366" s="223"/>
      <c r="Q366" s="223"/>
      <c r="R366" s="223"/>
      <c r="S366" s="223"/>
      <c r="T366" s="223"/>
      <c r="U366" s="223"/>
      <c r="V366" s="223"/>
      <c r="W366" s="223"/>
      <c r="X366" s="223"/>
      <c r="Y366" s="212"/>
      <c r="Z366" s="212"/>
      <c r="AA366" s="212"/>
      <c r="AB366" s="212"/>
      <c r="AC366" s="212"/>
      <c r="AD366" s="212"/>
      <c r="AE366" s="212"/>
      <c r="AF366" s="212"/>
      <c r="AG366" s="212" t="s">
        <v>221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 x14ac:dyDescent="0.2">
      <c r="A367" s="220"/>
      <c r="B367" s="221"/>
      <c r="C367" s="262" t="s">
        <v>774</v>
      </c>
      <c r="D367" s="253"/>
      <c r="E367" s="253"/>
      <c r="F367" s="253"/>
      <c r="G367" s="253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  <c r="X367" s="223"/>
      <c r="Y367" s="212"/>
      <c r="Z367" s="212"/>
      <c r="AA367" s="212"/>
      <c r="AB367" s="212"/>
      <c r="AC367" s="212"/>
      <c r="AD367" s="212"/>
      <c r="AE367" s="212"/>
      <c r="AF367" s="212"/>
      <c r="AG367" s="212" t="s">
        <v>221</v>
      </c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 x14ac:dyDescent="0.2">
      <c r="A368" s="220"/>
      <c r="B368" s="221"/>
      <c r="C368" s="262" t="s">
        <v>775</v>
      </c>
      <c r="D368" s="253"/>
      <c r="E368" s="253"/>
      <c r="F368" s="253"/>
      <c r="G368" s="253"/>
      <c r="H368" s="223"/>
      <c r="I368" s="223"/>
      <c r="J368" s="223"/>
      <c r="K368" s="223"/>
      <c r="L368" s="223"/>
      <c r="M368" s="223"/>
      <c r="N368" s="223"/>
      <c r="O368" s="223"/>
      <c r="P368" s="223"/>
      <c r="Q368" s="223"/>
      <c r="R368" s="223"/>
      <c r="S368" s="223"/>
      <c r="T368" s="223"/>
      <c r="U368" s="223"/>
      <c r="V368" s="223"/>
      <c r="W368" s="223"/>
      <c r="X368" s="223"/>
      <c r="Y368" s="212"/>
      <c r="Z368" s="212"/>
      <c r="AA368" s="212"/>
      <c r="AB368" s="212"/>
      <c r="AC368" s="212"/>
      <c r="AD368" s="212"/>
      <c r="AE368" s="212"/>
      <c r="AF368" s="212"/>
      <c r="AG368" s="212" t="s">
        <v>221</v>
      </c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 x14ac:dyDescent="0.2">
      <c r="A369" s="220"/>
      <c r="B369" s="221"/>
      <c r="C369" s="262" t="s">
        <v>776</v>
      </c>
      <c r="D369" s="253"/>
      <c r="E369" s="253"/>
      <c r="F369" s="253"/>
      <c r="G369" s="253"/>
      <c r="H369" s="223"/>
      <c r="I369" s="223"/>
      <c r="J369" s="223"/>
      <c r="K369" s="223"/>
      <c r="L369" s="223"/>
      <c r="M369" s="223"/>
      <c r="N369" s="223"/>
      <c r="O369" s="223"/>
      <c r="P369" s="223"/>
      <c r="Q369" s="223"/>
      <c r="R369" s="223"/>
      <c r="S369" s="223"/>
      <c r="T369" s="223"/>
      <c r="U369" s="223"/>
      <c r="V369" s="223"/>
      <c r="W369" s="223"/>
      <c r="X369" s="223"/>
      <c r="Y369" s="212"/>
      <c r="Z369" s="212"/>
      <c r="AA369" s="212"/>
      <c r="AB369" s="212"/>
      <c r="AC369" s="212"/>
      <c r="AD369" s="212"/>
      <c r="AE369" s="212"/>
      <c r="AF369" s="212"/>
      <c r="AG369" s="212" t="s">
        <v>221</v>
      </c>
      <c r="AH369" s="212"/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">
      <c r="A370" s="220"/>
      <c r="B370" s="221"/>
      <c r="C370" s="262" t="s">
        <v>777</v>
      </c>
      <c r="D370" s="253"/>
      <c r="E370" s="253"/>
      <c r="F370" s="253"/>
      <c r="G370" s="253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23"/>
      <c r="Y370" s="212"/>
      <c r="Z370" s="212"/>
      <c r="AA370" s="212"/>
      <c r="AB370" s="212"/>
      <c r="AC370" s="212"/>
      <c r="AD370" s="212"/>
      <c r="AE370" s="212"/>
      <c r="AF370" s="212"/>
      <c r="AG370" s="212" t="s">
        <v>221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 x14ac:dyDescent="0.2">
      <c r="A371" s="220"/>
      <c r="B371" s="221"/>
      <c r="C371" s="262" t="s">
        <v>778</v>
      </c>
      <c r="D371" s="253"/>
      <c r="E371" s="253"/>
      <c r="F371" s="253"/>
      <c r="G371" s="253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12"/>
      <c r="Z371" s="212"/>
      <c r="AA371" s="212"/>
      <c r="AB371" s="212"/>
      <c r="AC371" s="212"/>
      <c r="AD371" s="212"/>
      <c r="AE371" s="212"/>
      <c r="AF371" s="212"/>
      <c r="AG371" s="212" t="s">
        <v>221</v>
      </c>
      <c r="AH371" s="212"/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 x14ac:dyDescent="0.2">
      <c r="A372" s="220"/>
      <c r="B372" s="221"/>
      <c r="C372" s="262" t="s">
        <v>779</v>
      </c>
      <c r="D372" s="253"/>
      <c r="E372" s="253"/>
      <c r="F372" s="253"/>
      <c r="G372" s="25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12"/>
      <c r="Z372" s="212"/>
      <c r="AA372" s="212"/>
      <c r="AB372" s="212"/>
      <c r="AC372" s="212"/>
      <c r="AD372" s="212"/>
      <c r="AE372" s="212"/>
      <c r="AF372" s="212"/>
      <c r="AG372" s="212" t="s">
        <v>221</v>
      </c>
      <c r="AH372" s="212"/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 x14ac:dyDescent="0.2">
      <c r="A373" s="220"/>
      <c r="B373" s="221"/>
      <c r="C373" s="259"/>
      <c r="D373" s="251"/>
      <c r="E373" s="251"/>
      <c r="F373" s="251"/>
      <c r="G373" s="251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12"/>
      <c r="Z373" s="212"/>
      <c r="AA373" s="212"/>
      <c r="AB373" s="212"/>
      <c r="AC373" s="212"/>
      <c r="AD373" s="212"/>
      <c r="AE373" s="212"/>
      <c r="AF373" s="212"/>
      <c r="AG373" s="212" t="s">
        <v>177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 x14ac:dyDescent="0.2">
      <c r="A374" s="241">
        <v>74</v>
      </c>
      <c r="B374" s="242" t="s">
        <v>780</v>
      </c>
      <c r="C374" s="257" t="s">
        <v>781</v>
      </c>
      <c r="D374" s="243" t="s">
        <v>637</v>
      </c>
      <c r="E374" s="244">
        <v>2</v>
      </c>
      <c r="F374" s="245"/>
      <c r="G374" s="246">
        <f>ROUND(E374*F374,2)</f>
        <v>0</v>
      </c>
      <c r="H374" s="245"/>
      <c r="I374" s="246">
        <f>ROUND(E374*H374,2)</f>
        <v>0</v>
      </c>
      <c r="J374" s="245"/>
      <c r="K374" s="246">
        <f>ROUND(E374*J374,2)</f>
        <v>0</v>
      </c>
      <c r="L374" s="246">
        <v>21</v>
      </c>
      <c r="M374" s="246">
        <f>G374*(1+L374/100)</f>
        <v>0</v>
      </c>
      <c r="N374" s="246">
        <v>0</v>
      </c>
      <c r="O374" s="246">
        <f>ROUND(E374*N374,2)</f>
        <v>0</v>
      </c>
      <c r="P374" s="246">
        <v>0</v>
      </c>
      <c r="Q374" s="246">
        <f>ROUND(E374*P374,2)</f>
        <v>0</v>
      </c>
      <c r="R374" s="246"/>
      <c r="S374" s="246" t="s">
        <v>354</v>
      </c>
      <c r="T374" s="247" t="s">
        <v>419</v>
      </c>
      <c r="U374" s="223">
        <v>0</v>
      </c>
      <c r="V374" s="223">
        <f>ROUND(E374*U374,2)</f>
        <v>0</v>
      </c>
      <c r="W374" s="223"/>
      <c r="X374" s="223" t="s">
        <v>250</v>
      </c>
      <c r="Y374" s="212"/>
      <c r="Z374" s="212"/>
      <c r="AA374" s="212"/>
      <c r="AB374" s="212"/>
      <c r="AC374" s="212"/>
      <c r="AD374" s="212"/>
      <c r="AE374" s="212"/>
      <c r="AF374" s="212"/>
      <c r="AG374" s="212" t="s">
        <v>336</v>
      </c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 x14ac:dyDescent="0.2">
      <c r="A375" s="220"/>
      <c r="B375" s="221"/>
      <c r="C375" s="261" t="s">
        <v>782</v>
      </c>
      <c r="D375" s="252"/>
      <c r="E375" s="252"/>
      <c r="F375" s="252"/>
      <c r="G375" s="252"/>
      <c r="H375" s="223"/>
      <c r="I375" s="223"/>
      <c r="J375" s="223"/>
      <c r="K375" s="223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3"/>
      <c r="W375" s="223"/>
      <c r="X375" s="223"/>
      <c r="Y375" s="212"/>
      <c r="Z375" s="212"/>
      <c r="AA375" s="212"/>
      <c r="AB375" s="212"/>
      <c r="AC375" s="212"/>
      <c r="AD375" s="212"/>
      <c r="AE375" s="212"/>
      <c r="AF375" s="212"/>
      <c r="AG375" s="212" t="s">
        <v>221</v>
      </c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 x14ac:dyDescent="0.2">
      <c r="A376" s="220"/>
      <c r="B376" s="221"/>
      <c r="C376" s="259"/>
      <c r="D376" s="251"/>
      <c r="E376" s="251"/>
      <c r="F376" s="251"/>
      <c r="G376" s="251"/>
      <c r="H376" s="223"/>
      <c r="I376" s="223"/>
      <c r="J376" s="223"/>
      <c r="K376" s="223"/>
      <c r="L376" s="223"/>
      <c r="M376" s="223"/>
      <c r="N376" s="223"/>
      <c r="O376" s="223"/>
      <c r="P376" s="223"/>
      <c r="Q376" s="223"/>
      <c r="R376" s="223"/>
      <c r="S376" s="223"/>
      <c r="T376" s="223"/>
      <c r="U376" s="223"/>
      <c r="V376" s="223"/>
      <c r="W376" s="223"/>
      <c r="X376" s="223"/>
      <c r="Y376" s="212"/>
      <c r="Z376" s="212"/>
      <c r="AA376" s="212"/>
      <c r="AB376" s="212"/>
      <c r="AC376" s="212"/>
      <c r="AD376" s="212"/>
      <c r="AE376" s="212"/>
      <c r="AF376" s="212"/>
      <c r="AG376" s="212" t="s">
        <v>177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 x14ac:dyDescent="0.2">
      <c r="A377" s="241">
        <v>75</v>
      </c>
      <c r="B377" s="242" t="s">
        <v>469</v>
      </c>
      <c r="C377" s="257" t="s">
        <v>470</v>
      </c>
      <c r="D377" s="243" t="s">
        <v>169</v>
      </c>
      <c r="E377" s="244">
        <v>2</v>
      </c>
      <c r="F377" s="245"/>
      <c r="G377" s="246">
        <f>ROUND(E377*F377,2)</f>
        <v>0</v>
      </c>
      <c r="H377" s="245"/>
      <c r="I377" s="246">
        <f>ROUND(E377*H377,2)</f>
        <v>0</v>
      </c>
      <c r="J377" s="245"/>
      <c r="K377" s="246">
        <f>ROUND(E377*J377,2)</f>
        <v>0</v>
      </c>
      <c r="L377" s="246">
        <v>21</v>
      </c>
      <c r="M377" s="246">
        <f>G377*(1+L377/100)</f>
        <v>0</v>
      </c>
      <c r="N377" s="246">
        <v>0</v>
      </c>
      <c r="O377" s="246">
        <f>ROUND(E377*N377,2)</f>
        <v>0</v>
      </c>
      <c r="P377" s="246">
        <v>0</v>
      </c>
      <c r="Q377" s="246">
        <f>ROUND(E377*P377,2)</f>
        <v>0</v>
      </c>
      <c r="R377" s="246"/>
      <c r="S377" s="246" t="s">
        <v>354</v>
      </c>
      <c r="T377" s="247" t="s">
        <v>419</v>
      </c>
      <c r="U377" s="223">
        <v>0</v>
      </c>
      <c r="V377" s="223">
        <f>ROUND(E377*U377,2)</f>
        <v>0</v>
      </c>
      <c r="W377" s="223"/>
      <c r="X377" s="223" t="s">
        <v>250</v>
      </c>
      <c r="Y377" s="212"/>
      <c r="Z377" s="212"/>
      <c r="AA377" s="212"/>
      <c r="AB377" s="212"/>
      <c r="AC377" s="212"/>
      <c r="AD377" s="212"/>
      <c r="AE377" s="212"/>
      <c r="AF377" s="212"/>
      <c r="AG377" s="212" t="s">
        <v>336</v>
      </c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ht="45" outlineLevel="1" x14ac:dyDescent="0.2">
      <c r="A378" s="220"/>
      <c r="B378" s="221"/>
      <c r="C378" s="261" t="s">
        <v>471</v>
      </c>
      <c r="D378" s="252"/>
      <c r="E378" s="252"/>
      <c r="F378" s="252"/>
      <c r="G378" s="252"/>
      <c r="H378" s="223"/>
      <c r="I378" s="223"/>
      <c r="J378" s="223"/>
      <c r="K378" s="223"/>
      <c r="L378" s="223"/>
      <c r="M378" s="223"/>
      <c r="N378" s="223"/>
      <c r="O378" s="223"/>
      <c r="P378" s="223"/>
      <c r="Q378" s="223"/>
      <c r="R378" s="223"/>
      <c r="S378" s="223"/>
      <c r="T378" s="223"/>
      <c r="U378" s="223"/>
      <c r="V378" s="223"/>
      <c r="W378" s="223"/>
      <c r="X378" s="223"/>
      <c r="Y378" s="212"/>
      <c r="Z378" s="212"/>
      <c r="AA378" s="212"/>
      <c r="AB378" s="212"/>
      <c r="AC378" s="212"/>
      <c r="AD378" s="212"/>
      <c r="AE378" s="212"/>
      <c r="AF378" s="212"/>
      <c r="AG378" s="212" t="s">
        <v>221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48" t="str">
        <f>C378</f>
        <v>Juniorská fotbalová branka pro usazení do zemních pouzder o vnitřním rozměru 5x2 m. Rám  z oválného hliníkového profilu (100x120 mm) o síle stěny 2,5 mm. Rohy rámu s integrovaným zesílením svařeny s břevnem v jeden kus. Západkový systém umožňující snadné a spolehlivé spojení všech částí hlavního rámu. Masivní síťové podpěry s možností odejmutí pro prevenci vandalismu. Součástí dodávky zemní pouzdra, základový rám a síť. Barva rámu - bílá.  Certifikováno dle EN 748.</v>
      </c>
      <c r="BB378" s="212"/>
      <c r="BC378" s="212"/>
      <c r="BD378" s="212"/>
      <c r="BE378" s="212"/>
      <c r="BF378" s="212"/>
      <c r="BG378" s="212"/>
      <c r="BH378" s="212"/>
    </row>
    <row r="379" spans="1:60" outlineLevel="1" x14ac:dyDescent="0.2">
      <c r="A379" s="220"/>
      <c r="B379" s="221"/>
      <c r="C379" s="259"/>
      <c r="D379" s="251"/>
      <c r="E379" s="251"/>
      <c r="F379" s="251"/>
      <c r="G379" s="251"/>
      <c r="H379" s="223"/>
      <c r="I379" s="223"/>
      <c r="J379" s="223"/>
      <c r="K379" s="223"/>
      <c r="L379" s="223"/>
      <c r="M379" s="223"/>
      <c r="N379" s="223"/>
      <c r="O379" s="223"/>
      <c r="P379" s="223"/>
      <c r="Q379" s="223"/>
      <c r="R379" s="223"/>
      <c r="S379" s="223"/>
      <c r="T379" s="223"/>
      <c r="U379" s="223"/>
      <c r="V379" s="223"/>
      <c r="W379" s="223"/>
      <c r="X379" s="223"/>
      <c r="Y379" s="212"/>
      <c r="Z379" s="212"/>
      <c r="AA379" s="212"/>
      <c r="AB379" s="212"/>
      <c r="AC379" s="212"/>
      <c r="AD379" s="212"/>
      <c r="AE379" s="212"/>
      <c r="AF379" s="212"/>
      <c r="AG379" s="212" t="s">
        <v>177</v>
      </c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x14ac:dyDescent="0.2">
      <c r="A380" s="235" t="s">
        <v>165</v>
      </c>
      <c r="B380" s="236" t="s">
        <v>134</v>
      </c>
      <c r="C380" s="256" t="s">
        <v>135</v>
      </c>
      <c r="D380" s="237"/>
      <c r="E380" s="238"/>
      <c r="F380" s="239"/>
      <c r="G380" s="239">
        <f>SUMIF(AG381:AG395,"&lt;&gt;NOR",G381:G395)</f>
        <v>0</v>
      </c>
      <c r="H380" s="239"/>
      <c r="I380" s="239">
        <f>SUM(I381:I395)</f>
        <v>0</v>
      </c>
      <c r="J380" s="239"/>
      <c r="K380" s="239">
        <f>SUM(K381:K395)</f>
        <v>0</v>
      </c>
      <c r="L380" s="239"/>
      <c r="M380" s="239">
        <f>SUM(M381:M395)</f>
        <v>0</v>
      </c>
      <c r="N380" s="239"/>
      <c r="O380" s="239">
        <f>SUM(O381:O395)</f>
        <v>0</v>
      </c>
      <c r="P380" s="239"/>
      <c r="Q380" s="239">
        <f>SUM(Q381:Q395)</f>
        <v>0</v>
      </c>
      <c r="R380" s="239"/>
      <c r="S380" s="239"/>
      <c r="T380" s="240"/>
      <c r="U380" s="234"/>
      <c r="V380" s="234">
        <f>SUM(V381:V395)</f>
        <v>323.83000000000004</v>
      </c>
      <c r="W380" s="234"/>
      <c r="X380" s="234"/>
      <c r="AG380" t="s">
        <v>166</v>
      </c>
    </row>
    <row r="381" spans="1:60" ht="22.5" outlineLevel="1" x14ac:dyDescent="0.2">
      <c r="A381" s="241">
        <v>76</v>
      </c>
      <c r="B381" s="242" t="s">
        <v>472</v>
      </c>
      <c r="C381" s="257" t="s">
        <v>473</v>
      </c>
      <c r="D381" s="243" t="s">
        <v>257</v>
      </c>
      <c r="E381" s="244">
        <v>234.32159999999999</v>
      </c>
      <c r="F381" s="245"/>
      <c r="G381" s="246">
        <f>ROUND(E381*F381,2)</f>
        <v>0</v>
      </c>
      <c r="H381" s="245"/>
      <c r="I381" s="246">
        <f>ROUND(E381*H381,2)</f>
        <v>0</v>
      </c>
      <c r="J381" s="245"/>
      <c r="K381" s="246">
        <f>ROUND(E381*J381,2)</f>
        <v>0</v>
      </c>
      <c r="L381" s="246">
        <v>21</v>
      </c>
      <c r="M381" s="246">
        <f>G381*(1+L381/100)</f>
        <v>0</v>
      </c>
      <c r="N381" s="246">
        <v>0</v>
      </c>
      <c r="O381" s="246">
        <f>ROUND(E381*N381,2)</f>
        <v>0</v>
      </c>
      <c r="P381" s="246">
        <v>0</v>
      </c>
      <c r="Q381" s="246">
        <f>ROUND(E381*P381,2)</f>
        <v>0</v>
      </c>
      <c r="R381" s="246" t="s">
        <v>181</v>
      </c>
      <c r="S381" s="246" t="s">
        <v>171</v>
      </c>
      <c r="T381" s="247" t="s">
        <v>487</v>
      </c>
      <c r="U381" s="223">
        <v>0.68799999999999994</v>
      </c>
      <c r="V381" s="223">
        <f>ROUND(E381*U381,2)</f>
        <v>161.21</v>
      </c>
      <c r="W381" s="223"/>
      <c r="X381" s="223" t="s">
        <v>474</v>
      </c>
      <c r="Y381" s="212"/>
      <c r="Z381" s="212"/>
      <c r="AA381" s="212"/>
      <c r="AB381" s="212"/>
      <c r="AC381" s="212"/>
      <c r="AD381" s="212"/>
      <c r="AE381" s="212"/>
      <c r="AF381" s="212"/>
      <c r="AG381" s="212" t="s">
        <v>475</v>
      </c>
      <c r="AH381" s="212"/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 x14ac:dyDescent="0.2">
      <c r="A382" s="220"/>
      <c r="B382" s="221"/>
      <c r="C382" s="265"/>
      <c r="D382" s="254"/>
      <c r="E382" s="254"/>
      <c r="F382" s="254"/>
      <c r="G382" s="254"/>
      <c r="H382" s="223"/>
      <c r="I382" s="223"/>
      <c r="J382" s="223"/>
      <c r="K382" s="223"/>
      <c r="L382" s="223"/>
      <c r="M382" s="223"/>
      <c r="N382" s="223"/>
      <c r="O382" s="223"/>
      <c r="P382" s="223"/>
      <c r="Q382" s="223"/>
      <c r="R382" s="223"/>
      <c r="S382" s="223"/>
      <c r="T382" s="223"/>
      <c r="U382" s="223"/>
      <c r="V382" s="223"/>
      <c r="W382" s="223"/>
      <c r="X382" s="223"/>
      <c r="Y382" s="212"/>
      <c r="Z382" s="212"/>
      <c r="AA382" s="212"/>
      <c r="AB382" s="212"/>
      <c r="AC382" s="212"/>
      <c r="AD382" s="212"/>
      <c r="AE382" s="212"/>
      <c r="AF382" s="212"/>
      <c r="AG382" s="212" t="s">
        <v>177</v>
      </c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ht="22.5" outlineLevel="1" x14ac:dyDescent="0.2">
      <c r="A383" s="241">
        <v>77</v>
      </c>
      <c r="B383" s="242" t="s">
        <v>476</v>
      </c>
      <c r="C383" s="257" t="s">
        <v>477</v>
      </c>
      <c r="D383" s="243" t="s">
        <v>257</v>
      </c>
      <c r="E383" s="244">
        <v>234.32159999999999</v>
      </c>
      <c r="F383" s="245"/>
      <c r="G383" s="246">
        <f>ROUND(E383*F383,2)</f>
        <v>0</v>
      </c>
      <c r="H383" s="245"/>
      <c r="I383" s="246">
        <f>ROUND(E383*H383,2)</f>
        <v>0</v>
      </c>
      <c r="J383" s="245"/>
      <c r="K383" s="246">
        <f>ROUND(E383*J383,2)</f>
        <v>0</v>
      </c>
      <c r="L383" s="246">
        <v>21</v>
      </c>
      <c r="M383" s="246">
        <f>G383*(1+L383/100)</f>
        <v>0</v>
      </c>
      <c r="N383" s="246">
        <v>0</v>
      </c>
      <c r="O383" s="246">
        <f>ROUND(E383*N383,2)</f>
        <v>0</v>
      </c>
      <c r="P383" s="246">
        <v>0</v>
      </c>
      <c r="Q383" s="246">
        <f>ROUND(E383*P383,2)</f>
        <v>0</v>
      </c>
      <c r="R383" s="246" t="s">
        <v>181</v>
      </c>
      <c r="S383" s="246" t="s">
        <v>171</v>
      </c>
      <c r="T383" s="247" t="s">
        <v>487</v>
      </c>
      <c r="U383" s="223">
        <v>0</v>
      </c>
      <c r="V383" s="223">
        <f>ROUND(E383*U383,2)</f>
        <v>0</v>
      </c>
      <c r="W383" s="223"/>
      <c r="X383" s="223" t="s">
        <v>474</v>
      </c>
      <c r="Y383" s="212"/>
      <c r="Z383" s="212"/>
      <c r="AA383" s="212"/>
      <c r="AB383" s="212"/>
      <c r="AC383" s="212"/>
      <c r="AD383" s="212"/>
      <c r="AE383" s="212"/>
      <c r="AF383" s="212"/>
      <c r="AG383" s="212" t="s">
        <v>475</v>
      </c>
      <c r="AH383" s="212"/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 x14ac:dyDescent="0.2">
      <c r="A384" s="220"/>
      <c r="B384" s="221"/>
      <c r="C384" s="265"/>
      <c r="D384" s="254"/>
      <c r="E384" s="254"/>
      <c r="F384" s="254"/>
      <c r="G384" s="254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  <c r="X384" s="223"/>
      <c r="Y384" s="212"/>
      <c r="Z384" s="212"/>
      <c r="AA384" s="212"/>
      <c r="AB384" s="212"/>
      <c r="AC384" s="212"/>
      <c r="AD384" s="212"/>
      <c r="AE384" s="212"/>
      <c r="AF384" s="212"/>
      <c r="AG384" s="212" t="s">
        <v>177</v>
      </c>
      <c r="AH384" s="212"/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 x14ac:dyDescent="0.2">
      <c r="A385" s="241">
        <v>78</v>
      </c>
      <c r="B385" s="242" t="s">
        <v>482</v>
      </c>
      <c r="C385" s="257" t="s">
        <v>483</v>
      </c>
      <c r="D385" s="243" t="s">
        <v>257</v>
      </c>
      <c r="E385" s="244">
        <v>234.32159999999999</v>
      </c>
      <c r="F385" s="245"/>
      <c r="G385" s="246">
        <f>ROUND(E385*F385,2)</f>
        <v>0</v>
      </c>
      <c r="H385" s="245"/>
      <c r="I385" s="246">
        <f>ROUND(E385*H385,2)</f>
        <v>0</v>
      </c>
      <c r="J385" s="245"/>
      <c r="K385" s="246">
        <f>ROUND(E385*J385,2)</f>
        <v>0</v>
      </c>
      <c r="L385" s="246">
        <v>21</v>
      </c>
      <c r="M385" s="246">
        <f>G385*(1+L385/100)</f>
        <v>0</v>
      </c>
      <c r="N385" s="246">
        <v>0</v>
      </c>
      <c r="O385" s="246">
        <f>ROUND(E385*N385,2)</f>
        <v>0</v>
      </c>
      <c r="P385" s="246">
        <v>0</v>
      </c>
      <c r="Q385" s="246">
        <f>ROUND(E385*P385,2)</f>
        <v>0</v>
      </c>
      <c r="R385" s="246" t="s">
        <v>181</v>
      </c>
      <c r="S385" s="246" t="s">
        <v>171</v>
      </c>
      <c r="T385" s="247" t="s">
        <v>487</v>
      </c>
      <c r="U385" s="223">
        <v>0.68799999999999994</v>
      </c>
      <c r="V385" s="223">
        <f>ROUND(E385*U385,2)</f>
        <v>161.21</v>
      </c>
      <c r="W385" s="223"/>
      <c r="X385" s="223" t="s">
        <v>474</v>
      </c>
      <c r="Y385" s="212"/>
      <c r="Z385" s="212"/>
      <c r="AA385" s="212"/>
      <c r="AB385" s="212"/>
      <c r="AC385" s="212"/>
      <c r="AD385" s="212"/>
      <c r="AE385" s="212"/>
      <c r="AF385" s="212"/>
      <c r="AG385" s="212" t="s">
        <v>475</v>
      </c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 x14ac:dyDescent="0.2">
      <c r="A386" s="220"/>
      <c r="B386" s="221"/>
      <c r="C386" s="258" t="s">
        <v>484</v>
      </c>
      <c r="D386" s="249"/>
      <c r="E386" s="249"/>
      <c r="F386" s="249"/>
      <c r="G386" s="249"/>
      <c r="H386" s="223"/>
      <c r="I386" s="223"/>
      <c r="J386" s="223"/>
      <c r="K386" s="223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3"/>
      <c r="W386" s="223"/>
      <c r="X386" s="223"/>
      <c r="Y386" s="212"/>
      <c r="Z386" s="212"/>
      <c r="AA386" s="212"/>
      <c r="AB386" s="212"/>
      <c r="AC386" s="212"/>
      <c r="AD386" s="212"/>
      <c r="AE386" s="212"/>
      <c r="AF386" s="212"/>
      <c r="AG386" s="212" t="s">
        <v>176</v>
      </c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 x14ac:dyDescent="0.2">
      <c r="A387" s="220"/>
      <c r="B387" s="221"/>
      <c r="C387" s="259"/>
      <c r="D387" s="251"/>
      <c r="E387" s="251"/>
      <c r="F387" s="251"/>
      <c r="G387" s="251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3"/>
      <c r="W387" s="223"/>
      <c r="X387" s="223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177</v>
      </c>
      <c r="AH387" s="212"/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 x14ac:dyDescent="0.2">
      <c r="A388" s="241">
        <v>79</v>
      </c>
      <c r="B388" s="242" t="s">
        <v>488</v>
      </c>
      <c r="C388" s="257" t="s">
        <v>489</v>
      </c>
      <c r="D388" s="243" t="s">
        <v>257</v>
      </c>
      <c r="E388" s="244">
        <v>15.2309</v>
      </c>
      <c r="F388" s="245"/>
      <c r="G388" s="246">
        <f>ROUND(E388*F388,2)</f>
        <v>0</v>
      </c>
      <c r="H388" s="245"/>
      <c r="I388" s="246">
        <f>ROUND(E388*H388,2)</f>
        <v>0</v>
      </c>
      <c r="J388" s="245"/>
      <c r="K388" s="246">
        <f>ROUND(E388*J388,2)</f>
        <v>0</v>
      </c>
      <c r="L388" s="246">
        <v>21</v>
      </c>
      <c r="M388" s="246">
        <f>G388*(1+L388/100)</f>
        <v>0</v>
      </c>
      <c r="N388" s="246">
        <v>0</v>
      </c>
      <c r="O388" s="246">
        <f>ROUND(E388*N388,2)</f>
        <v>0</v>
      </c>
      <c r="P388" s="246">
        <v>0</v>
      </c>
      <c r="Q388" s="246">
        <f>ROUND(E388*P388,2)</f>
        <v>0</v>
      </c>
      <c r="R388" s="246" t="s">
        <v>480</v>
      </c>
      <c r="S388" s="246" t="s">
        <v>172</v>
      </c>
      <c r="T388" s="247" t="s">
        <v>487</v>
      </c>
      <c r="U388" s="223">
        <v>0</v>
      </c>
      <c r="V388" s="223">
        <f>ROUND(E388*U388,2)</f>
        <v>0</v>
      </c>
      <c r="W388" s="223"/>
      <c r="X388" s="223" t="s">
        <v>474</v>
      </c>
      <c r="Y388" s="212"/>
      <c r="Z388" s="212"/>
      <c r="AA388" s="212"/>
      <c r="AB388" s="212"/>
      <c r="AC388" s="212"/>
      <c r="AD388" s="212"/>
      <c r="AE388" s="212"/>
      <c r="AF388" s="212"/>
      <c r="AG388" s="212" t="s">
        <v>475</v>
      </c>
      <c r="AH388" s="212"/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 x14ac:dyDescent="0.2">
      <c r="A389" s="220"/>
      <c r="B389" s="221"/>
      <c r="C389" s="261" t="s">
        <v>783</v>
      </c>
      <c r="D389" s="252"/>
      <c r="E389" s="252"/>
      <c r="F389" s="252"/>
      <c r="G389" s="252"/>
      <c r="H389" s="223"/>
      <c r="I389" s="223"/>
      <c r="J389" s="223"/>
      <c r="K389" s="223"/>
      <c r="L389" s="223"/>
      <c r="M389" s="223"/>
      <c r="N389" s="223"/>
      <c r="O389" s="223"/>
      <c r="P389" s="223"/>
      <c r="Q389" s="223"/>
      <c r="R389" s="223"/>
      <c r="S389" s="223"/>
      <c r="T389" s="223"/>
      <c r="U389" s="223"/>
      <c r="V389" s="223"/>
      <c r="W389" s="223"/>
      <c r="X389" s="223"/>
      <c r="Y389" s="212"/>
      <c r="Z389" s="212"/>
      <c r="AA389" s="212"/>
      <c r="AB389" s="212"/>
      <c r="AC389" s="212"/>
      <c r="AD389" s="212"/>
      <c r="AE389" s="212"/>
      <c r="AF389" s="212"/>
      <c r="AG389" s="212" t="s">
        <v>221</v>
      </c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 x14ac:dyDescent="0.2">
      <c r="A390" s="220"/>
      <c r="B390" s="221"/>
      <c r="C390" s="259"/>
      <c r="D390" s="251"/>
      <c r="E390" s="251"/>
      <c r="F390" s="251"/>
      <c r="G390" s="251"/>
      <c r="H390" s="223"/>
      <c r="I390" s="223"/>
      <c r="J390" s="223"/>
      <c r="K390" s="223"/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3"/>
      <c r="W390" s="223"/>
      <c r="X390" s="223"/>
      <c r="Y390" s="212"/>
      <c r="Z390" s="212"/>
      <c r="AA390" s="212"/>
      <c r="AB390" s="212"/>
      <c r="AC390" s="212"/>
      <c r="AD390" s="212"/>
      <c r="AE390" s="212"/>
      <c r="AF390" s="212"/>
      <c r="AG390" s="212" t="s">
        <v>177</v>
      </c>
      <c r="AH390" s="212"/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 x14ac:dyDescent="0.2">
      <c r="A391" s="241">
        <v>80</v>
      </c>
      <c r="B391" s="242" t="s">
        <v>784</v>
      </c>
      <c r="C391" s="257" t="s">
        <v>785</v>
      </c>
      <c r="D391" s="243" t="s">
        <v>257</v>
      </c>
      <c r="E391" s="244">
        <v>219.0907</v>
      </c>
      <c r="F391" s="245"/>
      <c r="G391" s="246">
        <f>ROUND(E391*F391,2)</f>
        <v>0</v>
      </c>
      <c r="H391" s="245"/>
      <c r="I391" s="246">
        <f>ROUND(E391*H391,2)</f>
        <v>0</v>
      </c>
      <c r="J391" s="245"/>
      <c r="K391" s="246">
        <f>ROUND(E391*J391,2)</f>
        <v>0</v>
      </c>
      <c r="L391" s="246">
        <v>21</v>
      </c>
      <c r="M391" s="246">
        <f>G391*(1+L391/100)</f>
        <v>0</v>
      </c>
      <c r="N391" s="246">
        <v>0</v>
      </c>
      <c r="O391" s="246">
        <f>ROUND(E391*N391,2)</f>
        <v>0</v>
      </c>
      <c r="P391" s="246">
        <v>0</v>
      </c>
      <c r="Q391" s="246">
        <f>ROUND(E391*P391,2)</f>
        <v>0</v>
      </c>
      <c r="R391" s="246" t="s">
        <v>480</v>
      </c>
      <c r="S391" s="246" t="s">
        <v>172</v>
      </c>
      <c r="T391" s="247" t="s">
        <v>487</v>
      </c>
      <c r="U391" s="223">
        <v>0</v>
      </c>
      <c r="V391" s="223">
        <f>ROUND(E391*U391,2)</f>
        <v>0</v>
      </c>
      <c r="W391" s="223"/>
      <c r="X391" s="223" t="s">
        <v>474</v>
      </c>
      <c r="Y391" s="212"/>
      <c r="Z391" s="212"/>
      <c r="AA391" s="212"/>
      <c r="AB391" s="212"/>
      <c r="AC391" s="212"/>
      <c r="AD391" s="212"/>
      <c r="AE391" s="212"/>
      <c r="AF391" s="212"/>
      <c r="AG391" s="212" t="s">
        <v>475</v>
      </c>
      <c r="AH391" s="212"/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 x14ac:dyDescent="0.2">
      <c r="A392" s="220"/>
      <c r="B392" s="221"/>
      <c r="C392" s="265"/>
      <c r="D392" s="254"/>
      <c r="E392" s="254"/>
      <c r="F392" s="254"/>
      <c r="G392" s="254"/>
      <c r="H392" s="223"/>
      <c r="I392" s="223"/>
      <c r="J392" s="223"/>
      <c r="K392" s="223"/>
      <c r="L392" s="223"/>
      <c r="M392" s="223"/>
      <c r="N392" s="223"/>
      <c r="O392" s="223"/>
      <c r="P392" s="223"/>
      <c r="Q392" s="223"/>
      <c r="R392" s="223"/>
      <c r="S392" s="223"/>
      <c r="T392" s="223"/>
      <c r="U392" s="223"/>
      <c r="V392" s="223"/>
      <c r="W392" s="223"/>
      <c r="X392" s="223"/>
      <c r="Y392" s="212"/>
      <c r="Z392" s="212"/>
      <c r="AA392" s="212"/>
      <c r="AB392" s="212"/>
      <c r="AC392" s="212"/>
      <c r="AD392" s="212"/>
      <c r="AE392" s="212"/>
      <c r="AF392" s="212"/>
      <c r="AG392" s="212" t="s">
        <v>177</v>
      </c>
      <c r="AH392" s="212"/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 x14ac:dyDescent="0.2">
      <c r="A393" s="241">
        <v>81</v>
      </c>
      <c r="B393" s="242" t="s">
        <v>491</v>
      </c>
      <c r="C393" s="257" t="s">
        <v>492</v>
      </c>
      <c r="D393" s="243" t="s">
        <v>257</v>
      </c>
      <c r="E393" s="244">
        <v>234.32159999999999</v>
      </c>
      <c r="F393" s="245"/>
      <c r="G393" s="246">
        <f>ROUND(E393*F393,2)</f>
        <v>0</v>
      </c>
      <c r="H393" s="245"/>
      <c r="I393" s="246">
        <f>ROUND(E393*H393,2)</f>
        <v>0</v>
      </c>
      <c r="J393" s="245"/>
      <c r="K393" s="246">
        <f>ROUND(E393*J393,2)</f>
        <v>0</v>
      </c>
      <c r="L393" s="246">
        <v>21</v>
      </c>
      <c r="M393" s="246">
        <f>G393*(1+L393/100)</f>
        <v>0</v>
      </c>
      <c r="N393" s="246">
        <v>0</v>
      </c>
      <c r="O393" s="246">
        <f>ROUND(E393*N393,2)</f>
        <v>0</v>
      </c>
      <c r="P393" s="246">
        <v>0</v>
      </c>
      <c r="Q393" s="246">
        <f>ROUND(E393*P393,2)</f>
        <v>0</v>
      </c>
      <c r="R393" s="246" t="s">
        <v>493</v>
      </c>
      <c r="S393" s="246" t="s">
        <v>171</v>
      </c>
      <c r="T393" s="247" t="s">
        <v>487</v>
      </c>
      <c r="U393" s="223">
        <v>6.0000000000000001E-3</v>
      </c>
      <c r="V393" s="223">
        <f>ROUND(E393*U393,2)</f>
        <v>1.41</v>
      </c>
      <c r="W393" s="223"/>
      <c r="X393" s="223" t="s">
        <v>474</v>
      </c>
      <c r="Y393" s="212"/>
      <c r="Z393" s="212"/>
      <c r="AA393" s="212"/>
      <c r="AB393" s="212"/>
      <c r="AC393" s="212"/>
      <c r="AD393" s="212"/>
      <c r="AE393" s="212"/>
      <c r="AF393" s="212"/>
      <c r="AG393" s="212" t="s">
        <v>475</v>
      </c>
      <c r="AH393" s="212"/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 x14ac:dyDescent="0.2">
      <c r="A394" s="220"/>
      <c r="B394" s="221"/>
      <c r="C394" s="258" t="s">
        <v>494</v>
      </c>
      <c r="D394" s="249"/>
      <c r="E394" s="249"/>
      <c r="F394" s="249"/>
      <c r="G394" s="249"/>
      <c r="H394" s="223"/>
      <c r="I394" s="223"/>
      <c r="J394" s="223"/>
      <c r="K394" s="223"/>
      <c r="L394" s="223"/>
      <c r="M394" s="223"/>
      <c r="N394" s="223"/>
      <c r="O394" s="223"/>
      <c r="P394" s="223"/>
      <c r="Q394" s="223"/>
      <c r="R394" s="223"/>
      <c r="S394" s="223"/>
      <c r="T394" s="223"/>
      <c r="U394" s="223"/>
      <c r="V394" s="223"/>
      <c r="W394" s="223"/>
      <c r="X394" s="223"/>
      <c r="Y394" s="212"/>
      <c r="Z394" s="212"/>
      <c r="AA394" s="212"/>
      <c r="AB394" s="212"/>
      <c r="AC394" s="212"/>
      <c r="AD394" s="212"/>
      <c r="AE394" s="212"/>
      <c r="AF394" s="212"/>
      <c r="AG394" s="212" t="s">
        <v>176</v>
      </c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 x14ac:dyDescent="0.2">
      <c r="A395" s="220"/>
      <c r="B395" s="221"/>
      <c r="C395" s="259"/>
      <c r="D395" s="251"/>
      <c r="E395" s="251"/>
      <c r="F395" s="251"/>
      <c r="G395" s="251"/>
      <c r="H395" s="223"/>
      <c r="I395" s="223"/>
      <c r="J395" s="223"/>
      <c r="K395" s="223"/>
      <c r="L395" s="223"/>
      <c r="M395" s="223"/>
      <c r="N395" s="223"/>
      <c r="O395" s="223"/>
      <c r="P395" s="223"/>
      <c r="Q395" s="223"/>
      <c r="R395" s="223"/>
      <c r="S395" s="223"/>
      <c r="T395" s="223"/>
      <c r="U395" s="223"/>
      <c r="V395" s="223"/>
      <c r="W395" s="223"/>
      <c r="X395" s="223"/>
      <c r="Y395" s="212"/>
      <c r="Z395" s="212"/>
      <c r="AA395" s="212"/>
      <c r="AB395" s="212"/>
      <c r="AC395" s="212"/>
      <c r="AD395" s="212"/>
      <c r="AE395" s="212"/>
      <c r="AF395" s="212"/>
      <c r="AG395" s="212" t="s">
        <v>177</v>
      </c>
      <c r="AH395" s="212"/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x14ac:dyDescent="0.2">
      <c r="A396" s="235" t="s">
        <v>165</v>
      </c>
      <c r="B396" s="236" t="s">
        <v>137</v>
      </c>
      <c r="C396" s="256" t="s">
        <v>27</v>
      </c>
      <c r="D396" s="237"/>
      <c r="E396" s="238"/>
      <c r="F396" s="239"/>
      <c r="G396" s="239">
        <f>SUMIF(AG397:AG423,"&lt;&gt;NOR",G397:G423)</f>
        <v>0</v>
      </c>
      <c r="H396" s="239"/>
      <c r="I396" s="239">
        <f>SUM(I397:I423)</f>
        <v>0</v>
      </c>
      <c r="J396" s="239"/>
      <c r="K396" s="239">
        <f>SUM(K397:K423)</f>
        <v>0</v>
      </c>
      <c r="L396" s="239"/>
      <c r="M396" s="239">
        <f>SUM(M397:M423)</f>
        <v>0</v>
      </c>
      <c r="N396" s="239"/>
      <c r="O396" s="239">
        <f>SUM(O397:O423)</f>
        <v>0</v>
      </c>
      <c r="P396" s="239"/>
      <c r="Q396" s="239">
        <f>SUM(Q397:Q423)</f>
        <v>0</v>
      </c>
      <c r="R396" s="239"/>
      <c r="S396" s="239"/>
      <c r="T396" s="240"/>
      <c r="U396" s="234"/>
      <c r="V396" s="234">
        <f>SUM(V397:V423)</f>
        <v>0</v>
      </c>
      <c r="W396" s="234"/>
      <c r="X396" s="234"/>
      <c r="AG396" t="s">
        <v>166</v>
      </c>
    </row>
    <row r="397" spans="1:60" outlineLevel="1" x14ac:dyDescent="0.2">
      <c r="A397" s="241">
        <v>82</v>
      </c>
      <c r="B397" s="242" t="s">
        <v>495</v>
      </c>
      <c r="C397" s="257" t="s">
        <v>496</v>
      </c>
      <c r="D397" s="243" t="s">
        <v>497</v>
      </c>
      <c r="E397" s="244">
        <v>1</v>
      </c>
      <c r="F397" s="245"/>
      <c r="G397" s="246">
        <f>ROUND(E397*F397,2)</f>
        <v>0</v>
      </c>
      <c r="H397" s="245"/>
      <c r="I397" s="246">
        <f>ROUND(E397*H397,2)</f>
        <v>0</v>
      </c>
      <c r="J397" s="245"/>
      <c r="K397" s="246">
        <f>ROUND(E397*J397,2)</f>
        <v>0</v>
      </c>
      <c r="L397" s="246">
        <v>21</v>
      </c>
      <c r="M397" s="246">
        <f>G397*(1+L397/100)</f>
        <v>0</v>
      </c>
      <c r="N397" s="246">
        <v>0</v>
      </c>
      <c r="O397" s="246">
        <f>ROUND(E397*N397,2)</f>
        <v>0</v>
      </c>
      <c r="P397" s="246">
        <v>0</v>
      </c>
      <c r="Q397" s="246">
        <f>ROUND(E397*P397,2)</f>
        <v>0</v>
      </c>
      <c r="R397" s="246"/>
      <c r="S397" s="246" t="s">
        <v>171</v>
      </c>
      <c r="T397" s="247" t="s">
        <v>419</v>
      </c>
      <c r="U397" s="223">
        <v>0</v>
      </c>
      <c r="V397" s="223">
        <f>ROUND(E397*U397,2)</f>
        <v>0</v>
      </c>
      <c r="W397" s="223"/>
      <c r="X397" s="223" t="s">
        <v>498</v>
      </c>
      <c r="Y397" s="212"/>
      <c r="Z397" s="212"/>
      <c r="AA397" s="212"/>
      <c r="AB397" s="212"/>
      <c r="AC397" s="212"/>
      <c r="AD397" s="212"/>
      <c r="AE397" s="212"/>
      <c r="AF397" s="212"/>
      <c r="AG397" s="212" t="s">
        <v>499</v>
      </c>
      <c r="AH397" s="212"/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 x14ac:dyDescent="0.2">
      <c r="A398" s="220"/>
      <c r="B398" s="221"/>
      <c r="C398" s="261" t="s">
        <v>554</v>
      </c>
      <c r="D398" s="252"/>
      <c r="E398" s="252"/>
      <c r="F398" s="252"/>
      <c r="G398" s="252"/>
      <c r="H398" s="223"/>
      <c r="I398" s="223"/>
      <c r="J398" s="223"/>
      <c r="K398" s="223"/>
      <c r="L398" s="223"/>
      <c r="M398" s="223"/>
      <c r="N398" s="223"/>
      <c r="O398" s="223"/>
      <c r="P398" s="223"/>
      <c r="Q398" s="223"/>
      <c r="R398" s="223"/>
      <c r="S398" s="223"/>
      <c r="T398" s="223"/>
      <c r="U398" s="223"/>
      <c r="V398" s="223"/>
      <c r="W398" s="223"/>
      <c r="X398" s="223"/>
      <c r="Y398" s="212"/>
      <c r="Z398" s="212"/>
      <c r="AA398" s="212"/>
      <c r="AB398" s="212"/>
      <c r="AC398" s="212"/>
      <c r="AD398" s="212"/>
      <c r="AE398" s="212"/>
      <c r="AF398" s="212"/>
      <c r="AG398" s="212" t="s">
        <v>221</v>
      </c>
      <c r="AH398" s="212"/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ht="22.5" outlineLevel="1" x14ac:dyDescent="0.2">
      <c r="A399" s="220"/>
      <c r="B399" s="221"/>
      <c r="C399" s="262" t="s">
        <v>500</v>
      </c>
      <c r="D399" s="253"/>
      <c r="E399" s="253"/>
      <c r="F399" s="253"/>
      <c r="G399" s="253"/>
      <c r="H399" s="223"/>
      <c r="I399" s="223"/>
      <c r="J399" s="223"/>
      <c r="K399" s="223"/>
      <c r="L399" s="223"/>
      <c r="M399" s="223"/>
      <c r="N399" s="223"/>
      <c r="O399" s="223"/>
      <c r="P399" s="223"/>
      <c r="Q399" s="223"/>
      <c r="R399" s="223"/>
      <c r="S399" s="223"/>
      <c r="T399" s="223"/>
      <c r="U399" s="223"/>
      <c r="V399" s="223"/>
      <c r="W399" s="223"/>
      <c r="X399" s="223"/>
      <c r="Y399" s="212"/>
      <c r="Z399" s="212"/>
      <c r="AA399" s="212"/>
      <c r="AB399" s="212"/>
      <c r="AC399" s="212"/>
      <c r="AD399" s="212"/>
      <c r="AE399" s="212"/>
      <c r="AF399" s="212"/>
      <c r="AG399" s="212" t="s">
        <v>221</v>
      </c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48" t="str">
        <f>C399</f>
        <v>Vyhotovení protokolu o vytyčení stavby se seznamem souřadnic vytyčených bodů a jejich polohopisnými (S-JTSK) a výškopisnými (Bpv) hodnotami.</v>
      </c>
      <c r="BB399" s="212"/>
      <c r="BC399" s="212"/>
      <c r="BD399" s="212"/>
      <c r="BE399" s="212"/>
      <c r="BF399" s="212"/>
      <c r="BG399" s="212"/>
      <c r="BH399" s="212"/>
    </row>
    <row r="400" spans="1:60" outlineLevel="1" x14ac:dyDescent="0.2">
      <c r="A400" s="220"/>
      <c r="B400" s="221"/>
      <c r="C400" s="259"/>
      <c r="D400" s="251"/>
      <c r="E400" s="251"/>
      <c r="F400" s="251"/>
      <c r="G400" s="251"/>
      <c r="H400" s="223"/>
      <c r="I400" s="223"/>
      <c r="J400" s="223"/>
      <c r="K400" s="223"/>
      <c r="L400" s="223"/>
      <c r="M400" s="223"/>
      <c r="N400" s="223"/>
      <c r="O400" s="223"/>
      <c r="P400" s="223"/>
      <c r="Q400" s="223"/>
      <c r="R400" s="223"/>
      <c r="S400" s="223"/>
      <c r="T400" s="223"/>
      <c r="U400" s="223"/>
      <c r="V400" s="223"/>
      <c r="W400" s="223"/>
      <c r="X400" s="223"/>
      <c r="Y400" s="212"/>
      <c r="Z400" s="212"/>
      <c r="AA400" s="212"/>
      <c r="AB400" s="212"/>
      <c r="AC400" s="212"/>
      <c r="AD400" s="212"/>
      <c r="AE400" s="212"/>
      <c r="AF400" s="212"/>
      <c r="AG400" s="212" t="s">
        <v>177</v>
      </c>
      <c r="AH400" s="212"/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 x14ac:dyDescent="0.2">
      <c r="A401" s="241">
        <v>83</v>
      </c>
      <c r="B401" s="242" t="s">
        <v>501</v>
      </c>
      <c r="C401" s="257" t="s">
        <v>502</v>
      </c>
      <c r="D401" s="243" t="s">
        <v>497</v>
      </c>
      <c r="E401" s="244">
        <v>1</v>
      </c>
      <c r="F401" s="245"/>
      <c r="G401" s="246">
        <f>ROUND(E401*F401,2)</f>
        <v>0</v>
      </c>
      <c r="H401" s="245"/>
      <c r="I401" s="246">
        <f>ROUND(E401*H401,2)</f>
        <v>0</v>
      </c>
      <c r="J401" s="245"/>
      <c r="K401" s="246">
        <f>ROUND(E401*J401,2)</f>
        <v>0</v>
      </c>
      <c r="L401" s="246">
        <v>21</v>
      </c>
      <c r="M401" s="246">
        <f>G401*(1+L401/100)</f>
        <v>0</v>
      </c>
      <c r="N401" s="246">
        <v>0</v>
      </c>
      <c r="O401" s="246">
        <f>ROUND(E401*N401,2)</f>
        <v>0</v>
      </c>
      <c r="P401" s="246">
        <v>0</v>
      </c>
      <c r="Q401" s="246">
        <f>ROUND(E401*P401,2)</f>
        <v>0</v>
      </c>
      <c r="R401" s="246"/>
      <c r="S401" s="246" t="s">
        <v>171</v>
      </c>
      <c r="T401" s="247" t="s">
        <v>419</v>
      </c>
      <c r="U401" s="223">
        <v>0</v>
      </c>
      <c r="V401" s="223">
        <f>ROUND(E401*U401,2)</f>
        <v>0</v>
      </c>
      <c r="W401" s="223"/>
      <c r="X401" s="223" t="s">
        <v>498</v>
      </c>
      <c r="Y401" s="212"/>
      <c r="Z401" s="212"/>
      <c r="AA401" s="212"/>
      <c r="AB401" s="212"/>
      <c r="AC401" s="212"/>
      <c r="AD401" s="212"/>
      <c r="AE401" s="212"/>
      <c r="AF401" s="212"/>
      <c r="AG401" s="212" t="s">
        <v>499</v>
      </c>
      <c r="AH401" s="212"/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 x14ac:dyDescent="0.2">
      <c r="A402" s="220"/>
      <c r="B402" s="221"/>
      <c r="C402" s="261" t="s">
        <v>503</v>
      </c>
      <c r="D402" s="252"/>
      <c r="E402" s="252"/>
      <c r="F402" s="252"/>
      <c r="G402" s="252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3"/>
      <c r="Y402" s="212"/>
      <c r="Z402" s="212"/>
      <c r="AA402" s="212"/>
      <c r="AB402" s="212"/>
      <c r="AC402" s="212"/>
      <c r="AD402" s="212"/>
      <c r="AE402" s="212"/>
      <c r="AF402" s="212"/>
      <c r="AG402" s="212" t="s">
        <v>221</v>
      </c>
      <c r="AH402" s="212"/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 x14ac:dyDescent="0.2">
      <c r="A403" s="220"/>
      <c r="B403" s="221"/>
      <c r="C403" s="262" t="s">
        <v>504</v>
      </c>
      <c r="D403" s="253"/>
      <c r="E403" s="253"/>
      <c r="F403" s="253"/>
      <c r="G403" s="253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  <c r="X403" s="223"/>
      <c r="Y403" s="212"/>
      <c r="Z403" s="212"/>
      <c r="AA403" s="212"/>
      <c r="AB403" s="212"/>
      <c r="AC403" s="212"/>
      <c r="AD403" s="212"/>
      <c r="AE403" s="212"/>
      <c r="AF403" s="212"/>
      <c r="AG403" s="212" t="s">
        <v>221</v>
      </c>
      <c r="AH403" s="212"/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48" t="str">
        <f>C403</f>
        <v>Sejmutí ornice, hrubá úprava terénu a zpevnění ploch pro osazení objektů sociálního zařízení staveniště a kanceláří stavby.</v>
      </c>
      <c r="BB403" s="212"/>
      <c r="BC403" s="212"/>
      <c r="BD403" s="212"/>
      <c r="BE403" s="212"/>
      <c r="BF403" s="212"/>
      <c r="BG403" s="212"/>
      <c r="BH403" s="212"/>
    </row>
    <row r="404" spans="1:60" outlineLevel="1" x14ac:dyDescent="0.2">
      <c r="A404" s="220"/>
      <c r="B404" s="221"/>
      <c r="C404" s="262" t="s">
        <v>505</v>
      </c>
      <c r="D404" s="253"/>
      <c r="E404" s="253"/>
      <c r="F404" s="253"/>
      <c r="G404" s="253"/>
      <c r="H404" s="223"/>
      <c r="I404" s="223"/>
      <c r="J404" s="223"/>
      <c r="K404" s="223"/>
      <c r="L404" s="223"/>
      <c r="M404" s="223"/>
      <c r="N404" s="223"/>
      <c r="O404" s="223"/>
      <c r="P404" s="223"/>
      <c r="Q404" s="223"/>
      <c r="R404" s="223"/>
      <c r="S404" s="223"/>
      <c r="T404" s="223"/>
      <c r="U404" s="223"/>
      <c r="V404" s="223"/>
      <c r="W404" s="223"/>
      <c r="X404" s="223"/>
      <c r="Y404" s="212"/>
      <c r="Z404" s="212"/>
      <c r="AA404" s="212"/>
      <c r="AB404" s="212"/>
      <c r="AC404" s="212"/>
      <c r="AD404" s="212"/>
      <c r="AE404" s="212"/>
      <c r="AF404" s="212"/>
      <c r="AG404" s="212" t="s">
        <v>221</v>
      </c>
      <c r="AH404" s="212"/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 x14ac:dyDescent="0.2">
      <c r="A405" s="220"/>
      <c r="B405" s="221"/>
      <c r="C405" s="262" t="s">
        <v>506</v>
      </c>
      <c r="D405" s="253"/>
      <c r="E405" s="253"/>
      <c r="F405" s="253"/>
      <c r="G405" s="253"/>
      <c r="H405" s="223"/>
      <c r="I405" s="223"/>
      <c r="J405" s="223"/>
      <c r="K405" s="223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223"/>
      <c r="X405" s="223"/>
      <c r="Y405" s="212"/>
      <c r="Z405" s="212"/>
      <c r="AA405" s="212"/>
      <c r="AB405" s="212"/>
      <c r="AC405" s="212"/>
      <c r="AD405" s="212"/>
      <c r="AE405" s="212"/>
      <c r="AF405" s="212"/>
      <c r="AG405" s="212" t="s">
        <v>221</v>
      </c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 x14ac:dyDescent="0.2">
      <c r="A406" s="220"/>
      <c r="B406" s="221"/>
      <c r="C406" s="262" t="s">
        <v>507</v>
      </c>
      <c r="D406" s="253"/>
      <c r="E406" s="253"/>
      <c r="F406" s="253"/>
      <c r="G406" s="253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223"/>
      <c r="X406" s="223"/>
      <c r="Y406" s="212"/>
      <c r="Z406" s="212"/>
      <c r="AA406" s="212"/>
      <c r="AB406" s="212"/>
      <c r="AC406" s="212"/>
      <c r="AD406" s="212"/>
      <c r="AE406" s="212"/>
      <c r="AF406" s="212"/>
      <c r="AG406" s="212" t="s">
        <v>221</v>
      </c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 x14ac:dyDescent="0.2">
      <c r="A407" s="220"/>
      <c r="B407" s="221"/>
      <c r="C407" s="259"/>
      <c r="D407" s="251"/>
      <c r="E407" s="251"/>
      <c r="F407" s="251"/>
      <c r="G407" s="251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223"/>
      <c r="X407" s="223"/>
      <c r="Y407" s="212"/>
      <c r="Z407" s="212"/>
      <c r="AA407" s="212"/>
      <c r="AB407" s="212"/>
      <c r="AC407" s="212"/>
      <c r="AD407" s="212"/>
      <c r="AE407" s="212"/>
      <c r="AF407" s="212"/>
      <c r="AG407" s="212" t="s">
        <v>177</v>
      </c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 x14ac:dyDescent="0.2">
      <c r="A408" s="241">
        <v>84</v>
      </c>
      <c r="B408" s="242" t="s">
        <v>508</v>
      </c>
      <c r="C408" s="257" t="s">
        <v>509</v>
      </c>
      <c r="D408" s="243" t="s">
        <v>497</v>
      </c>
      <c r="E408" s="244">
        <v>1</v>
      </c>
      <c r="F408" s="245"/>
      <c r="G408" s="246">
        <f>ROUND(E408*F408,2)</f>
        <v>0</v>
      </c>
      <c r="H408" s="245"/>
      <c r="I408" s="246">
        <f>ROUND(E408*H408,2)</f>
        <v>0</v>
      </c>
      <c r="J408" s="245"/>
      <c r="K408" s="246">
        <f>ROUND(E408*J408,2)</f>
        <v>0</v>
      </c>
      <c r="L408" s="246">
        <v>21</v>
      </c>
      <c r="M408" s="246">
        <f>G408*(1+L408/100)</f>
        <v>0</v>
      </c>
      <c r="N408" s="246">
        <v>0</v>
      </c>
      <c r="O408" s="246">
        <f>ROUND(E408*N408,2)</f>
        <v>0</v>
      </c>
      <c r="P408" s="246">
        <v>0</v>
      </c>
      <c r="Q408" s="246">
        <f>ROUND(E408*P408,2)</f>
        <v>0</v>
      </c>
      <c r="R408" s="246"/>
      <c r="S408" s="246" t="s">
        <v>171</v>
      </c>
      <c r="T408" s="247" t="s">
        <v>419</v>
      </c>
      <c r="U408" s="223">
        <v>0</v>
      </c>
      <c r="V408" s="223">
        <f>ROUND(E408*U408,2)</f>
        <v>0</v>
      </c>
      <c r="W408" s="223"/>
      <c r="X408" s="223" t="s">
        <v>498</v>
      </c>
      <c r="Y408" s="212"/>
      <c r="Z408" s="212"/>
      <c r="AA408" s="212"/>
      <c r="AB408" s="212"/>
      <c r="AC408" s="212"/>
      <c r="AD408" s="212"/>
      <c r="AE408" s="212"/>
      <c r="AF408" s="212"/>
      <c r="AG408" s="212" t="s">
        <v>499</v>
      </c>
      <c r="AH408" s="212"/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 x14ac:dyDescent="0.2">
      <c r="A409" s="220"/>
      <c r="B409" s="221"/>
      <c r="C409" s="261" t="s">
        <v>510</v>
      </c>
      <c r="D409" s="252"/>
      <c r="E409" s="252"/>
      <c r="F409" s="252"/>
      <c r="G409" s="252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  <c r="X409" s="223"/>
      <c r="Y409" s="212"/>
      <c r="Z409" s="212"/>
      <c r="AA409" s="212"/>
      <c r="AB409" s="212"/>
      <c r="AC409" s="212"/>
      <c r="AD409" s="212"/>
      <c r="AE409" s="212"/>
      <c r="AF409" s="212"/>
      <c r="AG409" s="212" t="s">
        <v>221</v>
      </c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 x14ac:dyDescent="0.2">
      <c r="A410" s="220"/>
      <c r="B410" s="221"/>
      <c r="C410" s="262" t="s">
        <v>511</v>
      </c>
      <c r="D410" s="253"/>
      <c r="E410" s="253"/>
      <c r="F410" s="253"/>
      <c r="G410" s="253"/>
      <c r="H410" s="223"/>
      <c r="I410" s="223"/>
      <c r="J410" s="223"/>
      <c r="K410" s="223"/>
      <c r="L410" s="223"/>
      <c r="M410" s="223"/>
      <c r="N410" s="223"/>
      <c r="O410" s="223"/>
      <c r="P410" s="223"/>
      <c r="Q410" s="223"/>
      <c r="R410" s="223"/>
      <c r="S410" s="223"/>
      <c r="T410" s="223"/>
      <c r="U410" s="223"/>
      <c r="V410" s="223"/>
      <c r="W410" s="223"/>
      <c r="X410" s="223"/>
      <c r="Y410" s="212"/>
      <c r="Z410" s="212"/>
      <c r="AA410" s="212"/>
      <c r="AB410" s="212"/>
      <c r="AC410" s="212"/>
      <c r="AD410" s="212"/>
      <c r="AE410" s="212"/>
      <c r="AF410" s="212"/>
      <c r="AG410" s="212" t="s">
        <v>221</v>
      </c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 x14ac:dyDescent="0.2">
      <c r="A411" s="220"/>
      <c r="B411" s="221"/>
      <c r="C411" s="262" t="s">
        <v>512</v>
      </c>
      <c r="D411" s="253"/>
      <c r="E411" s="253"/>
      <c r="F411" s="253"/>
      <c r="G411" s="253"/>
      <c r="H411" s="223"/>
      <c r="I411" s="223"/>
      <c r="J411" s="223"/>
      <c r="K411" s="223"/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3"/>
      <c r="W411" s="223"/>
      <c r="X411" s="223"/>
      <c r="Y411" s="212"/>
      <c r="Z411" s="212"/>
      <c r="AA411" s="212"/>
      <c r="AB411" s="212"/>
      <c r="AC411" s="212"/>
      <c r="AD411" s="212"/>
      <c r="AE411" s="212"/>
      <c r="AF411" s="212"/>
      <c r="AG411" s="212" t="s">
        <v>221</v>
      </c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48" t="str">
        <f>C411</f>
        <v>Spotřeba vody a elektrické energie, nebo pohonných hmot pro potřebu sociálních zařízení a kanceláří stavby.</v>
      </c>
      <c r="BB411" s="212"/>
      <c r="BC411" s="212"/>
      <c r="BD411" s="212"/>
      <c r="BE411" s="212"/>
      <c r="BF411" s="212"/>
      <c r="BG411" s="212"/>
      <c r="BH411" s="212"/>
    </row>
    <row r="412" spans="1:60" outlineLevel="1" x14ac:dyDescent="0.2">
      <c r="A412" s="220"/>
      <c r="B412" s="221"/>
      <c r="C412" s="259"/>
      <c r="D412" s="251"/>
      <c r="E412" s="251"/>
      <c r="F412" s="251"/>
      <c r="G412" s="251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  <c r="X412" s="223"/>
      <c r="Y412" s="212"/>
      <c r="Z412" s="212"/>
      <c r="AA412" s="212"/>
      <c r="AB412" s="212"/>
      <c r="AC412" s="212"/>
      <c r="AD412" s="212"/>
      <c r="AE412" s="212"/>
      <c r="AF412" s="212"/>
      <c r="AG412" s="212" t="s">
        <v>177</v>
      </c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 x14ac:dyDescent="0.2">
      <c r="A413" s="241">
        <v>85</v>
      </c>
      <c r="B413" s="242" t="s">
        <v>513</v>
      </c>
      <c r="C413" s="257" t="s">
        <v>514</v>
      </c>
      <c r="D413" s="243" t="s">
        <v>497</v>
      </c>
      <c r="E413" s="244">
        <v>1</v>
      </c>
      <c r="F413" s="245"/>
      <c r="G413" s="246">
        <f>ROUND(E413*F413,2)</f>
        <v>0</v>
      </c>
      <c r="H413" s="245"/>
      <c r="I413" s="246">
        <f>ROUND(E413*H413,2)</f>
        <v>0</v>
      </c>
      <c r="J413" s="245"/>
      <c r="K413" s="246">
        <f>ROUND(E413*J413,2)</f>
        <v>0</v>
      </c>
      <c r="L413" s="246">
        <v>21</v>
      </c>
      <c r="M413" s="246">
        <f>G413*(1+L413/100)</f>
        <v>0</v>
      </c>
      <c r="N413" s="246">
        <v>0</v>
      </c>
      <c r="O413" s="246">
        <f>ROUND(E413*N413,2)</f>
        <v>0</v>
      </c>
      <c r="P413" s="246">
        <v>0</v>
      </c>
      <c r="Q413" s="246">
        <f>ROUND(E413*P413,2)</f>
        <v>0</v>
      </c>
      <c r="R413" s="246"/>
      <c r="S413" s="246" t="s">
        <v>171</v>
      </c>
      <c r="T413" s="247" t="s">
        <v>419</v>
      </c>
      <c r="U413" s="223">
        <v>0</v>
      </c>
      <c r="V413" s="223">
        <f>ROUND(E413*U413,2)</f>
        <v>0</v>
      </c>
      <c r="W413" s="223"/>
      <c r="X413" s="223" t="s">
        <v>498</v>
      </c>
      <c r="Y413" s="212"/>
      <c r="Z413" s="212"/>
      <c r="AA413" s="212"/>
      <c r="AB413" s="212"/>
      <c r="AC413" s="212"/>
      <c r="AD413" s="212"/>
      <c r="AE413" s="212"/>
      <c r="AF413" s="212"/>
      <c r="AG413" s="212" t="s">
        <v>499</v>
      </c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 x14ac:dyDescent="0.2">
      <c r="A414" s="220"/>
      <c r="B414" s="221"/>
      <c r="C414" s="261" t="s">
        <v>515</v>
      </c>
      <c r="D414" s="252"/>
      <c r="E414" s="252"/>
      <c r="F414" s="252"/>
      <c r="G414" s="252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3"/>
      <c r="Y414" s="212"/>
      <c r="Z414" s="212"/>
      <c r="AA414" s="212"/>
      <c r="AB414" s="212"/>
      <c r="AC414" s="212"/>
      <c r="AD414" s="212"/>
      <c r="AE414" s="212"/>
      <c r="AF414" s="212"/>
      <c r="AG414" s="212" t="s">
        <v>221</v>
      </c>
      <c r="AH414" s="212"/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48" t="str">
        <f>C414</f>
        <v>Odvoz kontejnerů a ohrazení pro skladování a uvedení zpevněných ploch pro skladování do původního stavu.</v>
      </c>
      <c r="BB414" s="212"/>
      <c r="BC414" s="212"/>
      <c r="BD414" s="212"/>
      <c r="BE414" s="212"/>
      <c r="BF414" s="212"/>
      <c r="BG414" s="212"/>
      <c r="BH414" s="212"/>
    </row>
    <row r="415" spans="1:60" outlineLevel="1" x14ac:dyDescent="0.2">
      <c r="A415" s="220"/>
      <c r="B415" s="221"/>
      <c r="C415" s="262" t="s">
        <v>516</v>
      </c>
      <c r="D415" s="253"/>
      <c r="E415" s="253"/>
      <c r="F415" s="253"/>
      <c r="G415" s="253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23"/>
      <c r="Y415" s="212"/>
      <c r="Z415" s="212"/>
      <c r="AA415" s="212"/>
      <c r="AB415" s="212"/>
      <c r="AC415" s="212"/>
      <c r="AD415" s="212"/>
      <c r="AE415" s="212"/>
      <c r="AF415" s="212"/>
      <c r="AG415" s="212" t="s">
        <v>221</v>
      </c>
      <c r="AH415" s="212"/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48" t="str">
        <f>C415</f>
        <v>Odvoz mobilních buněk sociálního zařízení, nebo uvedení do původního stavu prostor pronajatých. Případné ohumusování.</v>
      </c>
      <c r="BB415" s="212"/>
      <c r="BC415" s="212"/>
      <c r="BD415" s="212"/>
      <c r="BE415" s="212"/>
      <c r="BF415" s="212"/>
      <c r="BG415" s="212"/>
      <c r="BH415" s="212"/>
    </row>
    <row r="416" spans="1:60" outlineLevel="1" x14ac:dyDescent="0.2">
      <c r="A416" s="220"/>
      <c r="B416" s="221"/>
      <c r="C416" s="262" t="s">
        <v>517</v>
      </c>
      <c r="D416" s="253"/>
      <c r="E416" s="253"/>
      <c r="F416" s="253"/>
      <c r="G416" s="25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23"/>
      <c r="Y416" s="212"/>
      <c r="Z416" s="212"/>
      <c r="AA416" s="212"/>
      <c r="AB416" s="212"/>
      <c r="AC416" s="212"/>
      <c r="AD416" s="212"/>
      <c r="AE416" s="212"/>
      <c r="AF416" s="212"/>
      <c r="AG416" s="212" t="s">
        <v>221</v>
      </c>
      <c r="AH416" s="212"/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 x14ac:dyDescent="0.2">
      <c r="A417" s="220"/>
      <c r="B417" s="221"/>
      <c r="C417" s="262" t="s">
        <v>518</v>
      </c>
      <c r="D417" s="253"/>
      <c r="E417" s="253"/>
      <c r="F417" s="253"/>
      <c r="G417" s="253"/>
      <c r="H417" s="223"/>
      <c r="I417" s="223"/>
      <c r="J417" s="223"/>
      <c r="K417" s="223"/>
      <c r="L417" s="223"/>
      <c r="M417" s="223"/>
      <c r="N417" s="223"/>
      <c r="O417" s="223"/>
      <c r="P417" s="223"/>
      <c r="Q417" s="223"/>
      <c r="R417" s="223"/>
      <c r="S417" s="223"/>
      <c r="T417" s="223"/>
      <c r="U417" s="223"/>
      <c r="V417" s="223"/>
      <c r="W417" s="223"/>
      <c r="X417" s="223"/>
      <c r="Y417" s="212"/>
      <c r="Z417" s="212"/>
      <c r="AA417" s="212"/>
      <c r="AB417" s="212"/>
      <c r="AC417" s="212"/>
      <c r="AD417" s="212"/>
      <c r="AE417" s="212"/>
      <c r="AF417" s="212"/>
      <c r="AG417" s="212" t="s">
        <v>221</v>
      </c>
      <c r="AH417" s="212"/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 x14ac:dyDescent="0.2">
      <c r="A418" s="220"/>
      <c r="B418" s="221"/>
      <c r="C418" s="259"/>
      <c r="D418" s="251"/>
      <c r="E418" s="251"/>
      <c r="F418" s="251"/>
      <c r="G418" s="251"/>
      <c r="H418" s="223"/>
      <c r="I418" s="223"/>
      <c r="J418" s="223"/>
      <c r="K418" s="223"/>
      <c r="L418" s="223"/>
      <c r="M418" s="223"/>
      <c r="N418" s="223"/>
      <c r="O418" s="223"/>
      <c r="P418" s="223"/>
      <c r="Q418" s="223"/>
      <c r="R418" s="223"/>
      <c r="S418" s="223"/>
      <c r="T418" s="223"/>
      <c r="U418" s="223"/>
      <c r="V418" s="223"/>
      <c r="W418" s="223"/>
      <c r="X418" s="223"/>
      <c r="Y418" s="212"/>
      <c r="Z418" s="212"/>
      <c r="AA418" s="212"/>
      <c r="AB418" s="212"/>
      <c r="AC418" s="212"/>
      <c r="AD418" s="212"/>
      <c r="AE418" s="212"/>
      <c r="AF418" s="212"/>
      <c r="AG418" s="212" t="s">
        <v>177</v>
      </c>
      <c r="AH418" s="212"/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 x14ac:dyDescent="0.2">
      <c r="A419" s="241">
        <v>86</v>
      </c>
      <c r="B419" s="242" t="s">
        <v>519</v>
      </c>
      <c r="C419" s="257" t="s">
        <v>520</v>
      </c>
      <c r="D419" s="243" t="s">
        <v>497</v>
      </c>
      <c r="E419" s="244">
        <v>1</v>
      </c>
      <c r="F419" s="245"/>
      <c r="G419" s="246">
        <f>ROUND(E419*F419,2)</f>
        <v>0</v>
      </c>
      <c r="H419" s="245"/>
      <c r="I419" s="246">
        <f>ROUND(E419*H419,2)</f>
        <v>0</v>
      </c>
      <c r="J419" s="245"/>
      <c r="K419" s="246">
        <f>ROUND(E419*J419,2)</f>
        <v>0</v>
      </c>
      <c r="L419" s="246">
        <v>21</v>
      </c>
      <c r="M419" s="246">
        <f>G419*(1+L419/100)</f>
        <v>0</v>
      </c>
      <c r="N419" s="246">
        <v>0</v>
      </c>
      <c r="O419" s="246">
        <f>ROUND(E419*N419,2)</f>
        <v>0</v>
      </c>
      <c r="P419" s="246">
        <v>0</v>
      </c>
      <c r="Q419" s="246">
        <f>ROUND(E419*P419,2)</f>
        <v>0</v>
      </c>
      <c r="R419" s="246"/>
      <c r="S419" s="246" t="s">
        <v>171</v>
      </c>
      <c r="T419" s="247" t="s">
        <v>419</v>
      </c>
      <c r="U419" s="223">
        <v>0</v>
      </c>
      <c r="V419" s="223">
        <f>ROUND(E419*U419,2)</f>
        <v>0</v>
      </c>
      <c r="W419" s="223"/>
      <c r="X419" s="223" t="s">
        <v>498</v>
      </c>
      <c r="Y419" s="212"/>
      <c r="Z419" s="212"/>
      <c r="AA419" s="212"/>
      <c r="AB419" s="212"/>
      <c r="AC419" s="212"/>
      <c r="AD419" s="212"/>
      <c r="AE419" s="212"/>
      <c r="AF419" s="212"/>
      <c r="AG419" s="212" t="s">
        <v>521</v>
      </c>
      <c r="AH419" s="212"/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ht="22.5" outlineLevel="1" x14ac:dyDescent="0.2">
      <c r="A420" s="220"/>
      <c r="B420" s="221"/>
      <c r="C420" s="261" t="s">
        <v>522</v>
      </c>
      <c r="D420" s="252"/>
      <c r="E420" s="252"/>
      <c r="F420" s="252"/>
      <c r="G420" s="252"/>
      <c r="H420" s="223"/>
      <c r="I420" s="223"/>
      <c r="J420" s="223"/>
      <c r="K420" s="223"/>
      <c r="L420" s="223"/>
      <c r="M420" s="223"/>
      <c r="N420" s="223"/>
      <c r="O420" s="223"/>
      <c r="P420" s="223"/>
      <c r="Q420" s="223"/>
      <c r="R420" s="223"/>
      <c r="S420" s="223"/>
      <c r="T420" s="223"/>
      <c r="U420" s="223"/>
      <c r="V420" s="223"/>
      <c r="W420" s="223"/>
      <c r="X420" s="223"/>
      <c r="Y420" s="212"/>
      <c r="Z420" s="212"/>
      <c r="AA420" s="212"/>
      <c r="AB420" s="212"/>
      <c r="AC420" s="212"/>
      <c r="AD420" s="212"/>
      <c r="AE420" s="212"/>
      <c r="AF420" s="212"/>
      <c r="AG420" s="212" t="s">
        <v>221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48" t="str">
        <f>C420</f>
        <v>Náklady na ztížené provádění stavebních prací v důsledku nepřerušeného provozu na staveništi nebo v případech nepřerušeného provozu v objektech v nichž se stavební práce provádí.</v>
      </c>
      <c r="BB420" s="212"/>
      <c r="BC420" s="212"/>
      <c r="BD420" s="212"/>
      <c r="BE420" s="212"/>
      <c r="BF420" s="212"/>
      <c r="BG420" s="212"/>
      <c r="BH420" s="212"/>
    </row>
    <row r="421" spans="1:60" outlineLevel="1" x14ac:dyDescent="0.2">
      <c r="A421" s="220"/>
      <c r="B421" s="221"/>
      <c r="C421" s="259"/>
      <c r="D421" s="251"/>
      <c r="E421" s="251"/>
      <c r="F421" s="251"/>
      <c r="G421" s="251"/>
      <c r="H421" s="223"/>
      <c r="I421" s="223"/>
      <c r="J421" s="223"/>
      <c r="K421" s="223"/>
      <c r="L421" s="223"/>
      <c r="M421" s="223"/>
      <c r="N421" s="223"/>
      <c r="O421" s="223"/>
      <c r="P421" s="223"/>
      <c r="Q421" s="223"/>
      <c r="R421" s="223"/>
      <c r="S421" s="223"/>
      <c r="T421" s="223"/>
      <c r="U421" s="223"/>
      <c r="V421" s="223"/>
      <c r="W421" s="223"/>
      <c r="X421" s="223"/>
      <c r="Y421" s="212"/>
      <c r="Z421" s="212"/>
      <c r="AA421" s="212"/>
      <c r="AB421" s="212"/>
      <c r="AC421" s="212"/>
      <c r="AD421" s="212"/>
      <c r="AE421" s="212"/>
      <c r="AF421" s="212"/>
      <c r="AG421" s="212" t="s">
        <v>177</v>
      </c>
      <c r="AH421" s="212"/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 x14ac:dyDescent="0.2">
      <c r="A422" s="241">
        <v>87</v>
      </c>
      <c r="B422" s="242" t="s">
        <v>523</v>
      </c>
      <c r="C422" s="257" t="s">
        <v>524</v>
      </c>
      <c r="D422" s="243" t="s">
        <v>497</v>
      </c>
      <c r="E422" s="244">
        <v>1</v>
      </c>
      <c r="F422" s="245"/>
      <c r="G422" s="246">
        <f>ROUND(E422*F422,2)</f>
        <v>0</v>
      </c>
      <c r="H422" s="245"/>
      <c r="I422" s="246">
        <f>ROUND(E422*H422,2)</f>
        <v>0</v>
      </c>
      <c r="J422" s="245"/>
      <c r="K422" s="246">
        <f>ROUND(E422*J422,2)</f>
        <v>0</v>
      </c>
      <c r="L422" s="246">
        <v>21</v>
      </c>
      <c r="M422" s="246">
        <f>G422*(1+L422/100)</f>
        <v>0</v>
      </c>
      <c r="N422" s="246">
        <v>0</v>
      </c>
      <c r="O422" s="246">
        <f>ROUND(E422*N422,2)</f>
        <v>0</v>
      </c>
      <c r="P422" s="246">
        <v>0</v>
      </c>
      <c r="Q422" s="246">
        <f>ROUND(E422*P422,2)</f>
        <v>0</v>
      </c>
      <c r="R422" s="246"/>
      <c r="S422" s="246" t="s">
        <v>354</v>
      </c>
      <c r="T422" s="247" t="s">
        <v>419</v>
      </c>
      <c r="U422" s="223">
        <v>0</v>
      </c>
      <c r="V422" s="223">
        <f>ROUND(E422*U422,2)</f>
        <v>0</v>
      </c>
      <c r="W422" s="223"/>
      <c r="X422" s="223" t="s">
        <v>498</v>
      </c>
      <c r="Y422" s="212"/>
      <c r="Z422" s="212"/>
      <c r="AA422" s="212"/>
      <c r="AB422" s="212"/>
      <c r="AC422" s="212"/>
      <c r="AD422" s="212"/>
      <c r="AE422" s="212"/>
      <c r="AF422" s="212"/>
      <c r="AG422" s="212" t="s">
        <v>499</v>
      </c>
      <c r="AH422" s="212"/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 x14ac:dyDescent="0.2">
      <c r="A423" s="220"/>
      <c r="B423" s="221"/>
      <c r="C423" s="265"/>
      <c r="D423" s="254"/>
      <c r="E423" s="254"/>
      <c r="F423" s="254"/>
      <c r="G423" s="254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3"/>
      <c r="Y423" s="212"/>
      <c r="Z423" s="212"/>
      <c r="AA423" s="212"/>
      <c r="AB423" s="212"/>
      <c r="AC423" s="212"/>
      <c r="AD423" s="212"/>
      <c r="AE423" s="212"/>
      <c r="AF423" s="212"/>
      <c r="AG423" s="212" t="s">
        <v>177</v>
      </c>
      <c r="AH423" s="212"/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x14ac:dyDescent="0.2">
      <c r="A424" s="235" t="s">
        <v>165</v>
      </c>
      <c r="B424" s="236" t="s">
        <v>138</v>
      </c>
      <c r="C424" s="256" t="s">
        <v>28</v>
      </c>
      <c r="D424" s="237"/>
      <c r="E424" s="238"/>
      <c r="F424" s="239"/>
      <c r="G424" s="239">
        <f>SUMIF(AG425:AG442,"&lt;&gt;NOR",G425:G442)</f>
        <v>0</v>
      </c>
      <c r="H424" s="239"/>
      <c r="I424" s="239">
        <f>SUM(I425:I442)</f>
        <v>0</v>
      </c>
      <c r="J424" s="239"/>
      <c r="K424" s="239">
        <f>SUM(K425:K442)</f>
        <v>0</v>
      </c>
      <c r="L424" s="239"/>
      <c r="M424" s="239">
        <f>SUM(M425:M442)</f>
        <v>0</v>
      </c>
      <c r="N424" s="239"/>
      <c r="O424" s="239">
        <f>SUM(O425:O442)</f>
        <v>0</v>
      </c>
      <c r="P424" s="239"/>
      <c r="Q424" s="239">
        <f>SUM(Q425:Q442)</f>
        <v>0</v>
      </c>
      <c r="R424" s="239"/>
      <c r="S424" s="239"/>
      <c r="T424" s="240"/>
      <c r="U424" s="234"/>
      <c r="V424" s="234">
        <f>SUM(V425:V442)</f>
        <v>0</v>
      </c>
      <c r="W424" s="234"/>
      <c r="X424" s="234"/>
      <c r="AG424" t="s">
        <v>166</v>
      </c>
    </row>
    <row r="425" spans="1:60" outlineLevel="1" x14ac:dyDescent="0.2">
      <c r="A425" s="241">
        <v>88</v>
      </c>
      <c r="B425" s="242" t="s">
        <v>525</v>
      </c>
      <c r="C425" s="257" t="s">
        <v>526</v>
      </c>
      <c r="D425" s="243" t="s">
        <v>497</v>
      </c>
      <c r="E425" s="244">
        <v>1</v>
      </c>
      <c r="F425" s="245"/>
      <c r="G425" s="246">
        <f>ROUND(E425*F425,2)</f>
        <v>0</v>
      </c>
      <c r="H425" s="245"/>
      <c r="I425" s="246">
        <f>ROUND(E425*H425,2)</f>
        <v>0</v>
      </c>
      <c r="J425" s="245"/>
      <c r="K425" s="246">
        <f>ROUND(E425*J425,2)</f>
        <v>0</v>
      </c>
      <c r="L425" s="246">
        <v>21</v>
      </c>
      <c r="M425" s="246">
        <f>G425*(1+L425/100)</f>
        <v>0</v>
      </c>
      <c r="N425" s="246">
        <v>0</v>
      </c>
      <c r="O425" s="246">
        <f>ROUND(E425*N425,2)</f>
        <v>0</v>
      </c>
      <c r="P425" s="246">
        <v>0</v>
      </c>
      <c r="Q425" s="246">
        <f>ROUND(E425*P425,2)</f>
        <v>0</v>
      </c>
      <c r="R425" s="246"/>
      <c r="S425" s="246" t="s">
        <v>171</v>
      </c>
      <c r="T425" s="247" t="s">
        <v>419</v>
      </c>
      <c r="U425" s="223">
        <v>0</v>
      </c>
      <c r="V425" s="223">
        <f>ROUND(E425*U425,2)</f>
        <v>0</v>
      </c>
      <c r="W425" s="223"/>
      <c r="X425" s="223" t="s">
        <v>498</v>
      </c>
      <c r="Y425" s="212"/>
      <c r="Z425" s="212"/>
      <c r="AA425" s="212"/>
      <c r="AB425" s="212"/>
      <c r="AC425" s="212"/>
      <c r="AD425" s="212"/>
      <c r="AE425" s="212"/>
      <c r="AF425" s="212"/>
      <c r="AG425" s="212" t="s">
        <v>527</v>
      </c>
      <c r="AH425" s="212"/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 x14ac:dyDescent="0.2">
      <c r="A426" s="220"/>
      <c r="B426" s="221"/>
      <c r="C426" s="261" t="s">
        <v>528</v>
      </c>
      <c r="D426" s="252"/>
      <c r="E426" s="252"/>
      <c r="F426" s="252"/>
      <c r="G426" s="252"/>
      <c r="H426" s="223"/>
      <c r="I426" s="223"/>
      <c r="J426" s="223"/>
      <c r="K426" s="223"/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3"/>
      <c r="W426" s="223"/>
      <c r="X426" s="223"/>
      <c r="Y426" s="212"/>
      <c r="Z426" s="212"/>
      <c r="AA426" s="212"/>
      <c r="AB426" s="212"/>
      <c r="AC426" s="212"/>
      <c r="AD426" s="212"/>
      <c r="AE426" s="212"/>
      <c r="AF426" s="212"/>
      <c r="AG426" s="212" t="s">
        <v>221</v>
      </c>
      <c r="AH426" s="212"/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 x14ac:dyDescent="0.2">
      <c r="A427" s="220"/>
      <c r="B427" s="221"/>
      <c r="C427" s="259"/>
      <c r="D427" s="251"/>
      <c r="E427" s="251"/>
      <c r="F427" s="251"/>
      <c r="G427" s="251"/>
      <c r="H427" s="223"/>
      <c r="I427" s="223"/>
      <c r="J427" s="223"/>
      <c r="K427" s="223"/>
      <c r="L427" s="223"/>
      <c r="M427" s="223"/>
      <c r="N427" s="223"/>
      <c r="O427" s="223"/>
      <c r="P427" s="223"/>
      <c r="Q427" s="223"/>
      <c r="R427" s="223"/>
      <c r="S427" s="223"/>
      <c r="T427" s="223"/>
      <c r="U427" s="223"/>
      <c r="V427" s="223"/>
      <c r="W427" s="223"/>
      <c r="X427" s="223"/>
      <c r="Y427" s="212"/>
      <c r="Z427" s="212"/>
      <c r="AA427" s="212"/>
      <c r="AB427" s="212"/>
      <c r="AC427" s="212"/>
      <c r="AD427" s="212"/>
      <c r="AE427" s="212"/>
      <c r="AF427" s="212"/>
      <c r="AG427" s="212" t="s">
        <v>177</v>
      </c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 x14ac:dyDescent="0.2">
      <c r="A428" s="241">
        <v>89</v>
      </c>
      <c r="B428" s="242" t="s">
        <v>532</v>
      </c>
      <c r="C428" s="257" t="s">
        <v>533</v>
      </c>
      <c r="D428" s="243" t="s">
        <v>497</v>
      </c>
      <c r="E428" s="244">
        <v>1</v>
      </c>
      <c r="F428" s="245"/>
      <c r="G428" s="246">
        <f>ROUND(E428*F428,2)</f>
        <v>0</v>
      </c>
      <c r="H428" s="245"/>
      <c r="I428" s="246">
        <f>ROUND(E428*H428,2)</f>
        <v>0</v>
      </c>
      <c r="J428" s="245"/>
      <c r="K428" s="246">
        <f>ROUND(E428*J428,2)</f>
        <v>0</v>
      </c>
      <c r="L428" s="246">
        <v>21</v>
      </c>
      <c r="M428" s="246">
        <f>G428*(1+L428/100)</f>
        <v>0</v>
      </c>
      <c r="N428" s="246">
        <v>0</v>
      </c>
      <c r="O428" s="246">
        <f>ROUND(E428*N428,2)</f>
        <v>0</v>
      </c>
      <c r="P428" s="246">
        <v>0</v>
      </c>
      <c r="Q428" s="246">
        <f>ROUND(E428*P428,2)</f>
        <v>0</v>
      </c>
      <c r="R428" s="246"/>
      <c r="S428" s="246" t="s">
        <v>171</v>
      </c>
      <c r="T428" s="247" t="s">
        <v>419</v>
      </c>
      <c r="U428" s="223">
        <v>0</v>
      </c>
      <c r="V428" s="223">
        <f>ROUND(E428*U428,2)</f>
        <v>0</v>
      </c>
      <c r="W428" s="223"/>
      <c r="X428" s="223" t="s">
        <v>498</v>
      </c>
      <c r="Y428" s="212"/>
      <c r="Z428" s="212"/>
      <c r="AA428" s="212"/>
      <c r="AB428" s="212"/>
      <c r="AC428" s="212"/>
      <c r="AD428" s="212"/>
      <c r="AE428" s="212"/>
      <c r="AF428" s="212"/>
      <c r="AG428" s="212" t="s">
        <v>527</v>
      </c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ht="33.75" outlineLevel="1" x14ac:dyDescent="0.2">
      <c r="A429" s="220"/>
      <c r="B429" s="221"/>
      <c r="C429" s="261" t="s">
        <v>534</v>
      </c>
      <c r="D429" s="252"/>
      <c r="E429" s="252"/>
      <c r="F429" s="252"/>
      <c r="G429" s="252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23"/>
      <c r="Y429" s="212"/>
      <c r="Z429" s="212"/>
      <c r="AA429" s="212"/>
      <c r="AB429" s="212"/>
      <c r="AC429" s="212"/>
      <c r="AD429" s="212"/>
      <c r="AE429" s="212"/>
      <c r="AF429" s="212"/>
      <c r="AG429" s="212" t="s">
        <v>221</v>
      </c>
      <c r="AH429" s="212"/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48" t="str">
        <f>C429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429" s="212"/>
      <c r="BC429" s="212"/>
      <c r="BD429" s="212"/>
      <c r="BE429" s="212"/>
      <c r="BF429" s="212"/>
      <c r="BG429" s="212"/>
      <c r="BH429" s="212"/>
    </row>
    <row r="430" spans="1:60" outlineLevel="1" x14ac:dyDescent="0.2">
      <c r="A430" s="220"/>
      <c r="B430" s="221"/>
      <c r="C430" s="259"/>
      <c r="D430" s="251"/>
      <c r="E430" s="251"/>
      <c r="F430" s="251"/>
      <c r="G430" s="251"/>
      <c r="H430" s="223"/>
      <c r="I430" s="223"/>
      <c r="J430" s="223"/>
      <c r="K430" s="223"/>
      <c r="L430" s="223"/>
      <c r="M430" s="223"/>
      <c r="N430" s="223"/>
      <c r="O430" s="223"/>
      <c r="P430" s="223"/>
      <c r="Q430" s="223"/>
      <c r="R430" s="223"/>
      <c r="S430" s="223"/>
      <c r="T430" s="223"/>
      <c r="U430" s="223"/>
      <c r="V430" s="223"/>
      <c r="W430" s="223"/>
      <c r="X430" s="223"/>
      <c r="Y430" s="212"/>
      <c r="Z430" s="212"/>
      <c r="AA430" s="212"/>
      <c r="AB430" s="212"/>
      <c r="AC430" s="212"/>
      <c r="AD430" s="212"/>
      <c r="AE430" s="212"/>
      <c r="AF430" s="212"/>
      <c r="AG430" s="212" t="s">
        <v>177</v>
      </c>
      <c r="AH430" s="212"/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 x14ac:dyDescent="0.2">
      <c r="A431" s="241">
        <v>90</v>
      </c>
      <c r="B431" s="242" t="s">
        <v>529</v>
      </c>
      <c r="C431" s="257" t="s">
        <v>530</v>
      </c>
      <c r="D431" s="243" t="s">
        <v>497</v>
      </c>
      <c r="E431" s="244">
        <v>1</v>
      </c>
      <c r="F431" s="245"/>
      <c r="G431" s="246">
        <f>ROUND(E431*F431,2)</f>
        <v>0</v>
      </c>
      <c r="H431" s="245"/>
      <c r="I431" s="246">
        <f>ROUND(E431*H431,2)</f>
        <v>0</v>
      </c>
      <c r="J431" s="245"/>
      <c r="K431" s="246">
        <f>ROUND(E431*J431,2)</f>
        <v>0</v>
      </c>
      <c r="L431" s="246">
        <v>21</v>
      </c>
      <c r="M431" s="246">
        <f>G431*(1+L431/100)</f>
        <v>0</v>
      </c>
      <c r="N431" s="246">
        <v>0</v>
      </c>
      <c r="O431" s="246">
        <f>ROUND(E431*N431,2)</f>
        <v>0</v>
      </c>
      <c r="P431" s="246">
        <v>0</v>
      </c>
      <c r="Q431" s="246">
        <f>ROUND(E431*P431,2)</f>
        <v>0</v>
      </c>
      <c r="R431" s="246"/>
      <c r="S431" s="246" t="s">
        <v>171</v>
      </c>
      <c r="T431" s="247" t="s">
        <v>419</v>
      </c>
      <c r="U431" s="223">
        <v>0</v>
      </c>
      <c r="V431" s="223">
        <f>ROUND(E431*U431,2)</f>
        <v>0</v>
      </c>
      <c r="W431" s="223"/>
      <c r="X431" s="223" t="s">
        <v>498</v>
      </c>
      <c r="Y431" s="212"/>
      <c r="Z431" s="212"/>
      <c r="AA431" s="212"/>
      <c r="AB431" s="212"/>
      <c r="AC431" s="212"/>
      <c r="AD431" s="212"/>
      <c r="AE431" s="212"/>
      <c r="AF431" s="212"/>
      <c r="AG431" s="212" t="s">
        <v>527</v>
      </c>
      <c r="AH431" s="212"/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ht="33.75" outlineLevel="1" x14ac:dyDescent="0.2">
      <c r="A432" s="220"/>
      <c r="B432" s="221"/>
      <c r="C432" s="261" t="s">
        <v>531</v>
      </c>
      <c r="D432" s="252"/>
      <c r="E432" s="252"/>
      <c r="F432" s="252"/>
      <c r="G432" s="252"/>
      <c r="H432" s="223"/>
      <c r="I432" s="223"/>
      <c r="J432" s="223"/>
      <c r="K432" s="223"/>
      <c r="L432" s="223"/>
      <c r="M432" s="223"/>
      <c r="N432" s="223"/>
      <c r="O432" s="223"/>
      <c r="P432" s="223"/>
      <c r="Q432" s="223"/>
      <c r="R432" s="223"/>
      <c r="S432" s="223"/>
      <c r="T432" s="223"/>
      <c r="U432" s="223"/>
      <c r="V432" s="223"/>
      <c r="W432" s="223"/>
      <c r="X432" s="223"/>
      <c r="Y432" s="212"/>
      <c r="Z432" s="212"/>
      <c r="AA432" s="212"/>
      <c r="AB432" s="212"/>
      <c r="AC432" s="212"/>
      <c r="AD432" s="212"/>
      <c r="AE432" s="212"/>
      <c r="AF432" s="212"/>
      <c r="AG432" s="212" t="s">
        <v>221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48" t="str">
        <f>C432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432" s="212"/>
      <c r="BC432" s="212"/>
      <c r="BD432" s="212"/>
      <c r="BE432" s="212"/>
      <c r="BF432" s="212"/>
      <c r="BG432" s="212"/>
      <c r="BH432" s="212"/>
    </row>
    <row r="433" spans="1:60" outlineLevel="1" x14ac:dyDescent="0.2">
      <c r="A433" s="220"/>
      <c r="B433" s="221"/>
      <c r="C433" s="259"/>
      <c r="D433" s="251"/>
      <c r="E433" s="251"/>
      <c r="F433" s="251"/>
      <c r="G433" s="251"/>
      <c r="H433" s="223"/>
      <c r="I433" s="223"/>
      <c r="J433" s="223"/>
      <c r="K433" s="223"/>
      <c r="L433" s="223"/>
      <c r="M433" s="223"/>
      <c r="N433" s="223"/>
      <c r="O433" s="223"/>
      <c r="P433" s="223"/>
      <c r="Q433" s="223"/>
      <c r="R433" s="223"/>
      <c r="S433" s="223"/>
      <c r="T433" s="223"/>
      <c r="U433" s="223"/>
      <c r="V433" s="223"/>
      <c r="W433" s="223"/>
      <c r="X433" s="223"/>
      <c r="Y433" s="212"/>
      <c r="Z433" s="212"/>
      <c r="AA433" s="212"/>
      <c r="AB433" s="212"/>
      <c r="AC433" s="212"/>
      <c r="AD433" s="212"/>
      <c r="AE433" s="212"/>
      <c r="AF433" s="212"/>
      <c r="AG433" s="212" t="s">
        <v>177</v>
      </c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 x14ac:dyDescent="0.2">
      <c r="A434" s="241">
        <v>91</v>
      </c>
      <c r="B434" s="242" t="s">
        <v>541</v>
      </c>
      <c r="C434" s="257" t="s">
        <v>542</v>
      </c>
      <c r="D434" s="243" t="s">
        <v>497</v>
      </c>
      <c r="E434" s="244">
        <v>1</v>
      </c>
      <c r="F434" s="245"/>
      <c r="G434" s="246">
        <f>ROUND(E434*F434,2)</f>
        <v>0</v>
      </c>
      <c r="H434" s="245"/>
      <c r="I434" s="246">
        <f>ROUND(E434*H434,2)</f>
        <v>0</v>
      </c>
      <c r="J434" s="245"/>
      <c r="K434" s="246">
        <f>ROUND(E434*J434,2)</f>
        <v>0</v>
      </c>
      <c r="L434" s="246">
        <v>21</v>
      </c>
      <c r="M434" s="246">
        <f>G434*(1+L434/100)</f>
        <v>0</v>
      </c>
      <c r="N434" s="246">
        <v>0</v>
      </c>
      <c r="O434" s="246">
        <f>ROUND(E434*N434,2)</f>
        <v>0</v>
      </c>
      <c r="P434" s="246">
        <v>0</v>
      </c>
      <c r="Q434" s="246">
        <f>ROUND(E434*P434,2)</f>
        <v>0</v>
      </c>
      <c r="R434" s="246"/>
      <c r="S434" s="246" t="s">
        <v>171</v>
      </c>
      <c r="T434" s="247" t="s">
        <v>419</v>
      </c>
      <c r="U434" s="223">
        <v>0</v>
      </c>
      <c r="V434" s="223">
        <f>ROUND(E434*U434,2)</f>
        <v>0</v>
      </c>
      <c r="W434" s="223"/>
      <c r="X434" s="223" t="s">
        <v>498</v>
      </c>
      <c r="Y434" s="212"/>
      <c r="Z434" s="212"/>
      <c r="AA434" s="212"/>
      <c r="AB434" s="212"/>
      <c r="AC434" s="212"/>
      <c r="AD434" s="212"/>
      <c r="AE434" s="212"/>
      <c r="AF434" s="212"/>
      <c r="AG434" s="212" t="s">
        <v>527</v>
      </c>
      <c r="AH434" s="212"/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 x14ac:dyDescent="0.2">
      <c r="A435" s="220"/>
      <c r="B435" s="221"/>
      <c r="C435" s="261" t="s">
        <v>543</v>
      </c>
      <c r="D435" s="252"/>
      <c r="E435" s="252"/>
      <c r="F435" s="252"/>
      <c r="G435" s="252"/>
      <c r="H435" s="223"/>
      <c r="I435" s="223"/>
      <c r="J435" s="223"/>
      <c r="K435" s="223"/>
      <c r="L435" s="223"/>
      <c r="M435" s="223"/>
      <c r="N435" s="223"/>
      <c r="O435" s="223"/>
      <c r="P435" s="223"/>
      <c r="Q435" s="223"/>
      <c r="R435" s="223"/>
      <c r="S435" s="223"/>
      <c r="T435" s="223"/>
      <c r="U435" s="223"/>
      <c r="V435" s="223"/>
      <c r="W435" s="223"/>
      <c r="X435" s="223"/>
      <c r="Y435" s="212"/>
      <c r="Z435" s="212"/>
      <c r="AA435" s="212"/>
      <c r="AB435" s="212"/>
      <c r="AC435" s="212"/>
      <c r="AD435" s="212"/>
      <c r="AE435" s="212"/>
      <c r="AF435" s="212"/>
      <c r="AG435" s="212" t="s">
        <v>221</v>
      </c>
      <c r="AH435" s="212"/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48" t="str">
        <f>C435</f>
        <v>Náklady zhotovitele, které vzniknou v souvislosti s povinnostmi zhotovitele při předání a převzetí díla.</v>
      </c>
      <c r="BB435" s="212"/>
      <c r="BC435" s="212"/>
      <c r="BD435" s="212"/>
      <c r="BE435" s="212"/>
      <c r="BF435" s="212"/>
      <c r="BG435" s="212"/>
      <c r="BH435" s="212"/>
    </row>
    <row r="436" spans="1:60" outlineLevel="1" x14ac:dyDescent="0.2">
      <c r="A436" s="220"/>
      <c r="B436" s="221"/>
      <c r="C436" s="259"/>
      <c r="D436" s="251"/>
      <c r="E436" s="251"/>
      <c r="F436" s="251"/>
      <c r="G436" s="251"/>
      <c r="H436" s="223"/>
      <c r="I436" s="223"/>
      <c r="J436" s="223"/>
      <c r="K436" s="223"/>
      <c r="L436" s="223"/>
      <c r="M436" s="223"/>
      <c r="N436" s="223"/>
      <c r="O436" s="223"/>
      <c r="P436" s="223"/>
      <c r="Q436" s="223"/>
      <c r="R436" s="223"/>
      <c r="S436" s="223"/>
      <c r="T436" s="223"/>
      <c r="U436" s="223"/>
      <c r="V436" s="223"/>
      <c r="W436" s="223"/>
      <c r="X436" s="223"/>
      <c r="Y436" s="212"/>
      <c r="Z436" s="212"/>
      <c r="AA436" s="212"/>
      <c r="AB436" s="212"/>
      <c r="AC436" s="212"/>
      <c r="AD436" s="212"/>
      <c r="AE436" s="212"/>
      <c r="AF436" s="212"/>
      <c r="AG436" s="212" t="s">
        <v>177</v>
      </c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 x14ac:dyDescent="0.2">
      <c r="A437" s="241">
        <v>92</v>
      </c>
      <c r="B437" s="242" t="s">
        <v>538</v>
      </c>
      <c r="C437" s="257" t="s">
        <v>539</v>
      </c>
      <c r="D437" s="243" t="s">
        <v>497</v>
      </c>
      <c r="E437" s="244">
        <v>1</v>
      </c>
      <c r="F437" s="245"/>
      <c r="G437" s="246">
        <f>ROUND(E437*F437,2)</f>
        <v>0</v>
      </c>
      <c r="H437" s="245"/>
      <c r="I437" s="246">
        <f>ROUND(E437*H437,2)</f>
        <v>0</v>
      </c>
      <c r="J437" s="245"/>
      <c r="K437" s="246">
        <f>ROUND(E437*J437,2)</f>
        <v>0</v>
      </c>
      <c r="L437" s="246">
        <v>21</v>
      </c>
      <c r="M437" s="246">
        <f>G437*(1+L437/100)</f>
        <v>0</v>
      </c>
      <c r="N437" s="246">
        <v>0</v>
      </c>
      <c r="O437" s="246">
        <f>ROUND(E437*N437,2)</f>
        <v>0</v>
      </c>
      <c r="P437" s="246">
        <v>0</v>
      </c>
      <c r="Q437" s="246">
        <f>ROUND(E437*P437,2)</f>
        <v>0</v>
      </c>
      <c r="R437" s="246"/>
      <c r="S437" s="246" t="s">
        <v>171</v>
      </c>
      <c r="T437" s="247" t="s">
        <v>419</v>
      </c>
      <c r="U437" s="223">
        <v>0</v>
      </c>
      <c r="V437" s="223">
        <f>ROUND(E437*U437,2)</f>
        <v>0</v>
      </c>
      <c r="W437" s="223"/>
      <c r="X437" s="223" t="s">
        <v>498</v>
      </c>
      <c r="Y437" s="212"/>
      <c r="Z437" s="212"/>
      <c r="AA437" s="212"/>
      <c r="AB437" s="212"/>
      <c r="AC437" s="212"/>
      <c r="AD437" s="212"/>
      <c r="AE437" s="212"/>
      <c r="AF437" s="212"/>
      <c r="AG437" s="212" t="s">
        <v>527</v>
      </c>
      <c r="AH437" s="212"/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 x14ac:dyDescent="0.2">
      <c r="A438" s="220"/>
      <c r="B438" s="221"/>
      <c r="C438" s="261" t="s">
        <v>540</v>
      </c>
      <c r="D438" s="252"/>
      <c r="E438" s="252"/>
      <c r="F438" s="252"/>
      <c r="G438" s="252"/>
      <c r="H438" s="223"/>
      <c r="I438" s="223"/>
      <c r="J438" s="223"/>
      <c r="K438" s="223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3"/>
      <c r="W438" s="223"/>
      <c r="X438" s="223"/>
      <c r="Y438" s="212"/>
      <c r="Z438" s="212"/>
      <c r="AA438" s="212"/>
      <c r="AB438" s="212"/>
      <c r="AC438" s="212"/>
      <c r="AD438" s="212"/>
      <c r="AE438" s="212"/>
      <c r="AF438" s="212"/>
      <c r="AG438" s="212" t="s">
        <v>221</v>
      </c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48" t="str">
        <f>C438</f>
        <v>Náklady na vyhotovení dokumentace skutečného provedení stavby a její předání objednateli v požadované formě a požadovaném počtu.</v>
      </c>
      <c r="BB438" s="212"/>
      <c r="BC438" s="212"/>
      <c r="BD438" s="212"/>
      <c r="BE438" s="212"/>
      <c r="BF438" s="212"/>
      <c r="BG438" s="212"/>
      <c r="BH438" s="212"/>
    </row>
    <row r="439" spans="1:60" outlineLevel="1" x14ac:dyDescent="0.2">
      <c r="A439" s="220"/>
      <c r="B439" s="221"/>
      <c r="C439" s="259"/>
      <c r="D439" s="251"/>
      <c r="E439" s="251"/>
      <c r="F439" s="251"/>
      <c r="G439" s="251"/>
      <c r="H439" s="223"/>
      <c r="I439" s="223"/>
      <c r="J439" s="223"/>
      <c r="K439" s="223"/>
      <c r="L439" s="223"/>
      <c r="M439" s="223"/>
      <c r="N439" s="223"/>
      <c r="O439" s="223"/>
      <c r="P439" s="223"/>
      <c r="Q439" s="223"/>
      <c r="R439" s="223"/>
      <c r="S439" s="223"/>
      <c r="T439" s="223"/>
      <c r="U439" s="223"/>
      <c r="V439" s="223"/>
      <c r="W439" s="223"/>
      <c r="X439" s="223"/>
      <c r="Y439" s="212"/>
      <c r="Z439" s="212"/>
      <c r="AA439" s="212"/>
      <c r="AB439" s="212"/>
      <c r="AC439" s="212"/>
      <c r="AD439" s="212"/>
      <c r="AE439" s="212"/>
      <c r="AF439" s="212"/>
      <c r="AG439" s="212" t="s">
        <v>177</v>
      </c>
      <c r="AH439" s="212"/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 x14ac:dyDescent="0.2">
      <c r="A440" s="241">
        <v>93</v>
      </c>
      <c r="B440" s="242" t="s">
        <v>535</v>
      </c>
      <c r="C440" s="257" t="s">
        <v>536</v>
      </c>
      <c r="D440" s="243" t="s">
        <v>497</v>
      </c>
      <c r="E440" s="244">
        <v>1</v>
      </c>
      <c r="F440" s="245"/>
      <c r="G440" s="246">
        <f>ROUND(E440*F440,2)</f>
        <v>0</v>
      </c>
      <c r="H440" s="245"/>
      <c r="I440" s="246">
        <f>ROUND(E440*H440,2)</f>
        <v>0</v>
      </c>
      <c r="J440" s="245"/>
      <c r="K440" s="246">
        <f>ROUND(E440*J440,2)</f>
        <v>0</v>
      </c>
      <c r="L440" s="246">
        <v>21</v>
      </c>
      <c r="M440" s="246">
        <f>G440*(1+L440/100)</f>
        <v>0</v>
      </c>
      <c r="N440" s="246">
        <v>0</v>
      </c>
      <c r="O440" s="246">
        <f>ROUND(E440*N440,2)</f>
        <v>0</v>
      </c>
      <c r="P440" s="246">
        <v>0</v>
      </c>
      <c r="Q440" s="246">
        <f>ROUND(E440*P440,2)</f>
        <v>0</v>
      </c>
      <c r="R440" s="246"/>
      <c r="S440" s="246" t="s">
        <v>171</v>
      </c>
      <c r="T440" s="247" t="s">
        <v>419</v>
      </c>
      <c r="U440" s="223">
        <v>0</v>
      </c>
      <c r="V440" s="223">
        <f>ROUND(E440*U440,2)</f>
        <v>0</v>
      </c>
      <c r="W440" s="223"/>
      <c r="X440" s="223" t="s">
        <v>498</v>
      </c>
      <c r="Y440" s="212"/>
      <c r="Z440" s="212"/>
      <c r="AA440" s="212"/>
      <c r="AB440" s="212"/>
      <c r="AC440" s="212"/>
      <c r="AD440" s="212"/>
      <c r="AE440" s="212"/>
      <c r="AF440" s="212"/>
      <c r="AG440" s="212" t="s">
        <v>527</v>
      </c>
      <c r="AH440" s="212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 x14ac:dyDescent="0.2">
      <c r="A441" s="220"/>
      <c r="B441" s="221"/>
      <c r="C441" s="261" t="s">
        <v>537</v>
      </c>
      <c r="D441" s="252"/>
      <c r="E441" s="252"/>
      <c r="F441" s="252"/>
      <c r="G441" s="252"/>
      <c r="H441" s="223"/>
      <c r="I441" s="223"/>
      <c r="J441" s="223"/>
      <c r="K441" s="223"/>
      <c r="L441" s="223"/>
      <c r="M441" s="223"/>
      <c r="N441" s="223"/>
      <c r="O441" s="223"/>
      <c r="P441" s="223"/>
      <c r="Q441" s="223"/>
      <c r="R441" s="223"/>
      <c r="S441" s="223"/>
      <c r="T441" s="223"/>
      <c r="U441" s="223"/>
      <c r="V441" s="223"/>
      <c r="W441" s="223"/>
      <c r="X441" s="223"/>
      <c r="Y441" s="212"/>
      <c r="Z441" s="212"/>
      <c r="AA441" s="212"/>
      <c r="AB441" s="212"/>
      <c r="AC441" s="212"/>
      <c r="AD441" s="212"/>
      <c r="AE441" s="212"/>
      <c r="AF441" s="212"/>
      <c r="AG441" s="212" t="s">
        <v>221</v>
      </c>
      <c r="AH441" s="212"/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48" t="str">
        <f>C441</f>
        <v>Náklady na provedení skutečného zaměření stavby v rozsahu nezbytném pro zápis změny do katastru nemovitostí.</v>
      </c>
      <c r="BB441" s="212"/>
      <c r="BC441" s="212"/>
      <c r="BD441" s="212"/>
      <c r="BE441" s="212"/>
      <c r="BF441" s="212"/>
      <c r="BG441" s="212"/>
      <c r="BH441" s="212"/>
    </row>
    <row r="442" spans="1:60" outlineLevel="1" x14ac:dyDescent="0.2">
      <c r="A442" s="220"/>
      <c r="B442" s="221"/>
      <c r="C442" s="259"/>
      <c r="D442" s="251"/>
      <c r="E442" s="251"/>
      <c r="F442" s="251"/>
      <c r="G442" s="251"/>
      <c r="H442" s="223"/>
      <c r="I442" s="223"/>
      <c r="J442" s="223"/>
      <c r="K442" s="223"/>
      <c r="L442" s="223"/>
      <c r="M442" s="223"/>
      <c r="N442" s="223"/>
      <c r="O442" s="223"/>
      <c r="P442" s="223"/>
      <c r="Q442" s="223"/>
      <c r="R442" s="223"/>
      <c r="S442" s="223"/>
      <c r="T442" s="223"/>
      <c r="U442" s="223"/>
      <c r="V442" s="223"/>
      <c r="W442" s="223"/>
      <c r="X442" s="223"/>
      <c r="Y442" s="212"/>
      <c r="Z442" s="212"/>
      <c r="AA442" s="212"/>
      <c r="AB442" s="212"/>
      <c r="AC442" s="212"/>
      <c r="AD442" s="212"/>
      <c r="AE442" s="212"/>
      <c r="AF442" s="212"/>
      <c r="AG442" s="212" t="s">
        <v>177</v>
      </c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x14ac:dyDescent="0.2">
      <c r="A443" s="3"/>
      <c r="B443" s="4"/>
      <c r="C443" s="268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AE443">
        <v>15</v>
      </c>
      <c r="AF443">
        <v>21</v>
      </c>
      <c r="AG443" t="s">
        <v>152</v>
      </c>
    </row>
    <row r="444" spans="1:60" x14ac:dyDescent="0.2">
      <c r="A444" s="215"/>
      <c r="B444" s="216" t="s">
        <v>29</v>
      </c>
      <c r="C444" s="269"/>
      <c r="D444" s="217"/>
      <c r="E444" s="218"/>
      <c r="F444" s="218"/>
      <c r="G444" s="255">
        <f>G8+G115+G133+G151+G166+G178+G189+G211+G228+G262+G275+G312+G380+G396+G424</f>
        <v>0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AE444">
        <f>SUMIF(L7:L442,AE443,G7:G442)</f>
        <v>0</v>
      </c>
      <c r="AF444">
        <f>SUMIF(L7:L442,AF443,G7:G442)</f>
        <v>0</v>
      </c>
      <c r="AG444" t="s">
        <v>544</v>
      </c>
    </row>
    <row r="445" spans="1:60" x14ac:dyDescent="0.2">
      <c r="A445" s="219" t="s">
        <v>545</v>
      </c>
      <c r="B445" s="219"/>
      <c r="C445" s="268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60" x14ac:dyDescent="0.2">
      <c r="A446" s="3"/>
      <c r="B446" s="4" t="s">
        <v>233</v>
      </c>
      <c r="C446" s="268" t="s">
        <v>233</v>
      </c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AG446" t="s">
        <v>548</v>
      </c>
    </row>
    <row r="447" spans="1:60" x14ac:dyDescent="0.2">
      <c r="A447" s="3"/>
      <c r="B447" s="4" t="s">
        <v>786</v>
      </c>
      <c r="C447" s="268" t="s">
        <v>233</v>
      </c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AG447" t="s">
        <v>551</v>
      </c>
    </row>
    <row r="448" spans="1:60" x14ac:dyDescent="0.2">
      <c r="A448" s="3"/>
      <c r="B448" s="4"/>
      <c r="C448" s="268" t="s">
        <v>233</v>
      </c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AG448" t="s">
        <v>553</v>
      </c>
    </row>
    <row r="449" spans="1:33" x14ac:dyDescent="0.2">
      <c r="A449" s="3"/>
      <c r="B449" s="4"/>
      <c r="C449" s="268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33" x14ac:dyDescent="0.2">
      <c r="C450" s="270"/>
      <c r="D450" s="10"/>
      <c r="AG450" t="s">
        <v>555</v>
      </c>
    </row>
    <row r="451" spans="1:33" x14ac:dyDescent="0.2">
      <c r="D451" s="10"/>
    </row>
    <row r="452" spans="1:33" x14ac:dyDescent="0.2">
      <c r="D452" s="10"/>
    </row>
    <row r="453" spans="1:33" x14ac:dyDescent="0.2">
      <c r="D453" s="10"/>
    </row>
    <row r="454" spans="1:33" x14ac:dyDescent="0.2">
      <c r="D454" s="10"/>
    </row>
    <row r="455" spans="1:33" x14ac:dyDescent="0.2">
      <c r="D455" s="10"/>
    </row>
    <row r="456" spans="1:33" x14ac:dyDescent="0.2">
      <c r="D456" s="10"/>
    </row>
    <row r="457" spans="1:33" x14ac:dyDescent="0.2">
      <c r="D457" s="10"/>
    </row>
    <row r="458" spans="1:33" x14ac:dyDescent="0.2">
      <c r="D458" s="10"/>
    </row>
    <row r="459" spans="1:33" x14ac:dyDescent="0.2">
      <c r="D459" s="10"/>
    </row>
    <row r="460" spans="1:33" x14ac:dyDescent="0.2">
      <c r="D460" s="10"/>
    </row>
    <row r="461" spans="1:33" x14ac:dyDescent="0.2">
      <c r="D461" s="10"/>
    </row>
    <row r="462" spans="1:33" x14ac:dyDescent="0.2">
      <c r="D462" s="10"/>
    </row>
    <row r="463" spans="1:33" x14ac:dyDescent="0.2">
      <c r="D463" s="10"/>
    </row>
    <row r="464" spans="1:33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mQodlJ2WDRVZwFU/T/d7/XXP6adXVj+EP+lN8cFxo3EXTiXWTaHBQv2khbHHfW9LVLRwSDcXEFko6SgviqUKg==" saltValue="hUfkRMjn0gKN/mUI0TSj2w==" spinCount="100000" sheet="1"/>
  <mergeCells count="230">
    <mergeCell ref="C438:G438"/>
    <mergeCell ref="C439:G439"/>
    <mergeCell ref="C441:G441"/>
    <mergeCell ref="C442:G442"/>
    <mergeCell ref="C429:G429"/>
    <mergeCell ref="C430:G430"/>
    <mergeCell ref="C432:G432"/>
    <mergeCell ref="C433:G433"/>
    <mergeCell ref="C435:G435"/>
    <mergeCell ref="C436:G436"/>
    <mergeCell ref="C418:G418"/>
    <mergeCell ref="C420:G420"/>
    <mergeCell ref="C421:G421"/>
    <mergeCell ref="C423:G423"/>
    <mergeCell ref="C426:G426"/>
    <mergeCell ref="C427:G427"/>
    <mergeCell ref="C411:G411"/>
    <mergeCell ref="C412:G412"/>
    <mergeCell ref="C414:G414"/>
    <mergeCell ref="C415:G415"/>
    <mergeCell ref="C416:G416"/>
    <mergeCell ref="C417:G417"/>
    <mergeCell ref="C404:G404"/>
    <mergeCell ref="C405:G405"/>
    <mergeCell ref="C406:G406"/>
    <mergeCell ref="C407:G407"/>
    <mergeCell ref="C409:G409"/>
    <mergeCell ref="C410:G410"/>
    <mergeCell ref="C395:G395"/>
    <mergeCell ref="C398:G398"/>
    <mergeCell ref="C399:G399"/>
    <mergeCell ref="C400:G400"/>
    <mergeCell ref="C402:G402"/>
    <mergeCell ref="C403:G403"/>
    <mergeCell ref="C386:G386"/>
    <mergeCell ref="C387:G387"/>
    <mergeCell ref="C389:G389"/>
    <mergeCell ref="C390:G390"/>
    <mergeCell ref="C392:G392"/>
    <mergeCell ref="C394:G394"/>
    <mergeCell ref="C375:G375"/>
    <mergeCell ref="C376:G376"/>
    <mergeCell ref="C378:G378"/>
    <mergeCell ref="C379:G379"/>
    <mergeCell ref="C382:G382"/>
    <mergeCell ref="C384:G384"/>
    <mergeCell ref="C368:G368"/>
    <mergeCell ref="C369:G369"/>
    <mergeCell ref="C370:G370"/>
    <mergeCell ref="C371:G371"/>
    <mergeCell ref="C372:G372"/>
    <mergeCell ref="C373:G373"/>
    <mergeCell ref="C362:G362"/>
    <mergeCell ref="C363:G363"/>
    <mergeCell ref="C364:G364"/>
    <mergeCell ref="C365:G365"/>
    <mergeCell ref="C366:G366"/>
    <mergeCell ref="C367:G367"/>
    <mergeCell ref="C355:G355"/>
    <mergeCell ref="C356:G356"/>
    <mergeCell ref="C357:G357"/>
    <mergeCell ref="C358:G358"/>
    <mergeCell ref="C360:G360"/>
    <mergeCell ref="C361:G361"/>
    <mergeCell ref="C347:G347"/>
    <mergeCell ref="C348:G348"/>
    <mergeCell ref="C349:G349"/>
    <mergeCell ref="C351:G351"/>
    <mergeCell ref="C352:G352"/>
    <mergeCell ref="C353:G353"/>
    <mergeCell ref="C340:G340"/>
    <mergeCell ref="C341:G341"/>
    <mergeCell ref="C342:G342"/>
    <mergeCell ref="C343:G343"/>
    <mergeCell ref="C344:G344"/>
    <mergeCell ref="C346:G346"/>
    <mergeCell ref="C333:G333"/>
    <mergeCell ref="C334:G334"/>
    <mergeCell ref="C336:G336"/>
    <mergeCell ref="C337:G337"/>
    <mergeCell ref="C338:G338"/>
    <mergeCell ref="C339:G339"/>
    <mergeCell ref="C324:G324"/>
    <mergeCell ref="C325:G325"/>
    <mergeCell ref="C328:G328"/>
    <mergeCell ref="C330:G330"/>
    <mergeCell ref="C331:G331"/>
    <mergeCell ref="C332:G332"/>
    <mergeCell ref="C318:G318"/>
    <mergeCell ref="C319:G319"/>
    <mergeCell ref="C320:G320"/>
    <mergeCell ref="C321:G321"/>
    <mergeCell ref="C322:G322"/>
    <mergeCell ref="C323:G323"/>
    <mergeCell ref="C305:G305"/>
    <mergeCell ref="C308:G308"/>
    <mergeCell ref="C310:G310"/>
    <mergeCell ref="C311:G311"/>
    <mergeCell ref="C314:G314"/>
    <mergeCell ref="C316:G316"/>
    <mergeCell ref="C289:G289"/>
    <mergeCell ref="C290:G290"/>
    <mergeCell ref="C292:G292"/>
    <mergeCell ref="C296:G296"/>
    <mergeCell ref="C298:G298"/>
    <mergeCell ref="C303:G303"/>
    <mergeCell ref="C274:G274"/>
    <mergeCell ref="C278:G278"/>
    <mergeCell ref="C281:G281"/>
    <mergeCell ref="C283:G283"/>
    <mergeCell ref="C285:G285"/>
    <mergeCell ref="C287:G287"/>
    <mergeCell ref="C260:G260"/>
    <mergeCell ref="C261:G261"/>
    <mergeCell ref="C265:G265"/>
    <mergeCell ref="C268:G268"/>
    <mergeCell ref="C271:G271"/>
    <mergeCell ref="C273:G273"/>
    <mergeCell ref="C248:G248"/>
    <mergeCell ref="C250:G250"/>
    <mergeCell ref="C252:G252"/>
    <mergeCell ref="C254:G254"/>
    <mergeCell ref="C257:G257"/>
    <mergeCell ref="C259:G259"/>
    <mergeCell ref="C236:G236"/>
    <mergeCell ref="C238:G238"/>
    <mergeCell ref="C240:G240"/>
    <mergeCell ref="C242:G242"/>
    <mergeCell ref="C244:G244"/>
    <mergeCell ref="C246:G246"/>
    <mergeCell ref="C224:G224"/>
    <mergeCell ref="C227:G227"/>
    <mergeCell ref="C230:G230"/>
    <mergeCell ref="C231:G231"/>
    <mergeCell ref="C233:G233"/>
    <mergeCell ref="C235:G235"/>
    <mergeCell ref="C213:G213"/>
    <mergeCell ref="C214:G214"/>
    <mergeCell ref="C216:G216"/>
    <mergeCell ref="C218:G218"/>
    <mergeCell ref="C220:G220"/>
    <mergeCell ref="C222:G222"/>
    <mergeCell ref="C194:G194"/>
    <mergeCell ref="C201:G201"/>
    <mergeCell ref="C205:G205"/>
    <mergeCell ref="C207:G207"/>
    <mergeCell ref="C208:G208"/>
    <mergeCell ref="C210:G210"/>
    <mergeCell ref="C177:G177"/>
    <mergeCell ref="C180:G180"/>
    <mergeCell ref="C182:G182"/>
    <mergeCell ref="C185:G185"/>
    <mergeCell ref="C188:G188"/>
    <mergeCell ref="C192:G192"/>
    <mergeCell ref="C158:G158"/>
    <mergeCell ref="C163:G163"/>
    <mergeCell ref="C165:G165"/>
    <mergeCell ref="C170:G170"/>
    <mergeCell ref="C172:G172"/>
    <mergeCell ref="C174:G174"/>
    <mergeCell ref="C146:G146"/>
    <mergeCell ref="C148:G148"/>
    <mergeCell ref="C149:G149"/>
    <mergeCell ref="C150:G150"/>
    <mergeCell ref="C153:G153"/>
    <mergeCell ref="C155:G155"/>
    <mergeCell ref="C135:G135"/>
    <mergeCell ref="C136:G136"/>
    <mergeCell ref="C137:G137"/>
    <mergeCell ref="C139:G139"/>
    <mergeCell ref="C142:G142"/>
    <mergeCell ref="C144:G144"/>
    <mergeCell ref="C119:G119"/>
    <mergeCell ref="C121:G121"/>
    <mergeCell ref="C125:G125"/>
    <mergeCell ref="C127:G127"/>
    <mergeCell ref="C128:G128"/>
    <mergeCell ref="C132:G132"/>
    <mergeCell ref="C105:G105"/>
    <mergeCell ref="C106:G106"/>
    <mergeCell ref="C108:G108"/>
    <mergeCell ref="C109:G109"/>
    <mergeCell ref="C112:G112"/>
    <mergeCell ref="C114:G114"/>
    <mergeCell ref="C84:G84"/>
    <mergeCell ref="C87:G87"/>
    <mergeCell ref="C92:G92"/>
    <mergeCell ref="C98:G98"/>
    <mergeCell ref="C101:G101"/>
    <mergeCell ref="C103:G103"/>
    <mergeCell ref="C70:G70"/>
    <mergeCell ref="C72:G72"/>
    <mergeCell ref="C73:G73"/>
    <mergeCell ref="C75:G75"/>
    <mergeCell ref="C78:G78"/>
    <mergeCell ref="C82:G82"/>
    <mergeCell ref="C59:G59"/>
    <mergeCell ref="C61:G61"/>
    <mergeCell ref="C62:G62"/>
    <mergeCell ref="C63:G63"/>
    <mergeCell ref="C66:G66"/>
    <mergeCell ref="C68:G68"/>
    <mergeCell ref="C46:G46"/>
    <mergeCell ref="C47:G47"/>
    <mergeCell ref="C49:G49"/>
    <mergeCell ref="C51:G51"/>
    <mergeCell ref="C53:G53"/>
    <mergeCell ref="C55:G55"/>
    <mergeCell ref="C38:G38"/>
    <mergeCell ref="C39:G39"/>
    <mergeCell ref="C40:G40"/>
    <mergeCell ref="C41:G41"/>
    <mergeCell ref="C42:G42"/>
    <mergeCell ref="C44:G44"/>
    <mergeCell ref="C21:G21"/>
    <mergeCell ref="C24:G24"/>
    <mergeCell ref="C26:G26"/>
    <mergeCell ref="C30:G30"/>
    <mergeCell ref="C32:G32"/>
    <mergeCell ref="C36:G36"/>
    <mergeCell ref="A1:G1"/>
    <mergeCell ref="C2:G2"/>
    <mergeCell ref="C3:G3"/>
    <mergeCell ref="C4:G4"/>
    <mergeCell ref="A445:B445"/>
    <mergeCell ref="C11:G11"/>
    <mergeCell ref="C13:G13"/>
    <mergeCell ref="C15:G15"/>
    <mergeCell ref="C17:G17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64783-2296-4F1B-92C0-AB1C1DB45AA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139</v>
      </c>
      <c r="B1" s="197"/>
      <c r="C1" s="197"/>
      <c r="D1" s="197"/>
      <c r="E1" s="197"/>
      <c r="F1" s="197"/>
      <c r="G1" s="197"/>
      <c r="AG1" t="s">
        <v>140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141</v>
      </c>
    </row>
    <row r="3" spans="1:60" ht="24.95" customHeight="1" x14ac:dyDescent="0.2">
      <c r="A3" s="198" t="s">
        <v>8</v>
      </c>
      <c r="B3" s="48" t="s">
        <v>66</v>
      </c>
      <c r="C3" s="201" t="s">
        <v>67</v>
      </c>
      <c r="D3" s="199"/>
      <c r="E3" s="199"/>
      <c r="F3" s="199"/>
      <c r="G3" s="200"/>
      <c r="AC3" s="177" t="s">
        <v>141</v>
      </c>
      <c r="AG3" t="s">
        <v>142</v>
      </c>
    </row>
    <row r="4" spans="1:60" ht="24.95" customHeight="1" x14ac:dyDescent="0.2">
      <c r="A4" s="202" t="s">
        <v>9</v>
      </c>
      <c r="B4" s="203" t="s">
        <v>68</v>
      </c>
      <c r="C4" s="204" t="s">
        <v>67</v>
      </c>
      <c r="D4" s="205"/>
      <c r="E4" s="205"/>
      <c r="F4" s="205"/>
      <c r="G4" s="206"/>
      <c r="AG4" t="s">
        <v>143</v>
      </c>
    </row>
    <row r="5" spans="1:60" x14ac:dyDescent="0.2">
      <c r="D5" s="10"/>
    </row>
    <row r="6" spans="1:60" ht="38.25" x14ac:dyDescent="0.2">
      <c r="A6" s="208" t="s">
        <v>144</v>
      </c>
      <c r="B6" s="210" t="s">
        <v>145</v>
      </c>
      <c r="C6" s="210" t="s">
        <v>146</v>
      </c>
      <c r="D6" s="209" t="s">
        <v>147</v>
      </c>
      <c r="E6" s="208" t="s">
        <v>148</v>
      </c>
      <c r="F6" s="207" t="s">
        <v>149</v>
      </c>
      <c r="G6" s="208" t="s">
        <v>29</v>
      </c>
      <c r="H6" s="211" t="s">
        <v>30</v>
      </c>
      <c r="I6" s="211" t="s">
        <v>150</v>
      </c>
      <c r="J6" s="211" t="s">
        <v>31</v>
      </c>
      <c r="K6" s="211" t="s">
        <v>151</v>
      </c>
      <c r="L6" s="211" t="s">
        <v>152</v>
      </c>
      <c r="M6" s="211" t="s">
        <v>153</v>
      </c>
      <c r="N6" s="211" t="s">
        <v>154</v>
      </c>
      <c r="O6" s="211" t="s">
        <v>155</v>
      </c>
      <c r="P6" s="211" t="s">
        <v>156</v>
      </c>
      <c r="Q6" s="211" t="s">
        <v>157</v>
      </c>
      <c r="R6" s="211" t="s">
        <v>158</v>
      </c>
      <c r="S6" s="211" t="s">
        <v>159</v>
      </c>
      <c r="T6" s="211" t="s">
        <v>160</v>
      </c>
      <c r="U6" s="211" t="s">
        <v>161</v>
      </c>
      <c r="V6" s="211" t="s">
        <v>162</v>
      </c>
      <c r="W6" s="211" t="s">
        <v>163</v>
      </c>
      <c r="X6" s="211" t="s">
        <v>164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165</v>
      </c>
      <c r="B8" s="236" t="s">
        <v>91</v>
      </c>
      <c r="C8" s="256" t="s">
        <v>92</v>
      </c>
      <c r="D8" s="237"/>
      <c r="E8" s="238"/>
      <c r="F8" s="239"/>
      <c r="G8" s="239">
        <f>SUMIF(AG9:AG62,"&lt;&gt;NOR",G9:G62)</f>
        <v>0</v>
      </c>
      <c r="H8" s="239"/>
      <c r="I8" s="239">
        <f>SUM(I9:I62)</f>
        <v>0</v>
      </c>
      <c r="J8" s="239"/>
      <c r="K8" s="239">
        <f>SUM(K9:K62)</f>
        <v>0</v>
      </c>
      <c r="L8" s="239"/>
      <c r="M8" s="239">
        <f>SUM(M9:M62)</f>
        <v>0</v>
      </c>
      <c r="N8" s="239"/>
      <c r="O8" s="239">
        <f>SUM(O9:O62)</f>
        <v>0</v>
      </c>
      <c r="P8" s="239"/>
      <c r="Q8" s="239">
        <f>SUM(Q9:Q62)</f>
        <v>8.75</v>
      </c>
      <c r="R8" s="239"/>
      <c r="S8" s="239"/>
      <c r="T8" s="240"/>
      <c r="U8" s="234"/>
      <c r="V8" s="234">
        <f>SUM(V9:V62)</f>
        <v>72.92</v>
      </c>
      <c r="W8" s="234"/>
      <c r="X8" s="234"/>
      <c r="AG8" t="s">
        <v>166</v>
      </c>
    </row>
    <row r="9" spans="1:60" outlineLevel="1" x14ac:dyDescent="0.2">
      <c r="A9" s="241">
        <v>1</v>
      </c>
      <c r="B9" s="242" t="s">
        <v>187</v>
      </c>
      <c r="C9" s="257" t="s">
        <v>188</v>
      </c>
      <c r="D9" s="243" t="s">
        <v>189</v>
      </c>
      <c r="E9" s="244">
        <v>70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0.125</v>
      </c>
      <c r="Q9" s="246">
        <f>ROUND(E9*P9,2)</f>
        <v>8.75</v>
      </c>
      <c r="R9" s="246" t="s">
        <v>181</v>
      </c>
      <c r="S9" s="246" t="s">
        <v>171</v>
      </c>
      <c r="T9" s="247" t="s">
        <v>172</v>
      </c>
      <c r="U9" s="223">
        <v>0.08</v>
      </c>
      <c r="V9" s="223">
        <f>ROUND(E9*U9,2)</f>
        <v>5.6</v>
      </c>
      <c r="W9" s="223"/>
      <c r="X9" s="223" t="s">
        <v>173</v>
      </c>
      <c r="Y9" s="212"/>
      <c r="Z9" s="212"/>
      <c r="AA9" s="212"/>
      <c r="AB9" s="212"/>
      <c r="AC9" s="212"/>
      <c r="AD9" s="212"/>
      <c r="AE9" s="212"/>
      <c r="AF9" s="212"/>
      <c r="AG9" s="212" t="s">
        <v>174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20"/>
      <c r="B10" s="221"/>
      <c r="C10" s="258" t="s">
        <v>190</v>
      </c>
      <c r="D10" s="249"/>
      <c r="E10" s="249"/>
      <c r="F10" s="249"/>
      <c r="G10" s="249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176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8" t="str">
        <f>C10</f>
        <v>s vybouráním lože, s přemístěním hmot na skládku na vzdálenost do 3 m nebo naložením na dopravní prostředek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20"/>
      <c r="B11" s="221"/>
      <c r="C11" s="260" t="s">
        <v>788</v>
      </c>
      <c r="D11" s="225"/>
      <c r="E11" s="226">
        <v>70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2"/>
      <c r="Z11" s="212"/>
      <c r="AA11" s="212"/>
      <c r="AB11" s="212"/>
      <c r="AC11" s="212"/>
      <c r="AD11" s="212"/>
      <c r="AE11" s="212"/>
      <c r="AF11" s="212"/>
      <c r="AG11" s="212" t="s">
        <v>183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20"/>
      <c r="B12" s="221"/>
      <c r="C12" s="259"/>
      <c r="D12" s="251"/>
      <c r="E12" s="251"/>
      <c r="F12" s="251"/>
      <c r="G12" s="251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2"/>
      <c r="Z12" s="212"/>
      <c r="AA12" s="212"/>
      <c r="AB12" s="212"/>
      <c r="AC12" s="212"/>
      <c r="AD12" s="212"/>
      <c r="AE12" s="212"/>
      <c r="AF12" s="212"/>
      <c r="AG12" s="212" t="s">
        <v>177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1">
        <v>2</v>
      </c>
      <c r="B13" s="242" t="s">
        <v>789</v>
      </c>
      <c r="C13" s="257" t="s">
        <v>790</v>
      </c>
      <c r="D13" s="243" t="s">
        <v>194</v>
      </c>
      <c r="E13" s="244">
        <v>48.957000000000001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 t="s">
        <v>170</v>
      </c>
      <c r="S13" s="246" t="s">
        <v>171</v>
      </c>
      <c r="T13" s="247" t="s">
        <v>172</v>
      </c>
      <c r="U13" s="223">
        <v>9.5200000000000007E-2</v>
      </c>
      <c r="V13" s="223">
        <f>ROUND(E13*U13,2)</f>
        <v>4.66</v>
      </c>
      <c r="W13" s="223"/>
      <c r="X13" s="223" t="s">
        <v>173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174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20"/>
      <c r="B14" s="221"/>
      <c r="C14" s="258" t="s">
        <v>791</v>
      </c>
      <c r="D14" s="249"/>
      <c r="E14" s="249"/>
      <c r="F14" s="249"/>
      <c r="G14" s="249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176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48" t="str">
        <f>C14</f>
        <v>nebo lesní půdy, s vodorovným přemístěním na hromady v místě upotřebení nebo na dočasné či trvalé skládky se složením</v>
      </c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20"/>
      <c r="B15" s="221"/>
      <c r="C15" s="260" t="s">
        <v>792</v>
      </c>
      <c r="D15" s="225"/>
      <c r="E15" s="226">
        <v>39.601500000000001</v>
      </c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2"/>
      <c r="Z15" s="212"/>
      <c r="AA15" s="212"/>
      <c r="AB15" s="212"/>
      <c r="AC15" s="212"/>
      <c r="AD15" s="212"/>
      <c r="AE15" s="212"/>
      <c r="AF15" s="212"/>
      <c r="AG15" s="212" t="s">
        <v>183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20"/>
      <c r="B16" s="221"/>
      <c r="C16" s="260" t="s">
        <v>793</v>
      </c>
      <c r="D16" s="225"/>
      <c r="E16" s="226">
        <v>9.3554999999999993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183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20"/>
      <c r="B17" s="221"/>
      <c r="C17" s="259"/>
      <c r="D17" s="251"/>
      <c r="E17" s="251"/>
      <c r="F17" s="251"/>
      <c r="G17" s="251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2"/>
      <c r="Z17" s="212"/>
      <c r="AA17" s="212"/>
      <c r="AB17" s="212"/>
      <c r="AC17" s="212"/>
      <c r="AD17" s="212"/>
      <c r="AE17" s="212"/>
      <c r="AF17" s="212"/>
      <c r="AG17" s="212" t="s">
        <v>177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41">
        <v>3</v>
      </c>
      <c r="B18" s="242" t="s">
        <v>192</v>
      </c>
      <c r="C18" s="257" t="s">
        <v>193</v>
      </c>
      <c r="D18" s="243" t="s">
        <v>194</v>
      </c>
      <c r="E18" s="244">
        <v>77.201099999999997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 t="s">
        <v>170</v>
      </c>
      <c r="S18" s="246" t="s">
        <v>171</v>
      </c>
      <c r="T18" s="247" t="s">
        <v>172</v>
      </c>
      <c r="U18" s="223">
        <v>0.20399999999999999</v>
      </c>
      <c r="V18" s="223">
        <f>ROUND(E18*U18,2)</f>
        <v>15.75</v>
      </c>
      <c r="W18" s="223"/>
      <c r="X18" s="223" t="s">
        <v>173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174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20"/>
      <c r="B19" s="221"/>
      <c r="C19" s="258" t="s">
        <v>195</v>
      </c>
      <c r="D19" s="249"/>
      <c r="E19" s="249"/>
      <c r="F19" s="249"/>
      <c r="G19" s="249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2"/>
      <c r="Z19" s="212"/>
      <c r="AA19" s="212"/>
      <c r="AB19" s="212"/>
      <c r="AC19" s="212"/>
      <c r="AD19" s="212"/>
      <c r="AE19" s="212"/>
      <c r="AF19" s="212"/>
      <c r="AG19" s="212" t="s">
        <v>176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20"/>
      <c r="B20" s="221"/>
      <c r="C20" s="260" t="s">
        <v>794</v>
      </c>
      <c r="D20" s="225"/>
      <c r="E20" s="226">
        <v>77.201099999999997</v>
      </c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183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20"/>
      <c r="B21" s="221"/>
      <c r="C21" s="259"/>
      <c r="D21" s="251"/>
      <c r="E21" s="251"/>
      <c r="F21" s="251"/>
      <c r="G21" s="251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2"/>
      <c r="Z21" s="212"/>
      <c r="AA21" s="212"/>
      <c r="AB21" s="212"/>
      <c r="AC21" s="212"/>
      <c r="AD21" s="212"/>
      <c r="AE21" s="212"/>
      <c r="AF21" s="212"/>
      <c r="AG21" s="212" t="s">
        <v>177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41">
        <v>4</v>
      </c>
      <c r="B22" s="242" t="s">
        <v>795</v>
      </c>
      <c r="C22" s="257" t="s">
        <v>796</v>
      </c>
      <c r="D22" s="243" t="s">
        <v>194</v>
      </c>
      <c r="E22" s="244">
        <v>39.165599999999998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 t="s">
        <v>170</v>
      </c>
      <c r="S22" s="246" t="s">
        <v>171</v>
      </c>
      <c r="T22" s="247" t="s">
        <v>172</v>
      </c>
      <c r="U22" s="223">
        <v>0.36799999999999999</v>
      </c>
      <c r="V22" s="223">
        <f>ROUND(E22*U22,2)</f>
        <v>14.41</v>
      </c>
      <c r="W22" s="223"/>
      <c r="X22" s="223" t="s">
        <v>173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174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20"/>
      <c r="B23" s="221"/>
      <c r="C23" s="258" t="s">
        <v>195</v>
      </c>
      <c r="D23" s="249"/>
      <c r="E23" s="249"/>
      <c r="F23" s="249"/>
      <c r="G23" s="249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2"/>
      <c r="Z23" s="212"/>
      <c r="AA23" s="212"/>
      <c r="AB23" s="212"/>
      <c r="AC23" s="212"/>
      <c r="AD23" s="212"/>
      <c r="AE23" s="212"/>
      <c r="AF23" s="212"/>
      <c r="AG23" s="212" t="s">
        <v>176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20"/>
      <c r="B24" s="221"/>
      <c r="C24" s="260" t="s">
        <v>797</v>
      </c>
      <c r="D24" s="225"/>
      <c r="E24" s="226">
        <v>31.6812</v>
      </c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 t="s">
        <v>183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20"/>
      <c r="B25" s="221"/>
      <c r="C25" s="260" t="s">
        <v>798</v>
      </c>
      <c r="D25" s="225"/>
      <c r="E25" s="226">
        <v>7.4843999999999999</v>
      </c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2"/>
      <c r="Z25" s="212"/>
      <c r="AA25" s="212"/>
      <c r="AB25" s="212"/>
      <c r="AC25" s="212"/>
      <c r="AD25" s="212"/>
      <c r="AE25" s="212"/>
      <c r="AF25" s="212"/>
      <c r="AG25" s="212" t="s">
        <v>183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20"/>
      <c r="B26" s="221"/>
      <c r="C26" s="259"/>
      <c r="D26" s="251"/>
      <c r="E26" s="251"/>
      <c r="F26" s="251"/>
      <c r="G26" s="251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 t="s">
        <v>177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41">
        <v>5</v>
      </c>
      <c r="B27" s="242" t="s">
        <v>202</v>
      </c>
      <c r="C27" s="257" t="s">
        <v>203</v>
      </c>
      <c r="D27" s="243" t="s">
        <v>194</v>
      </c>
      <c r="E27" s="244">
        <v>0.73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 t="s">
        <v>170</v>
      </c>
      <c r="S27" s="246" t="s">
        <v>171</v>
      </c>
      <c r="T27" s="247" t="s">
        <v>172</v>
      </c>
      <c r="U27" s="223">
        <v>18.216000000000001</v>
      </c>
      <c r="V27" s="223">
        <f>ROUND(E27*U27,2)</f>
        <v>13.3</v>
      </c>
      <c r="W27" s="223"/>
      <c r="X27" s="223" t="s">
        <v>173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174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20"/>
      <c r="B28" s="221"/>
      <c r="C28" s="258" t="s">
        <v>204</v>
      </c>
      <c r="D28" s="249"/>
      <c r="E28" s="249"/>
      <c r="F28" s="249"/>
      <c r="G28" s="249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2"/>
      <c r="Z28" s="212"/>
      <c r="AA28" s="212"/>
      <c r="AB28" s="212"/>
      <c r="AC28" s="212"/>
      <c r="AD28" s="212"/>
      <c r="AE28" s="212"/>
      <c r="AF28" s="212"/>
      <c r="AG28" s="212" t="s">
        <v>176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20"/>
      <c r="B29" s="221"/>
      <c r="C29" s="262" t="s">
        <v>799</v>
      </c>
      <c r="D29" s="253"/>
      <c r="E29" s="253"/>
      <c r="F29" s="253"/>
      <c r="G29" s="25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2"/>
      <c r="Z29" s="212"/>
      <c r="AA29" s="212"/>
      <c r="AB29" s="212"/>
      <c r="AC29" s="212"/>
      <c r="AD29" s="212"/>
      <c r="AE29" s="212"/>
      <c r="AF29" s="212"/>
      <c r="AG29" s="212" t="s">
        <v>221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20"/>
      <c r="B30" s="221"/>
      <c r="C30" s="260" t="s">
        <v>800</v>
      </c>
      <c r="D30" s="225"/>
      <c r="E30" s="226">
        <v>0.73</v>
      </c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183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20"/>
      <c r="B31" s="221"/>
      <c r="C31" s="259"/>
      <c r="D31" s="251"/>
      <c r="E31" s="251"/>
      <c r="F31" s="251"/>
      <c r="G31" s="251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2"/>
      <c r="Z31" s="212"/>
      <c r="AA31" s="212"/>
      <c r="AB31" s="212"/>
      <c r="AC31" s="212"/>
      <c r="AD31" s="212"/>
      <c r="AE31" s="212"/>
      <c r="AF31" s="212"/>
      <c r="AG31" s="212" t="s">
        <v>177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1">
        <v>6</v>
      </c>
      <c r="B32" s="242" t="s">
        <v>261</v>
      </c>
      <c r="C32" s="257" t="s">
        <v>262</v>
      </c>
      <c r="D32" s="243" t="s">
        <v>194</v>
      </c>
      <c r="E32" s="244">
        <v>48.957000000000001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 t="s">
        <v>224</v>
      </c>
      <c r="S32" s="246" t="s">
        <v>171</v>
      </c>
      <c r="T32" s="247" t="s">
        <v>172</v>
      </c>
      <c r="U32" s="223">
        <v>0.09</v>
      </c>
      <c r="V32" s="223">
        <f>ROUND(E32*U32,2)</f>
        <v>4.41</v>
      </c>
      <c r="W32" s="223"/>
      <c r="X32" s="223" t="s">
        <v>173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174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20"/>
      <c r="B33" s="221"/>
      <c r="C33" s="258" t="s">
        <v>263</v>
      </c>
      <c r="D33" s="249"/>
      <c r="E33" s="249"/>
      <c r="F33" s="249"/>
      <c r="G33" s="249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2"/>
      <c r="Z33" s="212"/>
      <c r="AA33" s="212"/>
      <c r="AB33" s="212"/>
      <c r="AC33" s="212"/>
      <c r="AD33" s="212"/>
      <c r="AE33" s="212"/>
      <c r="AF33" s="212"/>
      <c r="AG33" s="212" t="s">
        <v>176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48" t="str">
        <f>C33</f>
        <v>bez naložení, avšak se složením zemin schopných zúrodnění, kamenouhelných hlušin a výsypkových materiálů, příplatek za každých dalších i započatých 1000 m,</v>
      </c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20"/>
      <c r="B34" s="221"/>
      <c r="C34" s="262" t="s">
        <v>801</v>
      </c>
      <c r="D34" s="253"/>
      <c r="E34" s="253"/>
      <c r="F34" s="253"/>
      <c r="G34" s="25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221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33.75" outlineLevel="1" x14ac:dyDescent="0.2">
      <c r="A35" s="220"/>
      <c r="B35" s="221"/>
      <c r="C35" s="262" t="s">
        <v>802</v>
      </c>
      <c r="D35" s="253"/>
      <c r="E35" s="253"/>
      <c r="F35" s="253"/>
      <c r="G35" s="25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2"/>
      <c r="Z35" s="212"/>
      <c r="AA35" s="212"/>
      <c r="AB35" s="212"/>
      <c r="AC35" s="212"/>
      <c r="AD35" s="212"/>
      <c r="AE35" s="212"/>
      <c r="AF35" s="212"/>
      <c r="AG35" s="212" t="s">
        <v>221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48" t="str">
        <f>C35</f>
        <v>V případě, že tento objekt bude probíhat v jedné zakázce s objekty, kde bude potřeba ornice z úpravám těchto objektů, bude ornice nebo její část ponechána na místě (pokud to nebude bránit v realizaci akce) a nebude tato a následující položky (kromě nakládání) účtovány a u objektu, kde by se ornice navážela, by se účtoval odvoz odpovídající vzdálenosti z mezideponie na stavbě.</v>
      </c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20"/>
      <c r="B36" s="221"/>
      <c r="C36" s="263" t="s">
        <v>233</v>
      </c>
      <c r="D36" s="227"/>
      <c r="E36" s="228"/>
      <c r="F36" s="229"/>
      <c r="G36" s="229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221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20"/>
      <c r="B37" s="221"/>
      <c r="C37" s="262" t="s">
        <v>264</v>
      </c>
      <c r="D37" s="253"/>
      <c r="E37" s="253"/>
      <c r="F37" s="253"/>
      <c r="G37" s="25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2"/>
      <c r="Z37" s="212"/>
      <c r="AA37" s="212"/>
      <c r="AB37" s="212"/>
      <c r="AC37" s="212"/>
      <c r="AD37" s="212"/>
      <c r="AE37" s="212"/>
      <c r="AF37" s="212"/>
      <c r="AG37" s="212" t="s">
        <v>221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20"/>
      <c r="B38" s="221"/>
      <c r="C38" s="262" t="s">
        <v>265</v>
      </c>
      <c r="D38" s="253"/>
      <c r="E38" s="253"/>
      <c r="F38" s="253"/>
      <c r="G38" s="25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2"/>
      <c r="Z38" s="212"/>
      <c r="AA38" s="212"/>
      <c r="AB38" s="212"/>
      <c r="AC38" s="212"/>
      <c r="AD38" s="212"/>
      <c r="AE38" s="212"/>
      <c r="AF38" s="212"/>
      <c r="AG38" s="212" t="s">
        <v>221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20"/>
      <c r="B39" s="221"/>
      <c r="C39" s="262" t="s">
        <v>266</v>
      </c>
      <c r="D39" s="253"/>
      <c r="E39" s="253"/>
      <c r="F39" s="253"/>
      <c r="G39" s="25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2"/>
      <c r="Z39" s="212"/>
      <c r="AA39" s="212"/>
      <c r="AB39" s="212"/>
      <c r="AC39" s="212"/>
      <c r="AD39" s="212"/>
      <c r="AE39" s="212"/>
      <c r="AF39" s="212"/>
      <c r="AG39" s="212" t="s">
        <v>221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48" t="str">
        <f>C39</f>
        <v>- udržování sjízdnosti cest uvnitř násypiště i výkopiště, pokud vrcholky nerovností nejsou   vyšší než +- 0,5 m,</v>
      </c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20"/>
      <c r="B40" s="221"/>
      <c r="C40" s="262" t="s">
        <v>267</v>
      </c>
      <c r="D40" s="253"/>
      <c r="E40" s="253"/>
      <c r="F40" s="253"/>
      <c r="G40" s="25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2"/>
      <c r="Z40" s="212"/>
      <c r="AA40" s="212"/>
      <c r="AB40" s="212"/>
      <c r="AC40" s="212"/>
      <c r="AD40" s="212"/>
      <c r="AE40" s="212"/>
      <c r="AF40" s="212"/>
      <c r="AG40" s="212" t="s">
        <v>221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20"/>
      <c r="B41" s="221"/>
      <c r="C41" s="260" t="s">
        <v>792</v>
      </c>
      <c r="D41" s="225"/>
      <c r="E41" s="226">
        <v>39.601500000000001</v>
      </c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2"/>
      <c r="Z41" s="212"/>
      <c r="AA41" s="212"/>
      <c r="AB41" s="212"/>
      <c r="AC41" s="212"/>
      <c r="AD41" s="212"/>
      <c r="AE41" s="212"/>
      <c r="AF41" s="212"/>
      <c r="AG41" s="212" t="s">
        <v>183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20"/>
      <c r="B42" s="221"/>
      <c r="C42" s="260" t="s">
        <v>793</v>
      </c>
      <c r="D42" s="225"/>
      <c r="E42" s="226">
        <v>9.3554999999999993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2"/>
      <c r="Z42" s="212"/>
      <c r="AA42" s="212"/>
      <c r="AB42" s="212"/>
      <c r="AC42" s="212"/>
      <c r="AD42" s="212"/>
      <c r="AE42" s="212"/>
      <c r="AF42" s="212"/>
      <c r="AG42" s="212" t="s">
        <v>183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20"/>
      <c r="B43" s="221"/>
      <c r="C43" s="259"/>
      <c r="D43" s="251"/>
      <c r="E43" s="251"/>
      <c r="F43" s="251"/>
      <c r="G43" s="251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2"/>
      <c r="Z43" s="212"/>
      <c r="AA43" s="212"/>
      <c r="AB43" s="212"/>
      <c r="AC43" s="212"/>
      <c r="AD43" s="212"/>
      <c r="AE43" s="212"/>
      <c r="AF43" s="212"/>
      <c r="AG43" s="212" t="s">
        <v>177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41">
        <v>7</v>
      </c>
      <c r="B44" s="242" t="s">
        <v>276</v>
      </c>
      <c r="C44" s="257" t="s">
        <v>277</v>
      </c>
      <c r="D44" s="243" t="s">
        <v>194</v>
      </c>
      <c r="E44" s="244">
        <v>734.35500000000002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 t="s">
        <v>224</v>
      </c>
      <c r="S44" s="246" t="s">
        <v>171</v>
      </c>
      <c r="T44" s="247" t="s">
        <v>172</v>
      </c>
      <c r="U44" s="223">
        <v>0</v>
      </c>
      <c r="V44" s="223">
        <f>ROUND(E44*U44,2)</f>
        <v>0</v>
      </c>
      <c r="W44" s="223"/>
      <c r="X44" s="223" t="s">
        <v>173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174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 x14ac:dyDescent="0.2">
      <c r="A45" s="220"/>
      <c r="B45" s="221"/>
      <c r="C45" s="258" t="s">
        <v>263</v>
      </c>
      <c r="D45" s="249"/>
      <c r="E45" s="249"/>
      <c r="F45" s="249"/>
      <c r="G45" s="249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2"/>
      <c r="Z45" s="212"/>
      <c r="AA45" s="212"/>
      <c r="AB45" s="212"/>
      <c r="AC45" s="212"/>
      <c r="AD45" s="212"/>
      <c r="AE45" s="212"/>
      <c r="AF45" s="212"/>
      <c r="AG45" s="212" t="s">
        <v>176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48" t="str">
        <f>C45</f>
        <v>bez naložení, avšak se složením zemin schopných zúrodnění, kamenouhelných hlušin a výsypkových materiálů, příplatek za každých dalších i započatých 1000 m,</v>
      </c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20"/>
      <c r="B46" s="221"/>
      <c r="C46" s="262" t="s">
        <v>278</v>
      </c>
      <c r="D46" s="253"/>
      <c r="E46" s="253"/>
      <c r="F46" s="253"/>
      <c r="G46" s="25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2"/>
      <c r="Z46" s="212"/>
      <c r="AA46" s="212"/>
      <c r="AB46" s="212"/>
      <c r="AC46" s="212"/>
      <c r="AD46" s="212"/>
      <c r="AE46" s="212"/>
      <c r="AF46" s="212"/>
      <c r="AG46" s="212" t="s">
        <v>221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48" t="str">
        <f>C46</f>
        <v>za dalších 15 km, celkem do 20 km. Účtována bude skutečná vzdálenost dovozu ze zvolené deponie ornice.</v>
      </c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20"/>
      <c r="B47" s="221"/>
      <c r="C47" s="260" t="s">
        <v>803</v>
      </c>
      <c r="D47" s="225"/>
      <c r="E47" s="226">
        <v>594.02250000000004</v>
      </c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2"/>
      <c r="Z47" s="212"/>
      <c r="AA47" s="212"/>
      <c r="AB47" s="212"/>
      <c r="AC47" s="212"/>
      <c r="AD47" s="212"/>
      <c r="AE47" s="212"/>
      <c r="AF47" s="212"/>
      <c r="AG47" s="212" t="s">
        <v>183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20"/>
      <c r="B48" s="221"/>
      <c r="C48" s="260" t="s">
        <v>804</v>
      </c>
      <c r="D48" s="225"/>
      <c r="E48" s="226">
        <v>140.33250000000001</v>
      </c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2"/>
      <c r="Z48" s="212"/>
      <c r="AA48" s="212"/>
      <c r="AB48" s="212"/>
      <c r="AC48" s="212"/>
      <c r="AD48" s="212"/>
      <c r="AE48" s="212"/>
      <c r="AF48" s="212"/>
      <c r="AG48" s="212" t="s">
        <v>183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20"/>
      <c r="B49" s="221"/>
      <c r="C49" s="259"/>
      <c r="D49" s="251"/>
      <c r="E49" s="251"/>
      <c r="F49" s="251"/>
      <c r="G49" s="251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2"/>
      <c r="Z49" s="212"/>
      <c r="AA49" s="212"/>
      <c r="AB49" s="212"/>
      <c r="AC49" s="212"/>
      <c r="AD49" s="212"/>
      <c r="AE49" s="212"/>
      <c r="AF49" s="212"/>
      <c r="AG49" s="212" t="s">
        <v>177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41">
        <v>8</v>
      </c>
      <c r="B50" s="242" t="s">
        <v>287</v>
      </c>
      <c r="C50" s="257" t="s">
        <v>288</v>
      </c>
      <c r="D50" s="243" t="s">
        <v>194</v>
      </c>
      <c r="E50" s="244">
        <v>48.957000000000001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 t="s">
        <v>224</v>
      </c>
      <c r="S50" s="246" t="s">
        <v>171</v>
      </c>
      <c r="T50" s="247" t="s">
        <v>172</v>
      </c>
      <c r="U50" s="223">
        <v>6.7000000000000004E-2</v>
      </c>
      <c r="V50" s="223">
        <f>ROUND(E50*U50,2)</f>
        <v>3.28</v>
      </c>
      <c r="W50" s="223"/>
      <c r="X50" s="223" t="s">
        <v>173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174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20"/>
      <c r="B51" s="221"/>
      <c r="C51" s="258" t="s">
        <v>289</v>
      </c>
      <c r="D51" s="249"/>
      <c r="E51" s="249"/>
      <c r="F51" s="249"/>
      <c r="G51" s="249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2"/>
      <c r="Z51" s="212"/>
      <c r="AA51" s="212"/>
      <c r="AB51" s="212"/>
      <c r="AC51" s="212"/>
      <c r="AD51" s="212"/>
      <c r="AE51" s="212"/>
      <c r="AF51" s="212"/>
      <c r="AG51" s="212" t="s">
        <v>176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20"/>
      <c r="B52" s="221"/>
      <c r="C52" s="260" t="s">
        <v>792</v>
      </c>
      <c r="D52" s="225"/>
      <c r="E52" s="226">
        <v>39.601500000000001</v>
      </c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2"/>
      <c r="Z52" s="212"/>
      <c r="AA52" s="212"/>
      <c r="AB52" s="212"/>
      <c r="AC52" s="212"/>
      <c r="AD52" s="212"/>
      <c r="AE52" s="212"/>
      <c r="AF52" s="212"/>
      <c r="AG52" s="212" t="s">
        <v>183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20"/>
      <c r="B53" s="221"/>
      <c r="C53" s="260" t="s">
        <v>793</v>
      </c>
      <c r="D53" s="225"/>
      <c r="E53" s="226">
        <v>9.3554999999999993</v>
      </c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2"/>
      <c r="Z53" s="212"/>
      <c r="AA53" s="212"/>
      <c r="AB53" s="212"/>
      <c r="AC53" s="212"/>
      <c r="AD53" s="212"/>
      <c r="AE53" s="212"/>
      <c r="AF53" s="212"/>
      <c r="AG53" s="212" t="s">
        <v>183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20"/>
      <c r="B54" s="221"/>
      <c r="C54" s="259"/>
      <c r="D54" s="251"/>
      <c r="E54" s="251"/>
      <c r="F54" s="251"/>
      <c r="G54" s="251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2"/>
      <c r="Z54" s="212"/>
      <c r="AA54" s="212"/>
      <c r="AB54" s="212"/>
      <c r="AC54" s="212"/>
      <c r="AD54" s="212"/>
      <c r="AE54" s="212"/>
      <c r="AF54" s="212"/>
      <c r="AG54" s="212" t="s">
        <v>177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41">
        <v>9</v>
      </c>
      <c r="B55" s="242" t="s">
        <v>235</v>
      </c>
      <c r="C55" s="257" t="s">
        <v>236</v>
      </c>
      <c r="D55" s="243" t="s">
        <v>180</v>
      </c>
      <c r="E55" s="244">
        <v>639.36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 t="s">
        <v>170</v>
      </c>
      <c r="S55" s="246" t="s">
        <v>171</v>
      </c>
      <c r="T55" s="247" t="s">
        <v>172</v>
      </c>
      <c r="U55" s="223">
        <v>1.7999999999999999E-2</v>
      </c>
      <c r="V55" s="223">
        <f>ROUND(E55*U55,2)</f>
        <v>11.51</v>
      </c>
      <c r="W55" s="223"/>
      <c r="X55" s="223" t="s">
        <v>173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174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20"/>
      <c r="B56" s="221"/>
      <c r="C56" s="258" t="s">
        <v>237</v>
      </c>
      <c r="D56" s="249"/>
      <c r="E56" s="249"/>
      <c r="F56" s="249"/>
      <c r="G56" s="249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2"/>
      <c r="Z56" s="212"/>
      <c r="AA56" s="212"/>
      <c r="AB56" s="212"/>
      <c r="AC56" s="212"/>
      <c r="AD56" s="212"/>
      <c r="AE56" s="212"/>
      <c r="AF56" s="212"/>
      <c r="AG56" s="212" t="s">
        <v>176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20"/>
      <c r="B57" s="221"/>
      <c r="C57" s="260" t="s">
        <v>805</v>
      </c>
      <c r="D57" s="225"/>
      <c r="E57" s="226">
        <v>639.36</v>
      </c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2"/>
      <c r="Z57" s="212"/>
      <c r="AA57" s="212"/>
      <c r="AB57" s="212"/>
      <c r="AC57" s="212"/>
      <c r="AD57" s="212"/>
      <c r="AE57" s="212"/>
      <c r="AF57" s="212"/>
      <c r="AG57" s="212" t="s">
        <v>183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20"/>
      <c r="B58" s="221"/>
      <c r="C58" s="259"/>
      <c r="D58" s="251"/>
      <c r="E58" s="251"/>
      <c r="F58" s="251"/>
      <c r="G58" s="251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2"/>
      <c r="Z58" s="212"/>
      <c r="AA58" s="212"/>
      <c r="AB58" s="212"/>
      <c r="AC58" s="212"/>
      <c r="AD58" s="212"/>
      <c r="AE58" s="212"/>
      <c r="AF58" s="212"/>
      <c r="AG58" s="212" t="s">
        <v>177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41">
        <v>10</v>
      </c>
      <c r="B59" s="242" t="s">
        <v>806</v>
      </c>
      <c r="C59" s="257" t="s">
        <v>807</v>
      </c>
      <c r="D59" s="243" t="s">
        <v>194</v>
      </c>
      <c r="E59" s="244">
        <v>48.957000000000001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 t="s">
        <v>170</v>
      </c>
      <c r="S59" s="246" t="s">
        <v>171</v>
      </c>
      <c r="T59" s="247" t="s">
        <v>172</v>
      </c>
      <c r="U59" s="223">
        <v>0</v>
      </c>
      <c r="V59" s="223">
        <f>ROUND(E59*U59,2)</f>
        <v>0</v>
      </c>
      <c r="W59" s="223"/>
      <c r="X59" s="223" t="s">
        <v>173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174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20"/>
      <c r="B60" s="221"/>
      <c r="C60" s="260" t="s">
        <v>792</v>
      </c>
      <c r="D60" s="225"/>
      <c r="E60" s="226">
        <v>39.601500000000001</v>
      </c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2"/>
      <c r="Z60" s="212"/>
      <c r="AA60" s="212"/>
      <c r="AB60" s="212"/>
      <c r="AC60" s="212"/>
      <c r="AD60" s="212"/>
      <c r="AE60" s="212"/>
      <c r="AF60" s="212"/>
      <c r="AG60" s="212" t="s">
        <v>183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20"/>
      <c r="B61" s="221"/>
      <c r="C61" s="260" t="s">
        <v>793</v>
      </c>
      <c r="D61" s="225"/>
      <c r="E61" s="226">
        <v>9.3554999999999993</v>
      </c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2"/>
      <c r="Z61" s="212"/>
      <c r="AA61" s="212"/>
      <c r="AB61" s="212"/>
      <c r="AC61" s="212"/>
      <c r="AD61" s="212"/>
      <c r="AE61" s="212"/>
      <c r="AF61" s="212"/>
      <c r="AG61" s="212" t="s">
        <v>183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20"/>
      <c r="B62" s="221"/>
      <c r="C62" s="259"/>
      <c r="D62" s="251"/>
      <c r="E62" s="251"/>
      <c r="F62" s="251"/>
      <c r="G62" s="251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2"/>
      <c r="Z62" s="212"/>
      <c r="AA62" s="212"/>
      <c r="AB62" s="212"/>
      <c r="AC62" s="212"/>
      <c r="AD62" s="212"/>
      <c r="AE62" s="212"/>
      <c r="AF62" s="212"/>
      <c r="AG62" s="212" t="s">
        <v>177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x14ac:dyDescent="0.2">
      <c r="A63" s="235" t="s">
        <v>165</v>
      </c>
      <c r="B63" s="236" t="s">
        <v>101</v>
      </c>
      <c r="C63" s="256" t="s">
        <v>102</v>
      </c>
      <c r="D63" s="237"/>
      <c r="E63" s="238"/>
      <c r="F63" s="239"/>
      <c r="G63" s="239">
        <f>SUMIF(AG64:AG102,"&lt;&gt;NOR",G64:G102)</f>
        <v>0</v>
      </c>
      <c r="H63" s="239"/>
      <c r="I63" s="239">
        <f>SUM(I64:I102)</f>
        <v>0</v>
      </c>
      <c r="J63" s="239"/>
      <c r="K63" s="239">
        <f>SUM(K64:K102)</f>
        <v>0</v>
      </c>
      <c r="L63" s="239"/>
      <c r="M63" s="239">
        <f>SUM(M64:M102)</f>
        <v>0</v>
      </c>
      <c r="N63" s="239"/>
      <c r="O63" s="239">
        <f>SUM(O64:O102)</f>
        <v>479.2399999999999</v>
      </c>
      <c r="P63" s="239"/>
      <c r="Q63" s="239">
        <f>SUM(Q64:Q102)</f>
        <v>0</v>
      </c>
      <c r="R63" s="239"/>
      <c r="S63" s="239"/>
      <c r="T63" s="240"/>
      <c r="U63" s="234"/>
      <c r="V63" s="234">
        <f>SUM(V64:V102)</f>
        <v>147.41000000000003</v>
      </c>
      <c r="W63" s="234"/>
      <c r="X63" s="234"/>
      <c r="AG63" t="s">
        <v>166</v>
      </c>
    </row>
    <row r="64" spans="1:60" outlineLevel="1" x14ac:dyDescent="0.2">
      <c r="A64" s="241">
        <v>11</v>
      </c>
      <c r="B64" s="242" t="s">
        <v>808</v>
      </c>
      <c r="C64" s="257" t="s">
        <v>809</v>
      </c>
      <c r="D64" s="243" t="s">
        <v>180</v>
      </c>
      <c r="E64" s="244">
        <v>639.36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1.384E-2</v>
      </c>
      <c r="O64" s="246">
        <f>ROUND(E64*N64,2)</f>
        <v>8.85</v>
      </c>
      <c r="P64" s="246">
        <v>0</v>
      </c>
      <c r="Q64" s="246">
        <f>ROUND(E64*P64,2)</f>
        <v>0</v>
      </c>
      <c r="R64" s="246" t="s">
        <v>181</v>
      </c>
      <c r="S64" s="246" t="s">
        <v>171</v>
      </c>
      <c r="T64" s="247" t="s">
        <v>172</v>
      </c>
      <c r="U64" s="223">
        <v>3.6999999999999998E-2</v>
      </c>
      <c r="V64" s="223">
        <f>ROUND(E64*U64,2)</f>
        <v>23.66</v>
      </c>
      <c r="W64" s="223"/>
      <c r="X64" s="223" t="s">
        <v>173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174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20"/>
      <c r="B65" s="221"/>
      <c r="C65" s="258" t="s">
        <v>810</v>
      </c>
      <c r="D65" s="249"/>
      <c r="E65" s="249"/>
      <c r="F65" s="249"/>
      <c r="G65" s="249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2"/>
      <c r="Z65" s="212"/>
      <c r="AA65" s="212"/>
      <c r="AB65" s="212"/>
      <c r="AC65" s="212"/>
      <c r="AD65" s="212"/>
      <c r="AE65" s="212"/>
      <c r="AF65" s="212"/>
      <c r="AG65" s="212" t="s">
        <v>176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48" t="str">
        <f>C65</f>
        <v>bez přidání vylepšovacího materiálu, s rozprostřením, promísením, vlhčením, zhutněním, ošetřením vodou, popř. rozrytím</v>
      </c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20"/>
      <c r="B66" s="221"/>
      <c r="C66" s="262" t="s">
        <v>811</v>
      </c>
      <c r="D66" s="253"/>
      <c r="E66" s="253"/>
      <c r="F66" s="253"/>
      <c r="G66" s="25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2"/>
      <c r="Z66" s="212"/>
      <c r="AA66" s="212"/>
      <c r="AB66" s="212"/>
      <c r="AC66" s="212"/>
      <c r="AD66" s="212"/>
      <c r="AE66" s="212"/>
      <c r="AF66" s="212"/>
      <c r="AG66" s="212" t="s">
        <v>221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20"/>
      <c r="B67" s="221"/>
      <c r="C67" s="260" t="s">
        <v>805</v>
      </c>
      <c r="D67" s="225"/>
      <c r="E67" s="226">
        <v>639.36</v>
      </c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2"/>
      <c r="Z67" s="212"/>
      <c r="AA67" s="212"/>
      <c r="AB67" s="212"/>
      <c r="AC67" s="212"/>
      <c r="AD67" s="212"/>
      <c r="AE67" s="212"/>
      <c r="AF67" s="212"/>
      <c r="AG67" s="212" t="s">
        <v>183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20"/>
      <c r="B68" s="221"/>
      <c r="C68" s="259"/>
      <c r="D68" s="251"/>
      <c r="E68" s="251"/>
      <c r="F68" s="251"/>
      <c r="G68" s="251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2"/>
      <c r="Z68" s="212"/>
      <c r="AA68" s="212"/>
      <c r="AB68" s="212"/>
      <c r="AC68" s="212"/>
      <c r="AD68" s="212"/>
      <c r="AE68" s="212"/>
      <c r="AF68" s="212"/>
      <c r="AG68" s="212" t="s">
        <v>177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2.5" outlineLevel="1" x14ac:dyDescent="0.2">
      <c r="A69" s="241">
        <v>12</v>
      </c>
      <c r="B69" s="242" t="s">
        <v>402</v>
      </c>
      <c r="C69" s="257" t="s">
        <v>403</v>
      </c>
      <c r="D69" s="243" t="s">
        <v>180</v>
      </c>
      <c r="E69" s="244">
        <v>25.55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6">
        <v>0.28799999999999998</v>
      </c>
      <c r="O69" s="246">
        <f>ROUND(E69*N69,2)</f>
        <v>7.36</v>
      </c>
      <c r="P69" s="246">
        <v>0</v>
      </c>
      <c r="Q69" s="246">
        <f>ROUND(E69*P69,2)</f>
        <v>0</v>
      </c>
      <c r="R69" s="246" t="s">
        <v>181</v>
      </c>
      <c r="S69" s="246" t="s">
        <v>171</v>
      </c>
      <c r="T69" s="247" t="s">
        <v>172</v>
      </c>
      <c r="U69" s="223">
        <v>2.3E-2</v>
      </c>
      <c r="V69" s="223">
        <f>ROUND(E69*U69,2)</f>
        <v>0.59</v>
      </c>
      <c r="W69" s="223"/>
      <c r="X69" s="223" t="s">
        <v>173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174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20"/>
      <c r="B70" s="221"/>
      <c r="C70" s="260" t="s">
        <v>812</v>
      </c>
      <c r="D70" s="225"/>
      <c r="E70" s="226">
        <v>25.55</v>
      </c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2"/>
      <c r="Z70" s="212"/>
      <c r="AA70" s="212"/>
      <c r="AB70" s="212"/>
      <c r="AC70" s="212"/>
      <c r="AD70" s="212"/>
      <c r="AE70" s="212"/>
      <c r="AF70" s="212"/>
      <c r="AG70" s="212" t="s">
        <v>183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20"/>
      <c r="B71" s="221"/>
      <c r="C71" s="259"/>
      <c r="D71" s="251"/>
      <c r="E71" s="251"/>
      <c r="F71" s="251"/>
      <c r="G71" s="251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2"/>
      <c r="Z71" s="212"/>
      <c r="AA71" s="212"/>
      <c r="AB71" s="212"/>
      <c r="AC71" s="212"/>
      <c r="AD71" s="212"/>
      <c r="AE71" s="212"/>
      <c r="AF71" s="212"/>
      <c r="AG71" s="212" t="s">
        <v>177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1" x14ac:dyDescent="0.2">
      <c r="A72" s="241">
        <v>13</v>
      </c>
      <c r="B72" s="242" t="s">
        <v>813</v>
      </c>
      <c r="C72" s="257" t="s">
        <v>814</v>
      </c>
      <c r="D72" s="243" t="s">
        <v>180</v>
      </c>
      <c r="E72" s="244">
        <v>639.36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6">
        <v>0.441</v>
      </c>
      <c r="O72" s="246">
        <f>ROUND(E72*N72,2)</f>
        <v>281.95999999999998</v>
      </c>
      <c r="P72" s="246">
        <v>0</v>
      </c>
      <c r="Q72" s="246">
        <f>ROUND(E72*P72,2)</f>
        <v>0</v>
      </c>
      <c r="R72" s="246" t="s">
        <v>181</v>
      </c>
      <c r="S72" s="246" t="s">
        <v>171</v>
      </c>
      <c r="T72" s="247" t="s">
        <v>172</v>
      </c>
      <c r="U72" s="223">
        <v>2.9000000000000001E-2</v>
      </c>
      <c r="V72" s="223">
        <f>ROUND(E72*U72,2)</f>
        <v>18.54</v>
      </c>
      <c r="W72" s="223"/>
      <c r="X72" s="223" t="s">
        <v>173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174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20"/>
      <c r="B73" s="221"/>
      <c r="C73" s="260" t="s">
        <v>805</v>
      </c>
      <c r="D73" s="225"/>
      <c r="E73" s="226">
        <v>639.36</v>
      </c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2"/>
      <c r="Z73" s="212"/>
      <c r="AA73" s="212"/>
      <c r="AB73" s="212"/>
      <c r="AC73" s="212"/>
      <c r="AD73" s="212"/>
      <c r="AE73" s="212"/>
      <c r="AF73" s="212"/>
      <c r="AG73" s="212" t="s">
        <v>183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20"/>
      <c r="B74" s="221"/>
      <c r="C74" s="259"/>
      <c r="D74" s="251"/>
      <c r="E74" s="251"/>
      <c r="F74" s="251"/>
      <c r="G74" s="251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2"/>
      <c r="Z74" s="212"/>
      <c r="AA74" s="212"/>
      <c r="AB74" s="212"/>
      <c r="AC74" s="212"/>
      <c r="AD74" s="212"/>
      <c r="AE74" s="212"/>
      <c r="AF74" s="212"/>
      <c r="AG74" s="212" t="s">
        <v>177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 x14ac:dyDescent="0.2">
      <c r="A75" s="241">
        <v>14</v>
      </c>
      <c r="B75" s="242" t="s">
        <v>815</v>
      </c>
      <c r="C75" s="257" t="s">
        <v>816</v>
      </c>
      <c r="D75" s="243" t="s">
        <v>180</v>
      </c>
      <c r="E75" s="244">
        <v>639.36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0.15826000000000001</v>
      </c>
      <c r="O75" s="246">
        <f>ROUND(E75*N75,2)</f>
        <v>101.19</v>
      </c>
      <c r="P75" s="246">
        <v>0</v>
      </c>
      <c r="Q75" s="246">
        <f>ROUND(E75*P75,2)</f>
        <v>0</v>
      </c>
      <c r="R75" s="246" t="s">
        <v>181</v>
      </c>
      <c r="S75" s="246" t="s">
        <v>171</v>
      </c>
      <c r="T75" s="247" t="s">
        <v>172</v>
      </c>
      <c r="U75" s="223">
        <v>5.6000000000000001E-2</v>
      </c>
      <c r="V75" s="223">
        <f>ROUND(E75*U75,2)</f>
        <v>35.799999999999997</v>
      </c>
      <c r="W75" s="223"/>
      <c r="X75" s="223" t="s">
        <v>173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174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20"/>
      <c r="B76" s="221"/>
      <c r="C76" s="258" t="s">
        <v>817</v>
      </c>
      <c r="D76" s="249"/>
      <c r="E76" s="249"/>
      <c r="F76" s="249"/>
      <c r="G76" s="249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2"/>
      <c r="Z76" s="212"/>
      <c r="AA76" s="212"/>
      <c r="AB76" s="212"/>
      <c r="AC76" s="212"/>
      <c r="AD76" s="212"/>
      <c r="AE76" s="212"/>
      <c r="AF76" s="212"/>
      <c r="AG76" s="212" t="s">
        <v>176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20"/>
      <c r="B77" s="221"/>
      <c r="C77" s="260" t="s">
        <v>805</v>
      </c>
      <c r="D77" s="225"/>
      <c r="E77" s="226">
        <v>639.36</v>
      </c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2"/>
      <c r="Z77" s="212"/>
      <c r="AA77" s="212"/>
      <c r="AB77" s="212"/>
      <c r="AC77" s="212"/>
      <c r="AD77" s="212"/>
      <c r="AE77" s="212"/>
      <c r="AF77" s="212"/>
      <c r="AG77" s="212" t="s">
        <v>183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20"/>
      <c r="B78" s="221"/>
      <c r="C78" s="259"/>
      <c r="D78" s="251"/>
      <c r="E78" s="251"/>
      <c r="F78" s="251"/>
      <c r="G78" s="251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2"/>
      <c r="Z78" s="212"/>
      <c r="AA78" s="212"/>
      <c r="AB78" s="212"/>
      <c r="AC78" s="212"/>
      <c r="AD78" s="212"/>
      <c r="AE78" s="212"/>
      <c r="AF78" s="212"/>
      <c r="AG78" s="212" t="s">
        <v>177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1" x14ac:dyDescent="0.2">
      <c r="A79" s="241">
        <v>15</v>
      </c>
      <c r="B79" s="242" t="s">
        <v>818</v>
      </c>
      <c r="C79" s="257" t="s">
        <v>819</v>
      </c>
      <c r="D79" s="243" t="s">
        <v>180</v>
      </c>
      <c r="E79" s="244">
        <v>639.36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6">
        <v>5.0000000000000001E-4</v>
      </c>
      <c r="O79" s="246">
        <f>ROUND(E79*N79,2)</f>
        <v>0.32</v>
      </c>
      <c r="P79" s="246">
        <v>0</v>
      </c>
      <c r="Q79" s="246">
        <f>ROUND(E79*P79,2)</f>
        <v>0</v>
      </c>
      <c r="R79" s="246" t="s">
        <v>181</v>
      </c>
      <c r="S79" s="246" t="s">
        <v>171</v>
      </c>
      <c r="T79" s="247" t="s">
        <v>172</v>
      </c>
      <c r="U79" s="223">
        <v>2E-3</v>
      </c>
      <c r="V79" s="223">
        <f>ROUND(E79*U79,2)</f>
        <v>1.28</v>
      </c>
      <c r="W79" s="223"/>
      <c r="X79" s="223" t="s">
        <v>173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174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20"/>
      <c r="B80" s="221"/>
      <c r="C80" s="260" t="s">
        <v>805</v>
      </c>
      <c r="D80" s="225"/>
      <c r="E80" s="226">
        <v>639.36</v>
      </c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2"/>
      <c r="Z80" s="212"/>
      <c r="AA80" s="212"/>
      <c r="AB80" s="212"/>
      <c r="AC80" s="212"/>
      <c r="AD80" s="212"/>
      <c r="AE80" s="212"/>
      <c r="AF80" s="212"/>
      <c r="AG80" s="212" t="s">
        <v>183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20"/>
      <c r="B81" s="221"/>
      <c r="C81" s="259"/>
      <c r="D81" s="251"/>
      <c r="E81" s="251"/>
      <c r="F81" s="251"/>
      <c r="G81" s="251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2"/>
      <c r="Z81" s="212"/>
      <c r="AA81" s="212"/>
      <c r="AB81" s="212"/>
      <c r="AC81" s="212"/>
      <c r="AD81" s="212"/>
      <c r="AE81" s="212"/>
      <c r="AF81" s="212"/>
      <c r="AG81" s="212" t="s">
        <v>177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 x14ac:dyDescent="0.2">
      <c r="A82" s="241">
        <v>16</v>
      </c>
      <c r="B82" s="242" t="s">
        <v>820</v>
      </c>
      <c r="C82" s="257" t="s">
        <v>821</v>
      </c>
      <c r="D82" s="243" t="s">
        <v>180</v>
      </c>
      <c r="E82" s="244">
        <v>639.36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7.1000000000000002E-4</v>
      </c>
      <c r="O82" s="246">
        <f>ROUND(E82*N82,2)</f>
        <v>0.45</v>
      </c>
      <c r="P82" s="246">
        <v>0</v>
      </c>
      <c r="Q82" s="246">
        <f>ROUND(E82*P82,2)</f>
        <v>0</v>
      </c>
      <c r="R82" s="246" t="s">
        <v>181</v>
      </c>
      <c r="S82" s="246" t="s">
        <v>171</v>
      </c>
      <c r="T82" s="247" t="s">
        <v>172</v>
      </c>
      <c r="U82" s="223">
        <v>2E-3</v>
      </c>
      <c r="V82" s="223">
        <f>ROUND(E82*U82,2)</f>
        <v>1.28</v>
      </c>
      <c r="W82" s="223"/>
      <c r="X82" s="223" t="s">
        <v>173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174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20"/>
      <c r="B83" s="221"/>
      <c r="C83" s="260" t="s">
        <v>805</v>
      </c>
      <c r="D83" s="225"/>
      <c r="E83" s="226">
        <v>639.36</v>
      </c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2"/>
      <c r="Z83" s="212"/>
      <c r="AA83" s="212"/>
      <c r="AB83" s="212"/>
      <c r="AC83" s="212"/>
      <c r="AD83" s="212"/>
      <c r="AE83" s="212"/>
      <c r="AF83" s="212"/>
      <c r="AG83" s="212" t="s">
        <v>183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20"/>
      <c r="B84" s="221"/>
      <c r="C84" s="259"/>
      <c r="D84" s="251"/>
      <c r="E84" s="251"/>
      <c r="F84" s="251"/>
      <c r="G84" s="251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2"/>
      <c r="Z84" s="212"/>
      <c r="AA84" s="212"/>
      <c r="AB84" s="212"/>
      <c r="AC84" s="212"/>
      <c r="AD84" s="212"/>
      <c r="AE84" s="212"/>
      <c r="AF84" s="212"/>
      <c r="AG84" s="212" t="s">
        <v>177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2.5" outlineLevel="1" x14ac:dyDescent="0.2">
      <c r="A85" s="241">
        <v>17</v>
      </c>
      <c r="B85" s="242" t="s">
        <v>822</v>
      </c>
      <c r="C85" s="257" t="s">
        <v>823</v>
      </c>
      <c r="D85" s="243" t="s">
        <v>180</v>
      </c>
      <c r="E85" s="244">
        <v>639.36</v>
      </c>
      <c r="F85" s="245"/>
      <c r="G85" s="246">
        <f>ROUND(E85*F85,2)</f>
        <v>0</v>
      </c>
      <c r="H85" s="245"/>
      <c r="I85" s="246">
        <f>ROUND(E85*H85,2)</f>
        <v>0</v>
      </c>
      <c r="J85" s="245"/>
      <c r="K85" s="246">
        <f>ROUND(E85*J85,2)</f>
        <v>0</v>
      </c>
      <c r="L85" s="246">
        <v>21</v>
      </c>
      <c r="M85" s="246">
        <f>G85*(1+L85/100)</f>
        <v>0</v>
      </c>
      <c r="N85" s="246">
        <v>0.10141</v>
      </c>
      <c r="O85" s="246">
        <f>ROUND(E85*N85,2)</f>
        <v>64.84</v>
      </c>
      <c r="P85" s="246">
        <v>0</v>
      </c>
      <c r="Q85" s="246">
        <f>ROUND(E85*P85,2)</f>
        <v>0</v>
      </c>
      <c r="R85" s="246" t="s">
        <v>181</v>
      </c>
      <c r="S85" s="246" t="s">
        <v>171</v>
      </c>
      <c r="T85" s="247" t="s">
        <v>172</v>
      </c>
      <c r="U85" s="223">
        <v>6.4000000000000001E-2</v>
      </c>
      <c r="V85" s="223">
        <f>ROUND(E85*U85,2)</f>
        <v>40.92</v>
      </c>
      <c r="W85" s="223"/>
      <c r="X85" s="223" t="s">
        <v>173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174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20"/>
      <c r="B86" s="221"/>
      <c r="C86" s="260" t="s">
        <v>805</v>
      </c>
      <c r="D86" s="225"/>
      <c r="E86" s="226">
        <v>639.36</v>
      </c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2"/>
      <c r="Z86" s="212"/>
      <c r="AA86" s="212"/>
      <c r="AB86" s="212"/>
      <c r="AC86" s="212"/>
      <c r="AD86" s="212"/>
      <c r="AE86" s="212"/>
      <c r="AF86" s="212"/>
      <c r="AG86" s="212" t="s">
        <v>183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20"/>
      <c r="B87" s="221"/>
      <c r="C87" s="259"/>
      <c r="D87" s="251"/>
      <c r="E87" s="251"/>
      <c r="F87" s="251"/>
      <c r="G87" s="251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12"/>
      <c r="Z87" s="212"/>
      <c r="AA87" s="212"/>
      <c r="AB87" s="212"/>
      <c r="AC87" s="212"/>
      <c r="AD87" s="212"/>
      <c r="AE87" s="212"/>
      <c r="AF87" s="212"/>
      <c r="AG87" s="212" t="s">
        <v>177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22.5" outlineLevel="1" x14ac:dyDescent="0.2">
      <c r="A88" s="241">
        <v>18</v>
      </c>
      <c r="B88" s="242" t="s">
        <v>824</v>
      </c>
      <c r="C88" s="257" t="s">
        <v>825</v>
      </c>
      <c r="D88" s="243" t="s">
        <v>189</v>
      </c>
      <c r="E88" s="244">
        <v>36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0.25207000000000002</v>
      </c>
      <c r="O88" s="246">
        <f>ROUND(E88*N88,2)</f>
        <v>9.07</v>
      </c>
      <c r="P88" s="246">
        <v>0</v>
      </c>
      <c r="Q88" s="246">
        <f>ROUND(E88*P88,2)</f>
        <v>0</v>
      </c>
      <c r="R88" s="246" t="s">
        <v>181</v>
      </c>
      <c r="S88" s="246" t="s">
        <v>171</v>
      </c>
      <c r="T88" s="247" t="s">
        <v>172</v>
      </c>
      <c r="U88" s="223">
        <v>0.64</v>
      </c>
      <c r="V88" s="223">
        <f>ROUND(E88*U88,2)</f>
        <v>23.04</v>
      </c>
      <c r="W88" s="223"/>
      <c r="X88" s="223" t="s">
        <v>173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174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20"/>
      <c r="B89" s="221"/>
      <c r="C89" s="260" t="s">
        <v>826</v>
      </c>
      <c r="D89" s="225"/>
      <c r="E89" s="226">
        <v>36</v>
      </c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12"/>
      <c r="Z89" s="212"/>
      <c r="AA89" s="212"/>
      <c r="AB89" s="212"/>
      <c r="AC89" s="212"/>
      <c r="AD89" s="212"/>
      <c r="AE89" s="212"/>
      <c r="AF89" s="212"/>
      <c r="AG89" s="212" t="s">
        <v>183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20"/>
      <c r="B90" s="221"/>
      <c r="C90" s="259"/>
      <c r="D90" s="251"/>
      <c r="E90" s="251"/>
      <c r="F90" s="251"/>
      <c r="G90" s="251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12"/>
      <c r="Z90" s="212"/>
      <c r="AA90" s="212"/>
      <c r="AB90" s="212"/>
      <c r="AC90" s="212"/>
      <c r="AD90" s="212"/>
      <c r="AE90" s="212"/>
      <c r="AF90" s="212"/>
      <c r="AG90" s="212" t="s">
        <v>177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 x14ac:dyDescent="0.2">
      <c r="A91" s="241">
        <v>19</v>
      </c>
      <c r="B91" s="242" t="s">
        <v>827</v>
      </c>
      <c r="C91" s="257" t="s">
        <v>828</v>
      </c>
      <c r="D91" s="243" t="s">
        <v>169</v>
      </c>
      <c r="E91" s="244">
        <v>1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6">
        <v>0.12723000000000001</v>
      </c>
      <c r="O91" s="246">
        <f>ROUND(E91*N91,2)</f>
        <v>0.13</v>
      </c>
      <c r="P91" s="246">
        <v>0</v>
      </c>
      <c r="Q91" s="246">
        <f>ROUND(E91*P91,2)</f>
        <v>0</v>
      </c>
      <c r="R91" s="246" t="s">
        <v>181</v>
      </c>
      <c r="S91" s="246" t="s">
        <v>171</v>
      </c>
      <c r="T91" s="247" t="s">
        <v>172</v>
      </c>
      <c r="U91" s="223">
        <v>0.61567000000000005</v>
      </c>
      <c r="V91" s="223">
        <f>ROUND(E91*U91,2)</f>
        <v>0.62</v>
      </c>
      <c r="W91" s="223"/>
      <c r="X91" s="223" t="s">
        <v>173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174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20"/>
      <c r="B92" s="221"/>
      <c r="C92" s="265"/>
      <c r="D92" s="254"/>
      <c r="E92" s="254"/>
      <c r="F92" s="254"/>
      <c r="G92" s="254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2"/>
      <c r="Z92" s="212"/>
      <c r="AA92" s="212"/>
      <c r="AB92" s="212"/>
      <c r="AC92" s="212"/>
      <c r="AD92" s="212"/>
      <c r="AE92" s="212"/>
      <c r="AF92" s="212"/>
      <c r="AG92" s="212" t="s">
        <v>177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41">
        <v>20</v>
      </c>
      <c r="B93" s="242" t="s">
        <v>829</v>
      </c>
      <c r="C93" s="257" t="s">
        <v>830</v>
      </c>
      <c r="D93" s="243" t="s">
        <v>189</v>
      </c>
      <c r="E93" s="244">
        <v>36.5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3.5999999999999999E-3</v>
      </c>
      <c r="O93" s="246">
        <f>ROUND(E93*N93,2)</f>
        <v>0.13</v>
      </c>
      <c r="P93" s="246">
        <v>0</v>
      </c>
      <c r="Q93" s="246">
        <f>ROUND(E93*P93,2)</f>
        <v>0</v>
      </c>
      <c r="R93" s="246" t="s">
        <v>181</v>
      </c>
      <c r="S93" s="246" t="s">
        <v>171</v>
      </c>
      <c r="T93" s="247" t="s">
        <v>172</v>
      </c>
      <c r="U93" s="223">
        <v>4.5999999999999999E-2</v>
      </c>
      <c r="V93" s="223">
        <f>ROUND(E93*U93,2)</f>
        <v>1.68</v>
      </c>
      <c r="W93" s="223"/>
      <c r="X93" s="223" t="s">
        <v>173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174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20"/>
      <c r="B94" s="221"/>
      <c r="C94" s="258" t="s">
        <v>831</v>
      </c>
      <c r="D94" s="249"/>
      <c r="E94" s="249"/>
      <c r="F94" s="249"/>
      <c r="G94" s="249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12"/>
      <c r="Z94" s="212"/>
      <c r="AA94" s="212"/>
      <c r="AB94" s="212"/>
      <c r="AC94" s="212"/>
      <c r="AD94" s="212"/>
      <c r="AE94" s="212"/>
      <c r="AF94" s="212"/>
      <c r="AG94" s="212" t="s">
        <v>176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20"/>
      <c r="B95" s="221"/>
      <c r="C95" s="260" t="s">
        <v>832</v>
      </c>
      <c r="D95" s="225"/>
      <c r="E95" s="226">
        <v>36.5</v>
      </c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2"/>
      <c r="Z95" s="212"/>
      <c r="AA95" s="212"/>
      <c r="AB95" s="212"/>
      <c r="AC95" s="212"/>
      <c r="AD95" s="212"/>
      <c r="AE95" s="212"/>
      <c r="AF95" s="212"/>
      <c r="AG95" s="212" t="s">
        <v>183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20"/>
      <c r="B96" s="221"/>
      <c r="C96" s="259"/>
      <c r="D96" s="251"/>
      <c r="E96" s="251"/>
      <c r="F96" s="251"/>
      <c r="G96" s="251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12"/>
      <c r="Z96" s="212"/>
      <c r="AA96" s="212"/>
      <c r="AB96" s="212"/>
      <c r="AC96" s="212"/>
      <c r="AD96" s="212"/>
      <c r="AE96" s="212"/>
      <c r="AF96" s="212"/>
      <c r="AG96" s="212" t="s">
        <v>177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1" x14ac:dyDescent="0.2">
      <c r="A97" s="241">
        <v>21</v>
      </c>
      <c r="B97" s="242" t="s">
        <v>833</v>
      </c>
      <c r="C97" s="257" t="s">
        <v>834</v>
      </c>
      <c r="D97" s="243" t="s">
        <v>169</v>
      </c>
      <c r="E97" s="244">
        <v>36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6">
        <v>0.1343</v>
      </c>
      <c r="O97" s="246">
        <f>ROUND(E97*N97,2)</f>
        <v>4.83</v>
      </c>
      <c r="P97" s="246">
        <v>0</v>
      </c>
      <c r="Q97" s="246">
        <f>ROUND(E97*P97,2)</f>
        <v>0</v>
      </c>
      <c r="R97" s="246" t="s">
        <v>248</v>
      </c>
      <c r="S97" s="246" t="s">
        <v>171</v>
      </c>
      <c r="T97" s="247" t="s">
        <v>172</v>
      </c>
      <c r="U97" s="223">
        <v>0</v>
      </c>
      <c r="V97" s="223">
        <f>ROUND(E97*U97,2)</f>
        <v>0</v>
      </c>
      <c r="W97" s="223"/>
      <c r="X97" s="223" t="s">
        <v>250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336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20"/>
      <c r="B98" s="221"/>
      <c r="C98" s="265"/>
      <c r="D98" s="254"/>
      <c r="E98" s="254"/>
      <c r="F98" s="254"/>
      <c r="G98" s="254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12"/>
      <c r="Z98" s="212"/>
      <c r="AA98" s="212"/>
      <c r="AB98" s="212"/>
      <c r="AC98" s="212"/>
      <c r="AD98" s="212"/>
      <c r="AE98" s="212"/>
      <c r="AF98" s="212"/>
      <c r="AG98" s="212" t="s">
        <v>177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 x14ac:dyDescent="0.2">
      <c r="A99" s="241">
        <v>22</v>
      </c>
      <c r="B99" s="242" t="s">
        <v>835</v>
      </c>
      <c r="C99" s="257" t="s">
        <v>836</v>
      </c>
      <c r="D99" s="243" t="s">
        <v>169</v>
      </c>
      <c r="E99" s="244">
        <v>1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0.1056</v>
      </c>
      <c r="O99" s="246">
        <f>ROUND(E99*N99,2)</f>
        <v>0.11</v>
      </c>
      <c r="P99" s="246">
        <v>0</v>
      </c>
      <c r="Q99" s="246">
        <f>ROUND(E99*P99,2)</f>
        <v>0</v>
      </c>
      <c r="R99" s="246" t="s">
        <v>248</v>
      </c>
      <c r="S99" s="246" t="s">
        <v>171</v>
      </c>
      <c r="T99" s="247" t="s">
        <v>172</v>
      </c>
      <c r="U99" s="223">
        <v>0</v>
      </c>
      <c r="V99" s="223">
        <f>ROUND(E99*U99,2)</f>
        <v>0</v>
      </c>
      <c r="W99" s="223"/>
      <c r="X99" s="223" t="s">
        <v>250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336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20"/>
      <c r="B100" s="221"/>
      <c r="C100" s="265"/>
      <c r="D100" s="254"/>
      <c r="E100" s="254"/>
      <c r="F100" s="254"/>
      <c r="G100" s="254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177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41">
        <v>23</v>
      </c>
      <c r="B101" s="242" t="s">
        <v>837</v>
      </c>
      <c r="C101" s="257" t="s">
        <v>838</v>
      </c>
      <c r="D101" s="243" t="s">
        <v>169</v>
      </c>
      <c r="E101" s="244">
        <v>1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6">
        <v>1.6999999999999999E-3</v>
      </c>
      <c r="O101" s="246">
        <f>ROUND(E101*N101,2)</f>
        <v>0</v>
      </c>
      <c r="P101" s="246">
        <v>0</v>
      </c>
      <c r="Q101" s="246">
        <f>ROUND(E101*P101,2)</f>
        <v>0</v>
      </c>
      <c r="R101" s="246" t="s">
        <v>248</v>
      </c>
      <c r="S101" s="246" t="s">
        <v>171</v>
      </c>
      <c r="T101" s="247" t="s">
        <v>172</v>
      </c>
      <c r="U101" s="223">
        <v>0</v>
      </c>
      <c r="V101" s="223">
        <f>ROUND(E101*U101,2)</f>
        <v>0</v>
      </c>
      <c r="W101" s="223"/>
      <c r="X101" s="223" t="s">
        <v>250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336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20"/>
      <c r="B102" s="221"/>
      <c r="C102" s="265"/>
      <c r="D102" s="254"/>
      <c r="E102" s="254"/>
      <c r="F102" s="254"/>
      <c r="G102" s="254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177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x14ac:dyDescent="0.2">
      <c r="A103" s="235" t="s">
        <v>165</v>
      </c>
      <c r="B103" s="236" t="s">
        <v>111</v>
      </c>
      <c r="C103" s="256" t="s">
        <v>112</v>
      </c>
      <c r="D103" s="237"/>
      <c r="E103" s="238"/>
      <c r="F103" s="239"/>
      <c r="G103" s="239">
        <f>SUMIF(AG104:AG137,"&lt;&gt;NOR",G104:G137)</f>
        <v>0</v>
      </c>
      <c r="H103" s="239"/>
      <c r="I103" s="239">
        <f>SUM(I104:I137)</f>
        <v>0</v>
      </c>
      <c r="J103" s="239"/>
      <c r="K103" s="239">
        <f>SUM(K104:K137)</f>
        <v>0</v>
      </c>
      <c r="L103" s="239"/>
      <c r="M103" s="239">
        <f>SUM(M104:M137)</f>
        <v>0</v>
      </c>
      <c r="N103" s="239"/>
      <c r="O103" s="239">
        <f>SUM(O104:O137)</f>
        <v>14.29</v>
      </c>
      <c r="P103" s="239"/>
      <c r="Q103" s="239">
        <f>SUM(Q104:Q137)</f>
        <v>0</v>
      </c>
      <c r="R103" s="239"/>
      <c r="S103" s="239"/>
      <c r="T103" s="240"/>
      <c r="U103" s="234"/>
      <c r="V103" s="234">
        <f>SUM(V104:V137)</f>
        <v>19.75</v>
      </c>
      <c r="W103" s="234"/>
      <c r="X103" s="234"/>
      <c r="AG103" t="s">
        <v>166</v>
      </c>
    </row>
    <row r="104" spans="1:60" outlineLevel="1" x14ac:dyDescent="0.2">
      <c r="A104" s="241">
        <v>24</v>
      </c>
      <c r="B104" s="242" t="s">
        <v>839</v>
      </c>
      <c r="C104" s="257" t="s">
        <v>840</v>
      </c>
      <c r="D104" s="243" t="s">
        <v>189</v>
      </c>
      <c r="E104" s="244">
        <v>99.912999999999997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6">
        <v>9.0000000000000006E-5</v>
      </c>
      <c r="O104" s="246">
        <f>ROUND(E104*N104,2)</f>
        <v>0.01</v>
      </c>
      <c r="P104" s="246">
        <v>0</v>
      </c>
      <c r="Q104" s="246">
        <f>ROUND(E104*P104,2)</f>
        <v>0</v>
      </c>
      <c r="R104" s="246" t="s">
        <v>181</v>
      </c>
      <c r="S104" s="246" t="s">
        <v>171</v>
      </c>
      <c r="T104" s="247" t="s">
        <v>172</v>
      </c>
      <c r="U104" s="223">
        <v>0.02</v>
      </c>
      <c r="V104" s="223">
        <f>ROUND(E104*U104,2)</f>
        <v>2</v>
      </c>
      <c r="W104" s="223"/>
      <c r="X104" s="223" t="s">
        <v>173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174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20"/>
      <c r="B105" s="221"/>
      <c r="C105" s="261" t="s">
        <v>841</v>
      </c>
      <c r="D105" s="252"/>
      <c r="E105" s="252"/>
      <c r="F105" s="252"/>
      <c r="G105" s="252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12"/>
      <c r="Z105" s="212"/>
      <c r="AA105" s="212"/>
      <c r="AB105" s="212"/>
      <c r="AC105" s="212"/>
      <c r="AD105" s="212"/>
      <c r="AE105" s="212"/>
      <c r="AF105" s="212"/>
      <c r="AG105" s="212" t="s">
        <v>221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20"/>
      <c r="B106" s="221"/>
      <c r="C106" s="260" t="s">
        <v>842</v>
      </c>
      <c r="D106" s="225"/>
      <c r="E106" s="226">
        <v>48</v>
      </c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183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20"/>
      <c r="B107" s="221"/>
      <c r="C107" s="260" t="s">
        <v>843</v>
      </c>
      <c r="D107" s="225"/>
      <c r="E107" s="226">
        <v>51.912999999999997</v>
      </c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183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20"/>
      <c r="B108" s="221"/>
      <c r="C108" s="259"/>
      <c r="D108" s="251"/>
      <c r="E108" s="251"/>
      <c r="F108" s="251"/>
      <c r="G108" s="251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177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22.5" outlineLevel="1" x14ac:dyDescent="0.2">
      <c r="A109" s="241">
        <v>25</v>
      </c>
      <c r="B109" s="242" t="s">
        <v>844</v>
      </c>
      <c r="C109" s="257" t="s">
        <v>845</v>
      </c>
      <c r="D109" s="243" t="s">
        <v>180</v>
      </c>
      <c r="E109" s="244">
        <v>3.22</v>
      </c>
      <c r="F109" s="245"/>
      <c r="G109" s="246">
        <f>ROUND(E109*F109,2)</f>
        <v>0</v>
      </c>
      <c r="H109" s="245"/>
      <c r="I109" s="246">
        <f>ROUND(E109*H109,2)</f>
        <v>0</v>
      </c>
      <c r="J109" s="245"/>
      <c r="K109" s="246">
        <f>ROUND(E109*J109,2)</f>
        <v>0</v>
      </c>
      <c r="L109" s="246">
        <v>21</v>
      </c>
      <c r="M109" s="246">
        <f>G109*(1+L109/100)</f>
        <v>0</v>
      </c>
      <c r="N109" s="246">
        <v>7.6000000000000004E-4</v>
      </c>
      <c r="O109" s="246">
        <f>ROUND(E109*N109,2)</f>
        <v>0</v>
      </c>
      <c r="P109" s="246">
        <v>0</v>
      </c>
      <c r="Q109" s="246">
        <f>ROUND(E109*P109,2)</f>
        <v>0</v>
      </c>
      <c r="R109" s="246" t="s">
        <v>181</v>
      </c>
      <c r="S109" s="246" t="s">
        <v>171</v>
      </c>
      <c r="T109" s="247" t="s">
        <v>172</v>
      </c>
      <c r="U109" s="223">
        <v>0.31</v>
      </c>
      <c r="V109" s="223">
        <f>ROUND(E109*U109,2)</f>
        <v>1</v>
      </c>
      <c r="W109" s="223"/>
      <c r="X109" s="223" t="s">
        <v>173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174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20"/>
      <c r="B110" s="221"/>
      <c r="C110" s="261" t="s">
        <v>841</v>
      </c>
      <c r="D110" s="252"/>
      <c r="E110" s="252"/>
      <c r="F110" s="252"/>
      <c r="G110" s="252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12"/>
      <c r="Z110" s="212"/>
      <c r="AA110" s="212"/>
      <c r="AB110" s="212"/>
      <c r="AC110" s="212"/>
      <c r="AD110" s="212"/>
      <c r="AE110" s="212"/>
      <c r="AF110" s="212"/>
      <c r="AG110" s="212" t="s">
        <v>221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20"/>
      <c r="B111" s="221"/>
      <c r="C111" s="260" t="s">
        <v>846</v>
      </c>
      <c r="D111" s="225"/>
      <c r="E111" s="226">
        <v>2.1</v>
      </c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183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20"/>
      <c r="B112" s="221"/>
      <c r="C112" s="260" t="s">
        <v>847</v>
      </c>
      <c r="D112" s="225"/>
      <c r="E112" s="226">
        <v>1.1200000000000001</v>
      </c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183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20"/>
      <c r="B113" s="221"/>
      <c r="C113" s="259"/>
      <c r="D113" s="251"/>
      <c r="E113" s="251"/>
      <c r="F113" s="251"/>
      <c r="G113" s="251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177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41">
        <v>26</v>
      </c>
      <c r="B114" s="242" t="s">
        <v>848</v>
      </c>
      <c r="C114" s="257" t="s">
        <v>849</v>
      </c>
      <c r="D114" s="243" t="s">
        <v>189</v>
      </c>
      <c r="E114" s="244">
        <v>99.912999999999997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0</v>
      </c>
      <c r="O114" s="246">
        <f>ROUND(E114*N114,2)</f>
        <v>0</v>
      </c>
      <c r="P114" s="246">
        <v>0</v>
      </c>
      <c r="Q114" s="246">
        <f>ROUND(E114*P114,2)</f>
        <v>0</v>
      </c>
      <c r="R114" s="246" t="s">
        <v>181</v>
      </c>
      <c r="S114" s="246" t="s">
        <v>171</v>
      </c>
      <c r="T114" s="247" t="s">
        <v>172</v>
      </c>
      <c r="U114" s="223">
        <v>0.01</v>
      </c>
      <c r="V114" s="223">
        <f>ROUND(E114*U114,2)</f>
        <v>1</v>
      </c>
      <c r="W114" s="223"/>
      <c r="X114" s="223" t="s">
        <v>173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174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20"/>
      <c r="B115" s="221"/>
      <c r="C115" s="258" t="s">
        <v>850</v>
      </c>
      <c r="D115" s="249"/>
      <c r="E115" s="249"/>
      <c r="F115" s="249"/>
      <c r="G115" s="249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176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20"/>
      <c r="B116" s="221"/>
      <c r="C116" s="262" t="s">
        <v>841</v>
      </c>
      <c r="D116" s="253"/>
      <c r="E116" s="253"/>
      <c r="F116" s="253"/>
      <c r="G116" s="25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12"/>
      <c r="Z116" s="212"/>
      <c r="AA116" s="212"/>
      <c r="AB116" s="212"/>
      <c r="AC116" s="212"/>
      <c r="AD116" s="212"/>
      <c r="AE116" s="212"/>
      <c r="AF116" s="212"/>
      <c r="AG116" s="212" t="s">
        <v>221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20"/>
      <c r="B117" s="221"/>
      <c r="C117" s="260" t="s">
        <v>842</v>
      </c>
      <c r="D117" s="225"/>
      <c r="E117" s="226">
        <v>48</v>
      </c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183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20"/>
      <c r="B118" s="221"/>
      <c r="C118" s="260" t="s">
        <v>843</v>
      </c>
      <c r="D118" s="225"/>
      <c r="E118" s="226">
        <v>51.912999999999997</v>
      </c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183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20"/>
      <c r="B119" s="221"/>
      <c r="C119" s="259"/>
      <c r="D119" s="251"/>
      <c r="E119" s="251"/>
      <c r="F119" s="251"/>
      <c r="G119" s="251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177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41">
        <v>27</v>
      </c>
      <c r="B120" s="242" t="s">
        <v>851</v>
      </c>
      <c r="C120" s="257" t="s">
        <v>852</v>
      </c>
      <c r="D120" s="243" t="s">
        <v>180</v>
      </c>
      <c r="E120" s="244">
        <v>3.22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0</v>
      </c>
      <c r="O120" s="246">
        <f>ROUND(E120*N120,2)</f>
        <v>0</v>
      </c>
      <c r="P120" s="246">
        <v>0</v>
      </c>
      <c r="Q120" s="246">
        <f>ROUND(E120*P120,2)</f>
        <v>0</v>
      </c>
      <c r="R120" s="246" t="s">
        <v>181</v>
      </c>
      <c r="S120" s="246" t="s">
        <v>171</v>
      </c>
      <c r="T120" s="247" t="s">
        <v>172</v>
      </c>
      <c r="U120" s="223">
        <v>0.13</v>
      </c>
      <c r="V120" s="223">
        <f>ROUND(E120*U120,2)</f>
        <v>0.42</v>
      </c>
      <c r="W120" s="223"/>
      <c r="X120" s="223" t="s">
        <v>173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174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20"/>
      <c r="B121" s="221"/>
      <c r="C121" s="258" t="s">
        <v>850</v>
      </c>
      <c r="D121" s="249"/>
      <c r="E121" s="249"/>
      <c r="F121" s="249"/>
      <c r="G121" s="249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176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20"/>
      <c r="B122" s="221"/>
      <c r="C122" s="262" t="s">
        <v>841</v>
      </c>
      <c r="D122" s="253"/>
      <c r="E122" s="253"/>
      <c r="F122" s="253"/>
      <c r="G122" s="25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12"/>
      <c r="Z122" s="212"/>
      <c r="AA122" s="212"/>
      <c r="AB122" s="212"/>
      <c r="AC122" s="212"/>
      <c r="AD122" s="212"/>
      <c r="AE122" s="212"/>
      <c r="AF122" s="212"/>
      <c r="AG122" s="212" t="s">
        <v>221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20"/>
      <c r="B123" s="221"/>
      <c r="C123" s="260" t="s">
        <v>846</v>
      </c>
      <c r="D123" s="225"/>
      <c r="E123" s="226">
        <v>2.1</v>
      </c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183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20"/>
      <c r="B124" s="221"/>
      <c r="C124" s="260" t="s">
        <v>847</v>
      </c>
      <c r="D124" s="225"/>
      <c r="E124" s="226">
        <v>1.1200000000000001</v>
      </c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183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20"/>
      <c r="B125" s="221"/>
      <c r="C125" s="259"/>
      <c r="D125" s="251"/>
      <c r="E125" s="251"/>
      <c r="F125" s="251"/>
      <c r="G125" s="251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177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22.5" outlineLevel="1" x14ac:dyDescent="0.2">
      <c r="A126" s="241">
        <v>28</v>
      </c>
      <c r="B126" s="242" t="s">
        <v>853</v>
      </c>
      <c r="C126" s="257" t="s">
        <v>854</v>
      </c>
      <c r="D126" s="243" t="s">
        <v>189</v>
      </c>
      <c r="E126" s="244">
        <v>35.520000000000003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6">
        <v>0.19289999999999999</v>
      </c>
      <c r="O126" s="246">
        <f>ROUND(E126*N126,2)</f>
        <v>6.85</v>
      </c>
      <c r="P126" s="246">
        <v>0</v>
      </c>
      <c r="Q126" s="246">
        <f>ROUND(E126*P126,2)</f>
        <v>0</v>
      </c>
      <c r="R126" s="246" t="s">
        <v>181</v>
      </c>
      <c r="S126" s="246" t="s">
        <v>171</v>
      </c>
      <c r="T126" s="247" t="s">
        <v>172</v>
      </c>
      <c r="U126" s="223">
        <v>0.16200000000000001</v>
      </c>
      <c r="V126" s="223">
        <f>ROUND(E126*U126,2)</f>
        <v>5.75</v>
      </c>
      <c r="W126" s="223"/>
      <c r="X126" s="223" t="s">
        <v>173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174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20"/>
      <c r="B127" s="221"/>
      <c r="C127" s="258" t="s">
        <v>855</v>
      </c>
      <c r="D127" s="249"/>
      <c r="E127" s="249"/>
      <c r="F127" s="249"/>
      <c r="G127" s="249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176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20"/>
      <c r="B128" s="221"/>
      <c r="C128" s="260" t="s">
        <v>856</v>
      </c>
      <c r="D128" s="225"/>
      <c r="E128" s="226">
        <v>35.520000000000003</v>
      </c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183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20"/>
      <c r="B129" s="221"/>
      <c r="C129" s="259"/>
      <c r="D129" s="251"/>
      <c r="E129" s="251"/>
      <c r="F129" s="251"/>
      <c r="G129" s="251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177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41">
        <v>29</v>
      </c>
      <c r="B130" s="242" t="s">
        <v>432</v>
      </c>
      <c r="C130" s="257" t="s">
        <v>433</v>
      </c>
      <c r="D130" s="243" t="s">
        <v>194</v>
      </c>
      <c r="E130" s="244">
        <v>0.49728</v>
      </c>
      <c r="F130" s="245"/>
      <c r="G130" s="246">
        <f>ROUND(E130*F130,2)</f>
        <v>0</v>
      </c>
      <c r="H130" s="245"/>
      <c r="I130" s="246">
        <f>ROUND(E130*H130,2)</f>
        <v>0</v>
      </c>
      <c r="J130" s="245"/>
      <c r="K130" s="246">
        <f>ROUND(E130*J130,2)</f>
        <v>0</v>
      </c>
      <c r="L130" s="246">
        <v>21</v>
      </c>
      <c r="M130" s="246">
        <f>G130*(1+L130/100)</f>
        <v>0</v>
      </c>
      <c r="N130" s="246">
        <v>2.5249999999999999</v>
      </c>
      <c r="O130" s="246">
        <f>ROUND(E130*N130,2)</f>
        <v>1.26</v>
      </c>
      <c r="P130" s="246">
        <v>0</v>
      </c>
      <c r="Q130" s="246">
        <f>ROUND(E130*P130,2)</f>
        <v>0</v>
      </c>
      <c r="R130" s="246" t="s">
        <v>181</v>
      </c>
      <c r="S130" s="246" t="s">
        <v>171</v>
      </c>
      <c r="T130" s="247" t="s">
        <v>172</v>
      </c>
      <c r="U130" s="223">
        <v>1.44</v>
      </c>
      <c r="V130" s="223">
        <f>ROUND(E130*U130,2)</f>
        <v>0.72</v>
      </c>
      <c r="W130" s="223"/>
      <c r="X130" s="223" t="s">
        <v>173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174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20"/>
      <c r="B131" s="221"/>
      <c r="C131" s="258" t="s">
        <v>434</v>
      </c>
      <c r="D131" s="249"/>
      <c r="E131" s="249"/>
      <c r="F131" s="249"/>
      <c r="G131" s="249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176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20"/>
      <c r="B132" s="221"/>
      <c r="C132" s="260" t="s">
        <v>857</v>
      </c>
      <c r="D132" s="225"/>
      <c r="E132" s="226">
        <v>0.49728</v>
      </c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183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20"/>
      <c r="B133" s="221"/>
      <c r="C133" s="259"/>
      <c r="D133" s="251"/>
      <c r="E133" s="251"/>
      <c r="F133" s="251"/>
      <c r="G133" s="251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177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41">
        <v>30</v>
      </c>
      <c r="B134" s="242" t="s">
        <v>858</v>
      </c>
      <c r="C134" s="257" t="s">
        <v>859</v>
      </c>
      <c r="D134" s="243" t="s">
        <v>194</v>
      </c>
      <c r="E134" s="244">
        <v>2.4327200000000002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6">
        <v>2.53538</v>
      </c>
      <c r="O134" s="246">
        <f>ROUND(E134*N134,2)</f>
        <v>6.17</v>
      </c>
      <c r="P134" s="246">
        <v>0</v>
      </c>
      <c r="Q134" s="246">
        <f>ROUND(E134*P134,2)</f>
        <v>0</v>
      </c>
      <c r="R134" s="246" t="s">
        <v>181</v>
      </c>
      <c r="S134" s="246" t="s">
        <v>171</v>
      </c>
      <c r="T134" s="247" t="s">
        <v>172</v>
      </c>
      <c r="U134" s="223">
        <v>3.6440000000000001</v>
      </c>
      <c r="V134" s="223">
        <f>ROUND(E134*U134,2)</f>
        <v>8.86</v>
      </c>
      <c r="W134" s="223"/>
      <c r="X134" s="223" t="s">
        <v>173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174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ht="22.5" outlineLevel="1" x14ac:dyDescent="0.2">
      <c r="A135" s="220"/>
      <c r="B135" s="221"/>
      <c r="C135" s="261" t="s">
        <v>860</v>
      </c>
      <c r="D135" s="252"/>
      <c r="E135" s="252"/>
      <c r="F135" s="252"/>
      <c r="G135" s="252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12"/>
      <c r="Z135" s="212"/>
      <c r="AA135" s="212"/>
      <c r="AB135" s="212"/>
      <c r="AC135" s="212"/>
      <c r="AD135" s="212"/>
      <c r="AE135" s="212"/>
      <c r="AF135" s="212"/>
      <c r="AG135" s="212" t="s">
        <v>221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48" t="str">
        <f>C135</f>
        <v>rozdíl mezi betonem započítaným v položce osazení žlabů (0,1 m3) a betonem potřebným k podkladnímu betonu a obetonovámé dle detailu - 0,16665 - rozdíl 0,06665</v>
      </c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20"/>
      <c r="B136" s="221"/>
      <c r="C136" s="260" t="s">
        <v>861</v>
      </c>
      <c r="D136" s="225"/>
      <c r="E136" s="226">
        <v>2.4327299999999998</v>
      </c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183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20"/>
      <c r="B137" s="221"/>
      <c r="C137" s="259"/>
      <c r="D137" s="251"/>
      <c r="E137" s="251"/>
      <c r="F137" s="251"/>
      <c r="G137" s="251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177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x14ac:dyDescent="0.2">
      <c r="A138" s="235" t="s">
        <v>165</v>
      </c>
      <c r="B138" s="236" t="s">
        <v>117</v>
      </c>
      <c r="C138" s="256" t="s">
        <v>118</v>
      </c>
      <c r="D138" s="237"/>
      <c r="E138" s="238"/>
      <c r="F138" s="239"/>
      <c r="G138" s="239">
        <f>SUMIF(AG139:AG142,"&lt;&gt;NOR",G139:G142)</f>
        <v>0</v>
      </c>
      <c r="H138" s="239"/>
      <c r="I138" s="239">
        <f>SUM(I139:I142)</f>
        <v>0</v>
      </c>
      <c r="J138" s="239"/>
      <c r="K138" s="239">
        <f>SUM(K139:K142)</f>
        <v>0</v>
      </c>
      <c r="L138" s="239"/>
      <c r="M138" s="239">
        <f>SUM(M139:M142)</f>
        <v>0</v>
      </c>
      <c r="N138" s="239"/>
      <c r="O138" s="239">
        <f>SUM(O139:O142)</f>
        <v>0</v>
      </c>
      <c r="P138" s="239"/>
      <c r="Q138" s="239">
        <f>SUM(Q139:Q142)</f>
        <v>0.02</v>
      </c>
      <c r="R138" s="239"/>
      <c r="S138" s="239"/>
      <c r="T138" s="240"/>
      <c r="U138" s="234"/>
      <c r="V138" s="234">
        <f>SUM(V139:V142)</f>
        <v>73</v>
      </c>
      <c r="W138" s="234"/>
      <c r="X138" s="234"/>
      <c r="AG138" t="s">
        <v>166</v>
      </c>
    </row>
    <row r="139" spans="1:60" outlineLevel="1" x14ac:dyDescent="0.2">
      <c r="A139" s="241">
        <v>31</v>
      </c>
      <c r="B139" s="242" t="s">
        <v>862</v>
      </c>
      <c r="C139" s="257" t="s">
        <v>863</v>
      </c>
      <c r="D139" s="243" t="s">
        <v>189</v>
      </c>
      <c r="E139" s="244">
        <v>36.5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6">
        <v>0</v>
      </c>
      <c r="O139" s="246">
        <f>ROUND(E139*N139,2)</f>
        <v>0</v>
      </c>
      <c r="P139" s="246">
        <v>4.6000000000000001E-4</v>
      </c>
      <c r="Q139" s="246">
        <f>ROUND(E139*P139,2)</f>
        <v>0.02</v>
      </c>
      <c r="R139" s="246" t="s">
        <v>480</v>
      </c>
      <c r="S139" s="246" t="s">
        <v>171</v>
      </c>
      <c r="T139" s="247" t="s">
        <v>172</v>
      </c>
      <c r="U139" s="223">
        <v>2</v>
      </c>
      <c r="V139" s="223">
        <f>ROUND(E139*U139,2)</f>
        <v>73</v>
      </c>
      <c r="W139" s="223"/>
      <c r="X139" s="223" t="s">
        <v>173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174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20"/>
      <c r="B140" s="221"/>
      <c r="C140" s="261" t="s">
        <v>864</v>
      </c>
      <c r="D140" s="252"/>
      <c r="E140" s="252"/>
      <c r="F140" s="252"/>
      <c r="G140" s="252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12"/>
      <c r="Z140" s="212"/>
      <c r="AA140" s="212"/>
      <c r="AB140" s="212"/>
      <c r="AC140" s="212"/>
      <c r="AD140" s="212"/>
      <c r="AE140" s="212"/>
      <c r="AF140" s="212"/>
      <c r="AG140" s="212" t="s">
        <v>221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20"/>
      <c r="B141" s="221"/>
      <c r="C141" s="260" t="s">
        <v>865</v>
      </c>
      <c r="D141" s="225"/>
      <c r="E141" s="226">
        <v>36.5</v>
      </c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183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20"/>
      <c r="B142" s="221"/>
      <c r="C142" s="259"/>
      <c r="D142" s="251"/>
      <c r="E142" s="251"/>
      <c r="F142" s="251"/>
      <c r="G142" s="251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177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x14ac:dyDescent="0.2">
      <c r="A143" s="235" t="s">
        <v>165</v>
      </c>
      <c r="B143" s="236" t="s">
        <v>119</v>
      </c>
      <c r="C143" s="256" t="s">
        <v>120</v>
      </c>
      <c r="D143" s="237"/>
      <c r="E143" s="238"/>
      <c r="F143" s="239"/>
      <c r="G143" s="239">
        <f>SUMIF(AG144:AG149,"&lt;&gt;NOR",G144:G149)</f>
        <v>0</v>
      </c>
      <c r="H143" s="239"/>
      <c r="I143" s="239">
        <f>SUM(I144:I149)</f>
        <v>0</v>
      </c>
      <c r="J143" s="239"/>
      <c r="K143" s="239">
        <f>SUM(K144:K149)</f>
        <v>0</v>
      </c>
      <c r="L143" s="239"/>
      <c r="M143" s="239">
        <f>SUM(M144:M149)</f>
        <v>0</v>
      </c>
      <c r="N143" s="239"/>
      <c r="O143" s="239">
        <f>SUM(O144:O149)</f>
        <v>0</v>
      </c>
      <c r="P143" s="239"/>
      <c r="Q143" s="239">
        <f>SUM(Q144:Q149)</f>
        <v>0</v>
      </c>
      <c r="R143" s="239"/>
      <c r="S143" s="239"/>
      <c r="T143" s="240"/>
      <c r="U143" s="234"/>
      <c r="V143" s="234">
        <f>SUM(V144:V149)</f>
        <v>7.9</v>
      </c>
      <c r="W143" s="234"/>
      <c r="X143" s="234"/>
      <c r="AG143" t="s">
        <v>166</v>
      </c>
    </row>
    <row r="144" spans="1:60" outlineLevel="1" x14ac:dyDescent="0.2">
      <c r="A144" s="241">
        <v>32</v>
      </c>
      <c r="B144" s="242" t="s">
        <v>866</v>
      </c>
      <c r="C144" s="257" t="s">
        <v>867</v>
      </c>
      <c r="D144" s="243" t="s">
        <v>257</v>
      </c>
      <c r="E144" s="244">
        <v>493.52314000000001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6">
        <v>0</v>
      </c>
      <c r="O144" s="246">
        <f>ROUND(E144*N144,2)</f>
        <v>0</v>
      </c>
      <c r="P144" s="246">
        <v>0</v>
      </c>
      <c r="Q144" s="246">
        <f>ROUND(E144*P144,2)</f>
        <v>0</v>
      </c>
      <c r="R144" s="246" t="s">
        <v>181</v>
      </c>
      <c r="S144" s="246" t="s">
        <v>171</v>
      </c>
      <c r="T144" s="247" t="s">
        <v>172</v>
      </c>
      <c r="U144" s="223">
        <v>1.6E-2</v>
      </c>
      <c r="V144" s="223">
        <f>ROUND(E144*U144,2)</f>
        <v>7.9</v>
      </c>
      <c r="W144" s="223"/>
      <c r="X144" s="223" t="s">
        <v>258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259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20"/>
      <c r="B145" s="221"/>
      <c r="C145" s="258" t="s">
        <v>260</v>
      </c>
      <c r="D145" s="249"/>
      <c r="E145" s="249"/>
      <c r="F145" s="249"/>
      <c r="G145" s="249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176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20"/>
      <c r="B146" s="221"/>
      <c r="C146" s="259"/>
      <c r="D146" s="251"/>
      <c r="E146" s="251"/>
      <c r="F146" s="251"/>
      <c r="G146" s="251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177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ht="22.5" outlineLevel="1" x14ac:dyDescent="0.2">
      <c r="A147" s="241">
        <v>33</v>
      </c>
      <c r="B147" s="242" t="s">
        <v>868</v>
      </c>
      <c r="C147" s="257" t="s">
        <v>869</v>
      </c>
      <c r="D147" s="243" t="s">
        <v>257</v>
      </c>
      <c r="E147" s="244">
        <v>493.52314000000001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6">
        <v>0</v>
      </c>
      <c r="O147" s="246">
        <f>ROUND(E147*N147,2)</f>
        <v>0</v>
      </c>
      <c r="P147" s="246">
        <v>0</v>
      </c>
      <c r="Q147" s="246">
        <f>ROUND(E147*P147,2)</f>
        <v>0</v>
      </c>
      <c r="R147" s="246" t="s">
        <v>181</v>
      </c>
      <c r="S147" s="246" t="s">
        <v>171</v>
      </c>
      <c r="T147" s="247" t="s">
        <v>172</v>
      </c>
      <c r="U147" s="223">
        <v>0</v>
      </c>
      <c r="V147" s="223">
        <f>ROUND(E147*U147,2)</f>
        <v>0</v>
      </c>
      <c r="W147" s="223"/>
      <c r="X147" s="223" t="s">
        <v>258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259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20"/>
      <c r="B148" s="221"/>
      <c r="C148" s="258" t="s">
        <v>260</v>
      </c>
      <c r="D148" s="249"/>
      <c r="E148" s="249"/>
      <c r="F148" s="249"/>
      <c r="G148" s="249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176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20"/>
      <c r="B149" s="221"/>
      <c r="C149" s="259"/>
      <c r="D149" s="251"/>
      <c r="E149" s="251"/>
      <c r="F149" s="251"/>
      <c r="G149" s="251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177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x14ac:dyDescent="0.2">
      <c r="A150" s="235" t="s">
        <v>165</v>
      </c>
      <c r="B150" s="236" t="s">
        <v>134</v>
      </c>
      <c r="C150" s="256" t="s">
        <v>135</v>
      </c>
      <c r="D150" s="237"/>
      <c r="E150" s="238"/>
      <c r="F150" s="239"/>
      <c r="G150" s="239">
        <f>SUMIF(AG151:AG166,"&lt;&gt;NOR",G151:G166)</f>
        <v>0</v>
      </c>
      <c r="H150" s="239"/>
      <c r="I150" s="239">
        <f>SUM(I151:I166)</f>
        <v>0</v>
      </c>
      <c r="J150" s="239"/>
      <c r="K150" s="239">
        <f>SUM(K151:K166)</f>
        <v>0</v>
      </c>
      <c r="L150" s="239"/>
      <c r="M150" s="239">
        <f>SUM(M151:M166)</f>
        <v>0</v>
      </c>
      <c r="N150" s="239"/>
      <c r="O150" s="239">
        <f>SUM(O151:O166)</f>
        <v>0</v>
      </c>
      <c r="P150" s="239"/>
      <c r="Q150" s="239">
        <f>SUM(Q151:Q166)</f>
        <v>0</v>
      </c>
      <c r="R150" s="239"/>
      <c r="S150" s="239"/>
      <c r="T150" s="240"/>
      <c r="U150" s="234"/>
      <c r="V150" s="234">
        <f>SUM(V151:V166)</f>
        <v>12.110000000000001</v>
      </c>
      <c r="W150" s="234"/>
      <c r="X150" s="234"/>
      <c r="AG150" t="s">
        <v>166</v>
      </c>
    </row>
    <row r="151" spans="1:60" ht="22.5" outlineLevel="1" x14ac:dyDescent="0.2">
      <c r="A151" s="241">
        <v>34</v>
      </c>
      <c r="B151" s="242" t="s">
        <v>472</v>
      </c>
      <c r="C151" s="257" t="s">
        <v>473</v>
      </c>
      <c r="D151" s="243" t="s">
        <v>257</v>
      </c>
      <c r="E151" s="244">
        <v>8.7667900000000003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6">
        <v>0</v>
      </c>
      <c r="O151" s="246">
        <f>ROUND(E151*N151,2)</f>
        <v>0</v>
      </c>
      <c r="P151" s="246">
        <v>0</v>
      </c>
      <c r="Q151" s="246">
        <f>ROUND(E151*P151,2)</f>
        <v>0</v>
      </c>
      <c r="R151" s="246" t="s">
        <v>181</v>
      </c>
      <c r="S151" s="246" t="s">
        <v>171</v>
      </c>
      <c r="T151" s="247" t="s">
        <v>172</v>
      </c>
      <c r="U151" s="223">
        <v>0.68799999999999994</v>
      </c>
      <c r="V151" s="223">
        <f>ROUND(E151*U151,2)</f>
        <v>6.03</v>
      </c>
      <c r="W151" s="223"/>
      <c r="X151" s="223" t="s">
        <v>474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475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20"/>
      <c r="B152" s="221"/>
      <c r="C152" s="265"/>
      <c r="D152" s="254"/>
      <c r="E152" s="254"/>
      <c r="F152" s="254"/>
      <c r="G152" s="254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177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ht="22.5" outlineLevel="1" x14ac:dyDescent="0.2">
      <c r="A153" s="241">
        <v>35</v>
      </c>
      <c r="B153" s="242" t="s">
        <v>476</v>
      </c>
      <c r="C153" s="257" t="s">
        <v>477</v>
      </c>
      <c r="D153" s="243" t="s">
        <v>257</v>
      </c>
      <c r="E153" s="244">
        <v>26.300370000000001</v>
      </c>
      <c r="F153" s="245"/>
      <c r="G153" s="246">
        <f>ROUND(E153*F153,2)</f>
        <v>0</v>
      </c>
      <c r="H153" s="245"/>
      <c r="I153" s="246">
        <f>ROUND(E153*H153,2)</f>
        <v>0</v>
      </c>
      <c r="J153" s="245"/>
      <c r="K153" s="246">
        <f>ROUND(E153*J153,2)</f>
        <v>0</v>
      </c>
      <c r="L153" s="246">
        <v>21</v>
      </c>
      <c r="M153" s="246">
        <f>G153*(1+L153/100)</f>
        <v>0</v>
      </c>
      <c r="N153" s="246">
        <v>0</v>
      </c>
      <c r="O153" s="246">
        <f>ROUND(E153*N153,2)</f>
        <v>0</v>
      </c>
      <c r="P153" s="246">
        <v>0</v>
      </c>
      <c r="Q153" s="246">
        <f>ROUND(E153*P153,2)</f>
        <v>0</v>
      </c>
      <c r="R153" s="246" t="s">
        <v>181</v>
      </c>
      <c r="S153" s="246" t="s">
        <v>171</v>
      </c>
      <c r="T153" s="247" t="s">
        <v>172</v>
      </c>
      <c r="U153" s="223">
        <v>0</v>
      </c>
      <c r="V153" s="223">
        <f>ROUND(E153*U153,2)</f>
        <v>0</v>
      </c>
      <c r="W153" s="223"/>
      <c r="X153" s="223" t="s">
        <v>474</v>
      </c>
      <c r="Y153" s="212"/>
      <c r="Z153" s="212"/>
      <c r="AA153" s="212"/>
      <c r="AB153" s="212"/>
      <c r="AC153" s="212"/>
      <c r="AD153" s="212"/>
      <c r="AE153" s="212"/>
      <c r="AF153" s="212"/>
      <c r="AG153" s="212" t="s">
        <v>475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20"/>
      <c r="B154" s="221"/>
      <c r="C154" s="261" t="s">
        <v>870</v>
      </c>
      <c r="D154" s="252"/>
      <c r="E154" s="252"/>
      <c r="F154" s="252"/>
      <c r="G154" s="252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12"/>
      <c r="Z154" s="212"/>
      <c r="AA154" s="212"/>
      <c r="AB154" s="212"/>
      <c r="AC154" s="212"/>
      <c r="AD154" s="212"/>
      <c r="AE154" s="212"/>
      <c r="AF154" s="212"/>
      <c r="AG154" s="212" t="s">
        <v>221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20"/>
      <c r="B155" s="221"/>
      <c r="C155" s="259"/>
      <c r="D155" s="251"/>
      <c r="E155" s="251"/>
      <c r="F155" s="251"/>
      <c r="G155" s="251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177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41">
        <v>36</v>
      </c>
      <c r="B156" s="242" t="s">
        <v>482</v>
      </c>
      <c r="C156" s="257" t="s">
        <v>483</v>
      </c>
      <c r="D156" s="243" t="s">
        <v>257</v>
      </c>
      <c r="E156" s="244">
        <v>8.7667900000000003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6">
        <v>0</v>
      </c>
      <c r="O156" s="246">
        <f>ROUND(E156*N156,2)</f>
        <v>0</v>
      </c>
      <c r="P156" s="246">
        <v>0</v>
      </c>
      <c r="Q156" s="246">
        <f>ROUND(E156*P156,2)</f>
        <v>0</v>
      </c>
      <c r="R156" s="246" t="s">
        <v>181</v>
      </c>
      <c r="S156" s="246" t="s">
        <v>171</v>
      </c>
      <c r="T156" s="247" t="s">
        <v>172</v>
      </c>
      <c r="U156" s="223">
        <v>0.68799999999999994</v>
      </c>
      <c r="V156" s="223">
        <f>ROUND(E156*U156,2)</f>
        <v>6.03</v>
      </c>
      <c r="W156" s="223"/>
      <c r="X156" s="223" t="s">
        <v>474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475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20"/>
      <c r="B157" s="221"/>
      <c r="C157" s="258" t="s">
        <v>484</v>
      </c>
      <c r="D157" s="249"/>
      <c r="E157" s="249"/>
      <c r="F157" s="249"/>
      <c r="G157" s="249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176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20"/>
      <c r="B158" s="221"/>
      <c r="C158" s="259"/>
      <c r="D158" s="251"/>
      <c r="E158" s="251"/>
      <c r="F158" s="251"/>
      <c r="G158" s="251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177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41">
        <v>37</v>
      </c>
      <c r="B159" s="242" t="s">
        <v>485</v>
      </c>
      <c r="C159" s="257" t="s">
        <v>486</v>
      </c>
      <c r="D159" s="243" t="s">
        <v>257</v>
      </c>
      <c r="E159" s="244">
        <v>1.75336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6">
        <v>0</v>
      </c>
      <c r="O159" s="246">
        <f>ROUND(E159*N159,2)</f>
        <v>0</v>
      </c>
      <c r="P159" s="246">
        <v>0</v>
      </c>
      <c r="Q159" s="246">
        <f>ROUND(E159*P159,2)</f>
        <v>0</v>
      </c>
      <c r="R159" s="246" t="s">
        <v>480</v>
      </c>
      <c r="S159" s="246" t="s">
        <v>487</v>
      </c>
      <c r="T159" s="247" t="s">
        <v>487</v>
      </c>
      <c r="U159" s="223">
        <v>0</v>
      </c>
      <c r="V159" s="223">
        <f>ROUND(E159*U159,2)</f>
        <v>0</v>
      </c>
      <c r="W159" s="223"/>
      <c r="X159" s="223" t="s">
        <v>474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475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20"/>
      <c r="B160" s="221"/>
      <c r="C160" s="265"/>
      <c r="D160" s="254"/>
      <c r="E160" s="254"/>
      <c r="F160" s="254"/>
      <c r="G160" s="254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177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41">
        <v>38</v>
      </c>
      <c r="B161" s="242" t="s">
        <v>488</v>
      </c>
      <c r="C161" s="257" t="s">
        <v>489</v>
      </c>
      <c r="D161" s="243" t="s">
        <v>257</v>
      </c>
      <c r="E161" s="244">
        <v>7.0134299999999996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6">
        <v>0</v>
      </c>
      <c r="O161" s="246">
        <f>ROUND(E161*N161,2)</f>
        <v>0</v>
      </c>
      <c r="P161" s="246">
        <v>0</v>
      </c>
      <c r="Q161" s="246">
        <f>ROUND(E161*P161,2)</f>
        <v>0</v>
      </c>
      <c r="R161" s="246" t="s">
        <v>480</v>
      </c>
      <c r="S161" s="246" t="s">
        <v>172</v>
      </c>
      <c r="T161" s="247" t="s">
        <v>172</v>
      </c>
      <c r="U161" s="223">
        <v>0</v>
      </c>
      <c r="V161" s="223">
        <f>ROUND(E161*U161,2)</f>
        <v>0</v>
      </c>
      <c r="W161" s="223"/>
      <c r="X161" s="223" t="s">
        <v>474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475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20"/>
      <c r="B162" s="221"/>
      <c r="C162" s="261" t="s">
        <v>783</v>
      </c>
      <c r="D162" s="252"/>
      <c r="E162" s="252"/>
      <c r="F162" s="252"/>
      <c r="G162" s="252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2"/>
      <c r="Z162" s="212"/>
      <c r="AA162" s="212"/>
      <c r="AB162" s="212"/>
      <c r="AC162" s="212"/>
      <c r="AD162" s="212"/>
      <c r="AE162" s="212"/>
      <c r="AF162" s="212"/>
      <c r="AG162" s="212" t="s">
        <v>221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20"/>
      <c r="B163" s="221"/>
      <c r="C163" s="259"/>
      <c r="D163" s="251"/>
      <c r="E163" s="251"/>
      <c r="F163" s="251"/>
      <c r="G163" s="251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177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41">
        <v>39</v>
      </c>
      <c r="B164" s="242" t="s">
        <v>491</v>
      </c>
      <c r="C164" s="257" t="s">
        <v>492</v>
      </c>
      <c r="D164" s="243" t="s">
        <v>257</v>
      </c>
      <c r="E164" s="244">
        <v>8.7667900000000003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6">
        <v>0</v>
      </c>
      <c r="O164" s="246">
        <f>ROUND(E164*N164,2)</f>
        <v>0</v>
      </c>
      <c r="P164" s="246">
        <v>0</v>
      </c>
      <c r="Q164" s="246">
        <f>ROUND(E164*P164,2)</f>
        <v>0</v>
      </c>
      <c r="R164" s="246" t="s">
        <v>493</v>
      </c>
      <c r="S164" s="246" t="s">
        <v>171</v>
      </c>
      <c r="T164" s="247" t="s">
        <v>172</v>
      </c>
      <c r="U164" s="223">
        <v>6.0000000000000001E-3</v>
      </c>
      <c r="V164" s="223">
        <f>ROUND(E164*U164,2)</f>
        <v>0.05</v>
      </c>
      <c r="W164" s="223"/>
      <c r="X164" s="223" t="s">
        <v>474</v>
      </c>
      <c r="Y164" s="212"/>
      <c r="Z164" s="212"/>
      <c r="AA164" s="212"/>
      <c r="AB164" s="212"/>
      <c r="AC164" s="212"/>
      <c r="AD164" s="212"/>
      <c r="AE164" s="212"/>
      <c r="AF164" s="212"/>
      <c r="AG164" s="212" t="s">
        <v>475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20"/>
      <c r="B165" s="221"/>
      <c r="C165" s="258" t="s">
        <v>494</v>
      </c>
      <c r="D165" s="249"/>
      <c r="E165" s="249"/>
      <c r="F165" s="249"/>
      <c r="G165" s="249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176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20"/>
      <c r="B166" s="221"/>
      <c r="C166" s="259"/>
      <c r="D166" s="251"/>
      <c r="E166" s="251"/>
      <c r="F166" s="251"/>
      <c r="G166" s="251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177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x14ac:dyDescent="0.2">
      <c r="A167" s="235" t="s">
        <v>165</v>
      </c>
      <c r="B167" s="236" t="s">
        <v>137</v>
      </c>
      <c r="C167" s="256" t="s">
        <v>27</v>
      </c>
      <c r="D167" s="237"/>
      <c r="E167" s="238"/>
      <c r="F167" s="239"/>
      <c r="G167" s="239">
        <f>SUMIF(AG168:AG194,"&lt;&gt;NOR",G168:G194)</f>
        <v>0</v>
      </c>
      <c r="H167" s="239"/>
      <c r="I167" s="239">
        <f>SUM(I168:I194)</f>
        <v>0</v>
      </c>
      <c r="J167" s="239"/>
      <c r="K167" s="239">
        <f>SUM(K168:K194)</f>
        <v>0</v>
      </c>
      <c r="L167" s="239"/>
      <c r="M167" s="239">
        <f>SUM(M168:M194)</f>
        <v>0</v>
      </c>
      <c r="N167" s="239"/>
      <c r="O167" s="239">
        <f>SUM(O168:O194)</f>
        <v>0</v>
      </c>
      <c r="P167" s="239"/>
      <c r="Q167" s="239">
        <f>SUM(Q168:Q194)</f>
        <v>0</v>
      </c>
      <c r="R167" s="239"/>
      <c r="S167" s="239"/>
      <c r="T167" s="240"/>
      <c r="U167" s="234"/>
      <c r="V167" s="234">
        <f>SUM(V168:V194)</f>
        <v>0</v>
      </c>
      <c r="W167" s="234"/>
      <c r="X167" s="234"/>
      <c r="AG167" t="s">
        <v>166</v>
      </c>
    </row>
    <row r="168" spans="1:60" outlineLevel="1" x14ac:dyDescent="0.2">
      <c r="A168" s="241">
        <v>40</v>
      </c>
      <c r="B168" s="242" t="s">
        <v>495</v>
      </c>
      <c r="C168" s="257" t="s">
        <v>496</v>
      </c>
      <c r="D168" s="243" t="s">
        <v>497</v>
      </c>
      <c r="E168" s="244">
        <v>1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6">
        <v>0</v>
      </c>
      <c r="O168" s="246">
        <f>ROUND(E168*N168,2)</f>
        <v>0</v>
      </c>
      <c r="P168" s="246">
        <v>0</v>
      </c>
      <c r="Q168" s="246">
        <f>ROUND(E168*P168,2)</f>
        <v>0</v>
      </c>
      <c r="R168" s="246"/>
      <c r="S168" s="246" t="s">
        <v>171</v>
      </c>
      <c r="T168" s="247" t="s">
        <v>419</v>
      </c>
      <c r="U168" s="223">
        <v>0</v>
      </c>
      <c r="V168" s="223">
        <f>ROUND(E168*U168,2)</f>
        <v>0</v>
      </c>
      <c r="W168" s="223"/>
      <c r="X168" s="223" t="s">
        <v>498</v>
      </c>
      <c r="Y168" s="212"/>
      <c r="Z168" s="212"/>
      <c r="AA168" s="212"/>
      <c r="AB168" s="212"/>
      <c r="AC168" s="212"/>
      <c r="AD168" s="212"/>
      <c r="AE168" s="212"/>
      <c r="AF168" s="212"/>
      <c r="AG168" s="212" t="s">
        <v>527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20"/>
      <c r="B169" s="221"/>
      <c r="C169" s="261" t="s">
        <v>554</v>
      </c>
      <c r="D169" s="252"/>
      <c r="E169" s="252"/>
      <c r="F169" s="252"/>
      <c r="G169" s="252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12"/>
      <c r="Z169" s="212"/>
      <c r="AA169" s="212"/>
      <c r="AB169" s="212"/>
      <c r="AC169" s="212"/>
      <c r="AD169" s="212"/>
      <c r="AE169" s="212"/>
      <c r="AF169" s="212"/>
      <c r="AG169" s="212" t="s">
        <v>221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ht="22.5" outlineLevel="1" x14ac:dyDescent="0.2">
      <c r="A170" s="220"/>
      <c r="B170" s="221"/>
      <c r="C170" s="262" t="s">
        <v>500</v>
      </c>
      <c r="D170" s="253"/>
      <c r="E170" s="253"/>
      <c r="F170" s="253"/>
      <c r="G170" s="25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12"/>
      <c r="Z170" s="212"/>
      <c r="AA170" s="212"/>
      <c r="AB170" s="212"/>
      <c r="AC170" s="212"/>
      <c r="AD170" s="212"/>
      <c r="AE170" s="212"/>
      <c r="AF170" s="212"/>
      <c r="AG170" s="212" t="s">
        <v>221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48" t="str">
        <f>C170</f>
        <v>Vyhotovení protokolu o vytyčení stavby se seznamem souřadnic vytyčených bodů a jejich polohopisnými (S-JTSK) a výškopisnými (Bpv) hodnotami.</v>
      </c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20"/>
      <c r="B171" s="221"/>
      <c r="C171" s="259"/>
      <c r="D171" s="251"/>
      <c r="E171" s="251"/>
      <c r="F171" s="251"/>
      <c r="G171" s="251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177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41">
        <v>41</v>
      </c>
      <c r="B172" s="242" t="s">
        <v>501</v>
      </c>
      <c r="C172" s="257" t="s">
        <v>502</v>
      </c>
      <c r="D172" s="243" t="s">
        <v>497</v>
      </c>
      <c r="E172" s="244">
        <v>1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6">
        <v>0</v>
      </c>
      <c r="O172" s="246">
        <f>ROUND(E172*N172,2)</f>
        <v>0</v>
      </c>
      <c r="P172" s="246">
        <v>0</v>
      </c>
      <c r="Q172" s="246">
        <f>ROUND(E172*P172,2)</f>
        <v>0</v>
      </c>
      <c r="R172" s="246"/>
      <c r="S172" s="246" t="s">
        <v>171</v>
      </c>
      <c r="T172" s="247" t="s">
        <v>419</v>
      </c>
      <c r="U172" s="223">
        <v>0</v>
      </c>
      <c r="V172" s="223">
        <f>ROUND(E172*U172,2)</f>
        <v>0</v>
      </c>
      <c r="W172" s="223"/>
      <c r="X172" s="223" t="s">
        <v>498</v>
      </c>
      <c r="Y172" s="212"/>
      <c r="Z172" s="212"/>
      <c r="AA172" s="212"/>
      <c r="AB172" s="212"/>
      <c r="AC172" s="212"/>
      <c r="AD172" s="212"/>
      <c r="AE172" s="212"/>
      <c r="AF172" s="212"/>
      <c r="AG172" s="212" t="s">
        <v>499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20"/>
      <c r="B173" s="221"/>
      <c r="C173" s="261" t="s">
        <v>503</v>
      </c>
      <c r="D173" s="252"/>
      <c r="E173" s="252"/>
      <c r="F173" s="252"/>
      <c r="G173" s="252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12"/>
      <c r="Z173" s="212"/>
      <c r="AA173" s="212"/>
      <c r="AB173" s="212"/>
      <c r="AC173" s="212"/>
      <c r="AD173" s="212"/>
      <c r="AE173" s="212"/>
      <c r="AF173" s="212"/>
      <c r="AG173" s="212" t="s">
        <v>221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20"/>
      <c r="B174" s="221"/>
      <c r="C174" s="262" t="s">
        <v>504</v>
      </c>
      <c r="D174" s="253"/>
      <c r="E174" s="253"/>
      <c r="F174" s="253"/>
      <c r="G174" s="25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12"/>
      <c r="Z174" s="212"/>
      <c r="AA174" s="212"/>
      <c r="AB174" s="212"/>
      <c r="AC174" s="212"/>
      <c r="AD174" s="212"/>
      <c r="AE174" s="212"/>
      <c r="AF174" s="212"/>
      <c r="AG174" s="212" t="s">
        <v>221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48" t="str">
        <f>C174</f>
        <v>Sejmutí ornice, hrubá úprava terénu a zpevnění ploch pro osazení objektů sociálního zařízení staveniště a kanceláří stavby.</v>
      </c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20"/>
      <c r="B175" s="221"/>
      <c r="C175" s="262" t="s">
        <v>505</v>
      </c>
      <c r="D175" s="253"/>
      <c r="E175" s="253"/>
      <c r="F175" s="253"/>
      <c r="G175" s="25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12"/>
      <c r="Z175" s="212"/>
      <c r="AA175" s="212"/>
      <c r="AB175" s="212"/>
      <c r="AC175" s="212"/>
      <c r="AD175" s="212"/>
      <c r="AE175" s="212"/>
      <c r="AF175" s="212"/>
      <c r="AG175" s="212" t="s">
        <v>221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20"/>
      <c r="B176" s="221"/>
      <c r="C176" s="262" t="s">
        <v>506</v>
      </c>
      <c r="D176" s="253"/>
      <c r="E176" s="253"/>
      <c r="F176" s="253"/>
      <c r="G176" s="25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12"/>
      <c r="Z176" s="212"/>
      <c r="AA176" s="212"/>
      <c r="AB176" s="212"/>
      <c r="AC176" s="212"/>
      <c r="AD176" s="212"/>
      <c r="AE176" s="212"/>
      <c r="AF176" s="212"/>
      <c r="AG176" s="212" t="s">
        <v>221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20"/>
      <c r="B177" s="221"/>
      <c r="C177" s="262" t="s">
        <v>507</v>
      </c>
      <c r="D177" s="253"/>
      <c r="E177" s="253"/>
      <c r="F177" s="253"/>
      <c r="G177" s="25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12"/>
      <c r="Z177" s="212"/>
      <c r="AA177" s="212"/>
      <c r="AB177" s="212"/>
      <c r="AC177" s="212"/>
      <c r="AD177" s="212"/>
      <c r="AE177" s="212"/>
      <c r="AF177" s="212"/>
      <c r="AG177" s="212" t="s">
        <v>221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20"/>
      <c r="B178" s="221"/>
      <c r="C178" s="259"/>
      <c r="D178" s="251"/>
      <c r="E178" s="251"/>
      <c r="F178" s="251"/>
      <c r="G178" s="251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177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41">
        <v>42</v>
      </c>
      <c r="B179" s="242" t="s">
        <v>508</v>
      </c>
      <c r="C179" s="257" t="s">
        <v>509</v>
      </c>
      <c r="D179" s="243" t="s">
        <v>497</v>
      </c>
      <c r="E179" s="244">
        <v>1</v>
      </c>
      <c r="F179" s="245"/>
      <c r="G179" s="246">
        <f>ROUND(E179*F179,2)</f>
        <v>0</v>
      </c>
      <c r="H179" s="245"/>
      <c r="I179" s="246">
        <f>ROUND(E179*H179,2)</f>
        <v>0</v>
      </c>
      <c r="J179" s="245"/>
      <c r="K179" s="246">
        <f>ROUND(E179*J179,2)</f>
        <v>0</v>
      </c>
      <c r="L179" s="246">
        <v>21</v>
      </c>
      <c r="M179" s="246">
        <f>G179*(1+L179/100)</f>
        <v>0</v>
      </c>
      <c r="N179" s="246">
        <v>0</v>
      </c>
      <c r="O179" s="246">
        <f>ROUND(E179*N179,2)</f>
        <v>0</v>
      </c>
      <c r="P179" s="246">
        <v>0</v>
      </c>
      <c r="Q179" s="246">
        <f>ROUND(E179*P179,2)</f>
        <v>0</v>
      </c>
      <c r="R179" s="246"/>
      <c r="S179" s="246" t="s">
        <v>171</v>
      </c>
      <c r="T179" s="247" t="s">
        <v>419</v>
      </c>
      <c r="U179" s="223">
        <v>0</v>
      </c>
      <c r="V179" s="223">
        <f>ROUND(E179*U179,2)</f>
        <v>0</v>
      </c>
      <c r="W179" s="223"/>
      <c r="X179" s="223" t="s">
        <v>498</v>
      </c>
      <c r="Y179" s="212"/>
      <c r="Z179" s="212"/>
      <c r="AA179" s="212"/>
      <c r="AB179" s="212"/>
      <c r="AC179" s="212"/>
      <c r="AD179" s="212"/>
      <c r="AE179" s="212"/>
      <c r="AF179" s="212"/>
      <c r="AG179" s="212" t="s">
        <v>499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20"/>
      <c r="B180" s="221"/>
      <c r="C180" s="261" t="s">
        <v>510</v>
      </c>
      <c r="D180" s="252"/>
      <c r="E180" s="252"/>
      <c r="F180" s="252"/>
      <c r="G180" s="252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12"/>
      <c r="Z180" s="212"/>
      <c r="AA180" s="212"/>
      <c r="AB180" s="212"/>
      <c r="AC180" s="212"/>
      <c r="AD180" s="212"/>
      <c r="AE180" s="212"/>
      <c r="AF180" s="212"/>
      <c r="AG180" s="212" t="s">
        <v>221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20"/>
      <c r="B181" s="221"/>
      <c r="C181" s="262" t="s">
        <v>511</v>
      </c>
      <c r="D181" s="253"/>
      <c r="E181" s="253"/>
      <c r="F181" s="253"/>
      <c r="G181" s="25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12"/>
      <c r="Z181" s="212"/>
      <c r="AA181" s="212"/>
      <c r="AB181" s="212"/>
      <c r="AC181" s="212"/>
      <c r="AD181" s="212"/>
      <c r="AE181" s="212"/>
      <c r="AF181" s="212"/>
      <c r="AG181" s="212" t="s">
        <v>221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20"/>
      <c r="B182" s="221"/>
      <c r="C182" s="262" t="s">
        <v>512</v>
      </c>
      <c r="D182" s="253"/>
      <c r="E182" s="253"/>
      <c r="F182" s="253"/>
      <c r="G182" s="25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12"/>
      <c r="Z182" s="212"/>
      <c r="AA182" s="212"/>
      <c r="AB182" s="212"/>
      <c r="AC182" s="212"/>
      <c r="AD182" s="212"/>
      <c r="AE182" s="212"/>
      <c r="AF182" s="212"/>
      <c r="AG182" s="212" t="s">
        <v>221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48" t="str">
        <f>C182</f>
        <v>Spotřeba vody a elektrické energie, nebo pohonných hmot pro potřebu sociálních zařízení a kanceláří stavby.</v>
      </c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20"/>
      <c r="B183" s="221"/>
      <c r="C183" s="259"/>
      <c r="D183" s="251"/>
      <c r="E183" s="251"/>
      <c r="F183" s="251"/>
      <c r="G183" s="251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177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41">
        <v>43</v>
      </c>
      <c r="B184" s="242" t="s">
        <v>513</v>
      </c>
      <c r="C184" s="257" t="s">
        <v>514</v>
      </c>
      <c r="D184" s="243" t="s">
        <v>497</v>
      </c>
      <c r="E184" s="244">
        <v>1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6">
        <v>0</v>
      </c>
      <c r="O184" s="246">
        <f>ROUND(E184*N184,2)</f>
        <v>0</v>
      </c>
      <c r="P184" s="246">
        <v>0</v>
      </c>
      <c r="Q184" s="246">
        <f>ROUND(E184*P184,2)</f>
        <v>0</v>
      </c>
      <c r="R184" s="246"/>
      <c r="S184" s="246" t="s">
        <v>171</v>
      </c>
      <c r="T184" s="247" t="s">
        <v>419</v>
      </c>
      <c r="U184" s="223">
        <v>0</v>
      </c>
      <c r="V184" s="223">
        <f>ROUND(E184*U184,2)</f>
        <v>0</v>
      </c>
      <c r="W184" s="223"/>
      <c r="X184" s="223" t="s">
        <v>498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499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20"/>
      <c r="B185" s="221"/>
      <c r="C185" s="261" t="s">
        <v>515</v>
      </c>
      <c r="D185" s="252"/>
      <c r="E185" s="252"/>
      <c r="F185" s="252"/>
      <c r="G185" s="252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12"/>
      <c r="Z185" s="212"/>
      <c r="AA185" s="212"/>
      <c r="AB185" s="212"/>
      <c r="AC185" s="212"/>
      <c r="AD185" s="212"/>
      <c r="AE185" s="212"/>
      <c r="AF185" s="212"/>
      <c r="AG185" s="212" t="s">
        <v>221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48" t="str">
        <f>C185</f>
        <v>Odvoz kontejnerů a ohrazení pro skladování a uvedení zpevněných ploch pro skladování do původního stavu.</v>
      </c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20"/>
      <c r="B186" s="221"/>
      <c r="C186" s="262" t="s">
        <v>516</v>
      </c>
      <c r="D186" s="253"/>
      <c r="E186" s="253"/>
      <c r="F186" s="253"/>
      <c r="G186" s="25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12"/>
      <c r="Z186" s="212"/>
      <c r="AA186" s="212"/>
      <c r="AB186" s="212"/>
      <c r="AC186" s="212"/>
      <c r="AD186" s="212"/>
      <c r="AE186" s="212"/>
      <c r="AF186" s="212"/>
      <c r="AG186" s="212" t="s">
        <v>221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48" t="str">
        <f>C186</f>
        <v>Odvoz mobilních buněk sociálního zařízení, nebo uvedení do původního stavu prostor pronajatých. Případné ohumusování.</v>
      </c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20"/>
      <c r="B187" s="221"/>
      <c r="C187" s="262" t="s">
        <v>517</v>
      </c>
      <c r="D187" s="253"/>
      <c r="E187" s="253"/>
      <c r="F187" s="253"/>
      <c r="G187" s="25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12"/>
      <c r="Z187" s="212"/>
      <c r="AA187" s="212"/>
      <c r="AB187" s="212"/>
      <c r="AC187" s="212"/>
      <c r="AD187" s="212"/>
      <c r="AE187" s="212"/>
      <c r="AF187" s="212"/>
      <c r="AG187" s="212" t="s">
        <v>221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20"/>
      <c r="B188" s="221"/>
      <c r="C188" s="262" t="s">
        <v>518</v>
      </c>
      <c r="D188" s="253"/>
      <c r="E188" s="253"/>
      <c r="F188" s="253"/>
      <c r="G188" s="25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12"/>
      <c r="Z188" s="212"/>
      <c r="AA188" s="212"/>
      <c r="AB188" s="212"/>
      <c r="AC188" s="212"/>
      <c r="AD188" s="212"/>
      <c r="AE188" s="212"/>
      <c r="AF188" s="212"/>
      <c r="AG188" s="212" t="s">
        <v>221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20"/>
      <c r="B189" s="221"/>
      <c r="C189" s="259"/>
      <c r="D189" s="251"/>
      <c r="E189" s="251"/>
      <c r="F189" s="251"/>
      <c r="G189" s="251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177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41">
        <v>44</v>
      </c>
      <c r="B190" s="242" t="s">
        <v>519</v>
      </c>
      <c r="C190" s="257" t="s">
        <v>520</v>
      </c>
      <c r="D190" s="243" t="s">
        <v>497</v>
      </c>
      <c r="E190" s="244">
        <v>1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6">
        <v>0</v>
      </c>
      <c r="O190" s="246">
        <f>ROUND(E190*N190,2)</f>
        <v>0</v>
      </c>
      <c r="P190" s="246">
        <v>0</v>
      </c>
      <c r="Q190" s="246">
        <f>ROUND(E190*P190,2)</f>
        <v>0</v>
      </c>
      <c r="R190" s="246"/>
      <c r="S190" s="246" t="s">
        <v>171</v>
      </c>
      <c r="T190" s="247" t="s">
        <v>419</v>
      </c>
      <c r="U190" s="223">
        <v>0</v>
      </c>
      <c r="V190" s="223">
        <f>ROUND(E190*U190,2)</f>
        <v>0</v>
      </c>
      <c r="W190" s="223"/>
      <c r="X190" s="223" t="s">
        <v>498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521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ht="22.5" outlineLevel="1" x14ac:dyDescent="0.2">
      <c r="A191" s="220"/>
      <c r="B191" s="221"/>
      <c r="C191" s="261" t="s">
        <v>522</v>
      </c>
      <c r="D191" s="252"/>
      <c r="E191" s="252"/>
      <c r="F191" s="252"/>
      <c r="G191" s="252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12"/>
      <c r="Z191" s="212"/>
      <c r="AA191" s="212"/>
      <c r="AB191" s="212"/>
      <c r="AC191" s="212"/>
      <c r="AD191" s="212"/>
      <c r="AE191" s="212"/>
      <c r="AF191" s="212"/>
      <c r="AG191" s="212" t="s">
        <v>221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48" t="str">
        <f>C191</f>
        <v>Náklady na ztížené provádění stavebních prací v důsledku nepřerušeného provozu na staveništi nebo v případech nepřerušeného provozu v objektech v nichž se stavební práce provádí.</v>
      </c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20"/>
      <c r="B192" s="221"/>
      <c r="C192" s="259"/>
      <c r="D192" s="251"/>
      <c r="E192" s="251"/>
      <c r="F192" s="251"/>
      <c r="G192" s="251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177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41">
        <v>45</v>
      </c>
      <c r="B193" s="242" t="s">
        <v>523</v>
      </c>
      <c r="C193" s="257" t="s">
        <v>524</v>
      </c>
      <c r="D193" s="243" t="s">
        <v>497</v>
      </c>
      <c r="E193" s="244">
        <v>1</v>
      </c>
      <c r="F193" s="245"/>
      <c r="G193" s="246">
        <f>ROUND(E193*F193,2)</f>
        <v>0</v>
      </c>
      <c r="H193" s="245"/>
      <c r="I193" s="246">
        <f>ROUND(E193*H193,2)</f>
        <v>0</v>
      </c>
      <c r="J193" s="245"/>
      <c r="K193" s="246">
        <f>ROUND(E193*J193,2)</f>
        <v>0</v>
      </c>
      <c r="L193" s="246">
        <v>21</v>
      </c>
      <c r="M193" s="246">
        <f>G193*(1+L193/100)</f>
        <v>0</v>
      </c>
      <c r="N193" s="246">
        <v>0</v>
      </c>
      <c r="O193" s="246">
        <f>ROUND(E193*N193,2)</f>
        <v>0</v>
      </c>
      <c r="P193" s="246">
        <v>0</v>
      </c>
      <c r="Q193" s="246">
        <f>ROUND(E193*P193,2)</f>
        <v>0</v>
      </c>
      <c r="R193" s="246"/>
      <c r="S193" s="246" t="s">
        <v>354</v>
      </c>
      <c r="T193" s="247" t="s">
        <v>419</v>
      </c>
      <c r="U193" s="223">
        <v>0</v>
      </c>
      <c r="V193" s="223">
        <f>ROUND(E193*U193,2)</f>
        <v>0</v>
      </c>
      <c r="W193" s="223"/>
      <c r="X193" s="223" t="s">
        <v>498</v>
      </c>
      <c r="Y193" s="212"/>
      <c r="Z193" s="212"/>
      <c r="AA193" s="212"/>
      <c r="AB193" s="212"/>
      <c r="AC193" s="212"/>
      <c r="AD193" s="212"/>
      <c r="AE193" s="212"/>
      <c r="AF193" s="212"/>
      <c r="AG193" s="212" t="s">
        <v>499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20"/>
      <c r="B194" s="221"/>
      <c r="C194" s="265"/>
      <c r="D194" s="254"/>
      <c r="E194" s="254"/>
      <c r="F194" s="254"/>
      <c r="G194" s="254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177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x14ac:dyDescent="0.2">
      <c r="A195" s="235" t="s">
        <v>165</v>
      </c>
      <c r="B195" s="236" t="s">
        <v>138</v>
      </c>
      <c r="C195" s="256" t="s">
        <v>28</v>
      </c>
      <c r="D195" s="237"/>
      <c r="E195" s="238"/>
      <c r="F195" s="239"/>
      <c r="G195" s="239">
        <f>SUMIF(AG196:AG213,"&lt;&gt;NOR",G196:G213)</f>
        <v>0</v>
      </c>
      <c r="H195" s="239"/>
      <c r="I195" s="239">
        <f>SUM(I196:I213)</f>
        <v>0</v>
      </c>
      <c r="J195" s="239"/>
      <c r="K195" s="239">
        <f>SUM(K196:K213)</f>
        <v>0</v>
      </c>
      <c r="L195" s="239"/>
      <c r="M195" s="239">
        <f>SUM(M196:M213)</f>
        <v>0</v>
      </c>
      <c r="N195" s="239"/>
      <c r="O195" s="239">
        <f>SUM(O196:O213)</f>
        <v>0</v>
      </c>
      <c r="P195" s="239"/>
      <c r="Q195" s="239">
        <f>SUM(Q196:Q213)</f>
        <v>0</v>
      </c>
      <c r="R195" s="239"/>
      <c r="S195" s="239"/>
      <c r="T195" s="240"/>
      <c r="U195" s="234"/>
      <c r="V195" s="234">
        <f>SUM(V196:V213)</f>
        <v>0</v>
      </c>
      <c r="W195" s="234"/>
      <c r="X195" s="234"/>
      <c r="AG195" t="s">
        <v>166</v>
      </c>
    </row>
    <row r="196" spans="1:60" outlineLevel="1" x14ac:dyDescent="0.2">
      <c r="A196" s="241">
        <v>46</v>
      </c>
      <c r="B196" s="242" t="s">
        <v>525</v>
      </c>
      <c r="C196" s="257" t="s">
        <v>526</v>
      </c>
      <c r="D196" s="243" t="s">
        <v>497</v>
      </c>
      <c r="E196" s="244">
        <v>1</v>
      </c>
      <c r="F196" s="245"/>
      <c r="G196" s="246">
        <f>ROUND(E196*F196,2)</f>
        <v>0</v>
      </c>
      <c r="H196" s="245"/>
      <c r="I196" s="246">
        <f>ROUND(E196*H196,2)</f>
        <v>0</v>
      </c>
      <c r="J196" s="245"/>
      <c r="K196" s="246">
        <f>ROUND(E196*J196,2)</f>
        <v>0</v>
      </c>
      <c r="L196" s="246">
        <v>21</v>
      </c>
      <c r="M196" s="246">
        <f>G196*(1+L196/100)</f>
        <v>0</v>
      </c>
      <c r="N196" s="246">
        <v>0</v>
      </c>
      <c r="O196" s="246">
        <f>ROUND(E196*N196,2)</f>
        <v>0</v>
      </c>
      <c r="P196" s="246">
        <v>0</v>
      </c>
      <c r="Q196" s="246">
        <f>ROUND(E196*P196,2)</f>
        <v>0</v>
      </c>
      <c r="R196" s="246"/>
      <c r="S196" s="246" t="s">
        <v>171</v>
      </c>
      <c r="T196" s="247" t="s">
        <v>419</v>
      </c>
      <c r="U196" s="223">
        <v>0</v>
      </c>
      <c r="V196" s="223">
        <f>ROUND(E196*U196,2)</f>
        <v>0</v>
      </c>
      <c r="W196" s="223"/>
      <c r="X196" s="223" t="s">
        <v>498</v>
      </c>
      <c r="Y196" s="212"/>
      <c r="Z196" s="212"/>
      <c r="AA196" s="212"/>
      <c r="AB196" s="212"/>
      <c r="AC196" s="212"/>
      <c r="AD196" s="212"/>
      <c r="AE196" s="212"/>
      <c r="AF196" s="212"/>
      <c r="AG196" s="212" t="s">
        <v>527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20"/>
      <c r="B197" s="221"/>
      <c r="C197" s="261" t="s">
        <v>528</v>
      </c>
      <c r="D197" s="252"/>
      <c r="E197" s="252"/>
      <c r="F197" s="252"/>
      <c r="G197" s="252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12"/>
      <c r="Z197" s="212"/>
      <c r="AA197" s="212"/>
      <c r="AB197" s="212"/>
      <c r="AC197" s="212"/>
      <c r="AD197" s="212"/>
      <c r="AE197" s="212"/>
      <c r="AF197" s="212"/>
      <c r="AG197" s="212" t="s">
        <v>221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20"/>
      <c r="B198" s="221"/>
      <c r="C198" s="259"/>
      <c r="D198" s="251"/>
      <c r="E198" s="251"/>
      <c r="F198" s="251"/>
      <c r="G198" s="251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177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41">
        <v>47</v>
      </c>
      <c r="B199" s="242" t="s">
        <v>532</v>
      </c>
      <c r="C199" s="257" t="s">
        <v>533</v>
      </c>
      <c r="D199" s="243" t="s">
        <v>497</v>
      </c>
      <c r="E199" s="244">
        <v>1</v>
      </c>
      <c r="F199" s="245"/>
      <c r="G199" s="246">
        <f>ROUND(E199*F199,2)</f>
        <v>0</v>
      </c>
      <c r="H199" s="245"/>
      <c r="I199" s="246">
        <f>ROUND(E199*H199,2)</f>
        <v>0</v>
      </c>
      <c r="J199" s="245"/>
      <c r="K199" s="246">
        <f>ROUND(E199*J199,2)</f>
        <v>0</v>
      </c>
      <c r="L199" s="246">
        <v>21</v>
      </c>
      <c r="M199" s="246">
        <f>G199*(1+L199/100)</f>
        <v>0</v>
      </c>
      <c r="N199" s="246">
        <v>0</v>
      </c>
      <c r="O199" s="246">
        <f>ROUND(E199*N199,2)</f>
        <v>0</v>
      </c>
      <c r="P199" s="246">
        <v>0</v>
      </c>
      <c r="Q199" s="246">
        <f>ROUND(E199*P199,2)</f>
        <v>0</v>
      </c>
      <c r="R199" s="246"/>
      <c r="S199" s="246" t="s">
        <v>171</v>
      </c>
      <c r="T199" s="247" t="s">
        <v>419</v>
      </c>
      <c r="U199" s="223">
        <v>0</v>
      </c>
      <c r="V199" s="223">
        <f>ROUND(E199*U199,2)</f>
        <v>0</v>
      </c>
      <c r="W199" s="223"/>
      <c r="X199" s="223" t="s">
        <v>498</v>
      </c>
      <c r="Y199" s="212"/>
      <c r="Z199" s="212"/>
      <c r="AA199" s="212"/>
      <c r="AB199" s="212"/>
      <c r="AC199" s="212"/>
      <c r="AD199" s="212"/>
      <c r="AE199" s="212"/>
      <c r="AF199" s="212"/>
      <c r="AG199" s="212" t="s">
        <v>527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ht="33.75" outlineLevel="1" x14ac:dyDescent="0.2">
      <c r="A200" s="220"/>
      <c r="B200" s="221"/>
      <c r="C200" s="261" t="s">
        <v>534</v>
      </c>
      <c r="D200" s="252"/>
      <c r="E200" s="252"/>
      <c r="F200" s="252"/>
      <c r="G200" s="252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12"/>
      <c r="Z200" s="212"/>
      <c r="AA200" s="212"/>
      <c r="AB200" s="212"/>
      <c r="AC200" s="212"/>
      <c r="AD200" s="212"/>
      <c r="AE200" s="212"/>
      <c r="AF200" s="212"/>
      <c r="AG200" s="212" t="s">
        <v>221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48" t="str">
        <f>C200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20"/>
      <c r="B201" s="221"/>
      <c r="C201" s="259"/>
      <c r="D201" s="251"/>
      <c r="E201" s="251"/>
      <c r="F201" s="251"/>
      <c r="G201" s="251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177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41">
        <v>48</v>
      </c>
      <c r="B202" s="242" t="s">
        <v>529</v>
      </c>
      <c r="C202" s="257" t="s">
        <v>530</v>
      </c>
      <c r="D202" s="243" t="s">
        <v>497</v>
      </c>
      <c r="E202" s="244">
        <v>1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6">
        <v>0</v>
      </c>
      <c r="O202" s="246">
        <f>ROUND(E202*N202,2)</f>
        <v>0</v>
      </c>
      <c r="P202" s="246">
        <v>0</v>
      </c>
      <c r="Q202" s="246">
        <f>ROUND(E202*P202,2)</f>
        <v>0</v>
      </c>
      <c r="R202" s="246"/>
      <c r="S202" s="246" t="s">
        <v>171</v>
      </c>
      <c r="T202" s="247" t="s">
        <v>419</v>
      </c>
      <c r="U202" s="223">
        <v>0</v>
      </c>
      <c r="V202" s="223">
        <f>ROUND(E202*U202,2)</f>
        <v>0</v>
      </c>
      <c r="W202" s="223"/>
      <c r="X202" s="223" t="s">
        <v>498</v>
      </c>
      <c r="Y202" s="212"/>
      <c r="Z202" s="212"/>
      <c r="AA202" s="212"/>
      <c r="AB202" s="212"/>
      <c r="AC202" s="212"/>
      <c r="AD202" s="212"/>
      <c r="AE202" s="212"/>
      <c r="AF202" s="212"/>
      <c r="AG202" s="212" t="s">
        <v>527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ht="33.75" outlineLevel="1" x14ac:dyDescent="0.2">
      <c r="A203" s="220"/>
      <c r="B203" s="221"/>
      <c r="C203" s="261" t="s">
        <v>531</v>
      </c>
      <c r="D203" s="252"/>
      <c r="E203" s="252"/>
      <c r="F203" s="252"/>
      <c r="G203" s="252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12"/>
      <c r="Z203" s="212"/>
      <c r="AA203" s="212"/>
      <c r="AB203" s="212"/>
      <c r="AC203" s="212"/>
      <c r="AD203" s="212"/>
      <c r="AE203" s="212"/>
      <c r="AF203" s="212"/>
      <c r="AG203" s="212" t="s">
        <v>221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48" t="str">
        <f>C203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20"/>
      <c r="B204" s="221"/>
      <c r="C204" s="259"/>
      <c r="D204" s="251"/>
      <c r="E204" s="251"/>
      <c r="F204" s="251"/>
      <c r="G204" s="251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177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41">
        <v>49</v>
      </c>
      <c r="B205" s="242" t="s">
        <v>541</v>
      </c>
      <c r="C205" s="257" t="s">
        <v>542</v>
      </c>
      <c r="D205" s="243" t="s">
        <v>497</v>
      </c>
      <c r="E205" s="244">
        <v>1</v>
      </c>
      <c r="F205" s="245"/>
      <c r="G205" s="246">
        <f>ROUND(E205*F205,2)</f>
        <v>0</v>
      </c>
      <c r="H205" s="245"/>
      <c r="I205" s="246">
        <f>ROUND(E205*H205,2)</f>
        <v>0</v>
      </c>
      <c r="J205" s="245"/>
      <c r="K205" s="246">
        <f>ROUND(E205*J205,2)</f>
        <v>0</v>
      </c>
      <c r="L205" s="246">
        <v>21</v>
      </c>
      <c r="M205" s="246">
        <f>G205*(1+L205/100)</f>
        <v>0</v>
      </c>
      <c r="N205" s="246">
        <v>0</v>
      </c>
      <c r="O205" s="246">
        <f>ROUND(E205*N205,2)</f>
        <v>0</v>
      </c>
      <c r="P205" s="246">
        <v>0</v>
      </c>
      <c r="Q205" s="246">
        <f>ROUND(E205*P205,2)</f>
        <v>0</v>
      </c>
      <c r="R205" s="246"/>
      <c r="S205" s="246" t="s">
        <v>171</v>
      </c>
      <c r="T205" s="247" t="s">
        <v>419</v>
      </c>
      <c r="U205" s="223">
        <v>0</v>
      </c>
      <c r="V205" s="223">
        <f>ROUND(E205*U205,2)</f>
        <v>0</v>
      </c>
      <c r="W205" s="223"/>
      <c r="X205" s="223" t="s">
        <v>498</v>
      </c>
      <c r="Y205" s="212"/>
      <c r="Z205" s="212"/>
      <c r="AA205" s="212"/>
      <c r="AB205" s="212"/>
      <c r="AC205" s="212"/>
      <c r="AD205" s="212"/>
      <c r="AE205" s="212"/>
      <c r="AF205" s="212"/>
      <c r="AG205" s="212" t="s">
        <v>527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20"/>
      <c r="B206" s="221"/>
      <c r="C206" s="261" t="s">
        <v>543</v>
      </c>
      <c r="D206" s="252"/>
      <c r="E206" s="252"/>
      <c r="F206" s="252"/>
      <c r="G206" s="252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12"/>
      <c r="Z206" s="212"/>
      <c r="AA206" s="212"/>
      <c r="AB206" s="212"/>
      <c r="AC206" s="212"/>
      <c r="AD206" s="212"/>
      <c r="AE206" s="212"/>
      <c r="AF206" s="212"/>
      <c r="AG206" s="212" t="s">
        <v>221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48" t="str">
        <f>C206</f>
        <v>Náklady zhotovitele, které vzniknou v souvislosti s povinnostmi zhotovitele při předání a převzetí díla.</v>
      </c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20"/>
      <c r="B207" s="221"/>
      <c r="C207" s="259"/>
      <c r="D207" s="251"/>
      <c r="E207" s="251"/>
      <c r="F207" s="251"/>
      <c r="G207" s="251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177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41">
        <v>50</v>
      </c>
      <c r="B208" s="242" t="s">
        <v>538</v>
      </c>
      <c r="C208" s="257" t="s">
        <v>539</v>
      </c>
      <c r="D208" s="243" t="s">
        <v>497</v>
      </c>
      <c r="E208" s="244">
        <v>1</v>
      </c>
      <c r="F208" s="245"/>
      <c r="G208" s="246">
        <f>ROUND(E208*F208,2)</f>
        <v>0</v>
      </c>
      <c r="H208" s="245"/>
      <c r="I208" s="246">
        <f>ROUND(E208*H208,2)</f>
        <v>0</v>
      </c>
      <c r="J208" s="245"/>
      <c r="K208" s="246">
        <f>ROUND(E208*J208,2)</f>
        <v>0</v>
      </c>
      <c r="L208" s="246">
        <v>21</v>
      </c>
      <c r="M208" s="246">
        <f>G208*(1+L208/100)</f>
        <v>0</v>
      </c>
      <c r="N208" s="246">
        <v>0</v>
      </c>
      <c r="O208" s="246">
        <f>ROUND(E208*N208,2)</f>
        <v>0</v>
      </c>
      <c r="P208" s="246">
        <v>0</v>
      </c>
      <c r="Q208" s="246">
        <f>ROUND(E208*P208,2)</f>
        <v>0</v>
      </c>
      <c r="R208" s="246"/>
      <c r="S208" s="246" t="s">
        <v>171</v>
      </c>
      <c r="T208" s="247" t="s">
        <v>419</v>
      </c>
      <c r="U208" s="223">
        <v>0</v>
      </c>
      <c r="V208" s="223">
        <f>ROUND(E208*U208,2)</f>
        <v>0</v>
      </c>
      <c r="W208" s="223"/>
      <c r="X208" s="223" t="s">
        <v>498</v>
      </c>
      <c r="Y208" s="212"/>
      <c r="Z208" s="212"/>
      <c r="AA208" s="212"/>
      <c r="AB208" s="212"/>
      <c r="AC208" s="212"/>
      <c r="AD208" s="212"/>
      <c r="AE208" s="212"/>
      <c r="AF208" s="212"/>
      <c r="AG208" s="212" t="s">
        <v>527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20"/>
      <c r="B209" s="221"/>
      <c r="C209" s="261" t="s">
        <v>540</v>
      </c>
      <c r="D209" s="252"/>
      <c r="E209" s="252"/>
      <c r="F209" s="252"/>
      <c r="G209" s="252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12"/>
      <c r="Z209" s="212"/>
      <c r="AA209" s="212"/>
      <c r="AB209" s="212"/>
      <c r="AC209" s="212"/>
      <c r="AD209" s="212"/>
      <c r="AE209" s="212"/>
      <c r="AF209" s="212"/>
      <c r="AG209" s="212" t="s">
        <v>221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48" t="str">
        <f>C209</f>
        <v>Náklady na vyhotovení dokumentace skutečného provedení stavby a její předání objednateli v požadované formě a požadovaném počtu.</v>
      </c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20"/>
      <c r="B210" s="221"/>
      <c r="C210" s="259"/>
      <c r="D210" s="251"/>
      <c r="E210" s="251"/>
      <c r="F210" s="251"/>
      <c r="G210" s="251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177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41">
        <v>51</v>
      </c>
      <c r="B211" s="242" t="s">
        <v>535</v>
      </c>
      <c r="C211" s="257" t="s">
        <v>536</v>
      </c>
      <c r="D211" s="243" t="s">
        <v>497</v>
      </c>
      <c r="E211" s="244">
        <v>1</v>
      </c>
      <c r="F211" s="245"/>
      <c r="G211" s="246">
        <f>ROUND(E211*F211,2)</f>
        <v>0</v>
      </c>
      <c r="H211" s="245"/>
      <c r="I211" s="246">
        <f>ROUND(E211*H211,2)</f>
        <v>0</v>
      </c>
      <c r="J211" s="245"/>
      <c r="K211" s="246">
        <f>ROUND(E211*J211,2)</f>
        <v>0</v>
      </c>
      <c r="L211" s="246">
        <v>21</v>
      </c>
      <c r="M211" s="246">
        <f>G211*(1+L211/100)</f>
        <v>0</v>
      </c>
      <c r="N211" s="246">
        <v>0</v>
      </c>
      <c r="O211" s="246">
        <f>ROUND(E211*N211,2)</f>
        <v>0</v>
      </c>
      <c r="P211" s="246">
        <v>0</v>
      </c>
      <c r="Q211" s="246">
        <f>ROUND(E211*P211,2)</f>
        <v>0</v>
      </c>
      <c r="R211" s="246"/>
      <c r="S211" s="246" t="s">
        <v>171</v>
      </c>
      <c r="T211" s="247" t="s">
        <v>419</v>
      </c>
      <c r="U211" s="223">
        <v>0</v>
      </c>
      <c r="V211" s="223">
        <f>ROUND(E211*U211,2)</f>
        <v>0</v>
      </c>
      <c r="W211" s="223"/>
      <c r="X211" s="223" t="s">
        <v>498</v>
      </c>
      <c r="Y211" s="212"/>
      <c r="Z211" s="212"/>
      <c r="AA211" s="212"/>
      <c r="AB211" s="212"/>
      <c r="AC211" s="212"/>
      <c r="AD211" s="212"/>
      <c r="AE211" s="212"/>
      <c r="AF211" s="212"/>
      <c r="AG211" s="212" t="s">
        <v>527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20"/>
      <c r="B212" s="221"/>
      <c r="C212" s="261" t="s">
        <v>537</v>
      </c>
      <c r="D212" s="252"/>
      <c r="E212" s="252"/>
      <c r="F212" s="252"/>
      <c r="G212" s="252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12"/>
      <c r="Z212" s="212"/>
      <c r="AA212" s="212"/>
      <c r="AB212" s="212"/>
      <c r="AC212" s="212"/>
      <c r="AD212" s="212"/>
      <c r="AE212" s="212"/>
      <c r="AF212" s="212"/>
      <c r="AG212" s="212" t="s">
        <v>221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48" t="str">
        <f>C212</f>
        <v>Náklady na provedení skutečného zaměření stavby v rozsahu nezbytném pro zápis změny do katastru nemovitostí.</v>
      </c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20"/>
      <c r="B213" s="221"/>
      <c r="C213" s="259"/>
      <c r="D213" s="251"/>
      <c r="E213" s="251"/>
      <c r="F213" s="251"/>
      <c r="G213" s="251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177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x14ac:dyDescent="0.2">
      <c r="A214" s="3"/>
      <c r="B214" s="4"/>
      <c r="C214" s="268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AE214">
        <v>15</v>
      </c>
      <c r="AF214">
        <v>21</v>
      </c>
      <c r="AG214" t="s">
        <v>152</v>
      </c>
    </row>
    <row r="215" spans="1:60" x14ac:dyDescent="0.2">
      <c r="A215" s="215"/>
      <c r="B215" s="216" t="s">
        <v>29</v>
      </c>
      <c r="C215" s="269"/>
      <c r="D215" s="217"/>
      <c r="E215" s="218"/>
      <c r="F215" s="218"/>
      <c r="G215" s="255">
        <f>G8+G63+G103+G138+G143+G150+G167+G195</f>
        <v>0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AE215">
        <f>SUMIF(L7:L213,AE214,G7:G213)</f>
        <v>0</v>
      </c>
      <c r="AF215">
        <f>SUMIF(L7:L213,AF214,G7:G213)</f>
        <v>0</v>
      </c>
      <c r="AG215" t="s">
        <v>544</v>
      </c>
    </row>
    <row r="216" spans="1:60" x14ac:dyDescent="0.2">
      <c r="A216" s="219" t="s">
        <v>545</v>
      </c>
      <c r="B216" s="219"/>
      <c r="C216" s="268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60" x14ac:dyDescent="0.2">
      <c r="A217" s="3"/>
      <c r="B217" s="4" t="s">
        <v>233</v>
      </c>
      <c r="C217" s="268" t="s">
        <v>233</v>
      </c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AG217" t="s">
        <v>548</v>
      </c>
    </row>
    <row r="218" spans="1:60" x14ac:dyDescent="0.2">
      <c r="A218" s="3"/>
      <c r="B218" s="4" t="s">
        <v>871</v>
      </c>
      <c r="C218" s="268" t="s">
        <v>233</v>
      </c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AG218" t="s">
        <v>551</v>
      </c>
    </row>
    <row r="219" spans="1:60" x14ac:dyDescent="0.2">
      <c r="A219" s="3"/>
      <c r="B219" s="4"/>
      <c r="C219" s="268" t="s">
        <v>233</v>
      </c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AG219" t="s">
        <v>553</v>
      </c>
    </row>
    <row r="220" spans="1:60" x14ac:dyDescent="0.2">
      <c r="A220" s="3"/>
      <c r="B220" s="4"/>
      <c r="C220" s="268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60" x14ac:dyDescent="0.2">
      <c r="C221" s="270"/>
      <c r="D221" s="10"/>
      <c r="AG221" t="s">
        <v>555</v>
      </c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56u4TNKAEeBMlJCPVkG0cTwSz3w7W+wUBhMusVeas+DAjFoWeWf25x+QQYm8CMaoa353EEmOWT9yZWZR+qO3g==" saltValue="FIb95WGi7CGBAHSZ971luQ==" spinCount="100000" sheet="1"/>
  <mergeCells count="114">
    <mergeCell ref="C212:G212"/>
    <mergeCell ref="C213:G213"/>
    <mergeCell ref="C203:G203"/>
    <mergeCell ref="C204:G204"/>
    <mergeCell ref="C206:G206"/>
    <mergeCell ref="C207:G207"/>
    <mergeCell ref="C209:G209"/>
    <mergeCell ref="C210:G210"/>
    <mergeCell ref="C192:G192"/>
    <mergeCell ref="C194:G194"/>
    <mergeCell ref="C197:G197"/>
    <mergeCell ref="C198:G198"/>
    <mergeCell ref="C200:G200"/>
    <mergeCell ref="C201:G201"/>
    <mergeCell ref="C185:G185"/>
    <mergeCell ref="C186:G186"/>
    <mergeCell ref="C187:G187"/>
    <mergeCell ref="C188:G188"/>
    <mergeCell ref="C189:G189"/>
    <mergeCell ref="C191:G191"/>
    <mergeCell ref="C177:G177"/>
    <mergeCell ref="C178:G178"/>
    <mergeCell ref="C180:G180"/>
    <mergeCell ref="C181:G181"/>
    <mergeCell ref="C182:G182"/>
    <mergeCell ref="C183:G183"/>
    <mergeCell ref="C170:G170"/>
    <mergeCell ref="C171:G171"/>
    <mergeCell ref="C173:G173"/>
    <mergeCell ref="C174:G174"/>
    <mergeCell ref="C175:G175"/>
    <mergeCell ref="C176:G176"/>
    <mergeCell ref="C160:G160"/>
    <mergeCell ref="C162:G162"/>
    <mergeCell ref="C163:G163"/>
    <mergeCell ref="C165:G165"/>
    <mergeCell ref="C166:G166"/>
    <mergeCell ref="C169:G169"/>
    <mergeCell ref="C149:G149"/>
    <mergeCell ref="C152:G152"/>
    <mergeCell ref="C154:G154"/>
    <mergeCell ref="C155:G155"/>
    <mergeCell ref="C157:G157"/>
    <mergeCell ref="C158:G158"/>
    <mergeCell ref="C137:G137"/>
    <mergeCell ref="C140:G140"/>
    <mergeCell ref="C142:G142"/>
    <mergeCell ref="C145:G145"/>
    <mergeCell ref="C146:G146"/>
    <mergeCell ref="C148:G148"/>
    <mergeCell ref="C125:G125"/>
    <mergeCell ref="C127:G127"/>
    <mergeCell ref="C129:G129"/>
    <mergeCell ref="C131:G131"/>
    <mergeCell ref="C133:G133"/>
    <mergeCell ref="C135:G135"/>
    <mergeCell ref="C113:G113"/>
    <mergeCell ref="C115:G115"/>
    <mergeCell ref="C116:G116"/>
    <mergeCell ref="C119:G119"/>
    <mergeCell ref="C121:G121"/>
    <mergeCell ref="C122:G122"/>
    <mergeCell ref="C98:G98"/>
    <mergeCell ref="C100:G100"/>
    <mergeCell ref="C102:G102"/>
    <mergeCell ref="C105:G105"/>
    <mergeCell ref="C108:G108"/>
    <mergeCell ref="C110:G110"/>
    <mergeCell ref="C84:G84"/>
    <mergeCell ref="C87:G87"/>
    <mergeCell ref="C90:G90"/>
    <mergeCell ref="C92:G92"/>
    <mergeCell ref="C94:G94"/>
    <mergeCell ref="C96:G96"/>
    <mergeCell ref="C68:G68"/>
    <mergeCell ref="C71:G71"/>
    <mergeCell ref="C74:G74"/>
    <mergeCell ref="C76:G76"/>
    <mergeCell ref="C78:G78"/>
    <mergeCell ref="C81:G81"/>
    <mergeCell ref="C54:G54"/>
    <mergeCell ref="C56:G56"/>
    <mergeCell ref="C58:G58"/>
    <mergeCell ref="C62:G62"/>
    <mergeCell ref="C65:G65"/>
    <mergeCell ref="C66:G66"/>
    <mergeCell ref="C40:G40"/>
    <mergeCell ref="C43:G43"/>
    <mergeCell ref="C45:G45"/>
    <mergeCell ref="C46:G46"/>
    <mergeCell ref="C49:G49"/>
    <mergeCell ref="C51:G51"/>
    <mergeCell ref="C33:G33"/>
    <mergeCell ref="C34:G34"/>
    <mergeCell ref="C35:G35"/>
    <mergeCell ref="C37:G37"/>
    <mergeCell ref="C38:G38"/>
    <mergeCell ref="C39:G39"/>
    <mergeCell ref="C21:G21"/>
    <mergeCell ref="C23:G23"/>
    <mergeCell ref="C26:G26"/>
    <mergeCell ref="C28:G28"/>
    <mergeCell ref="C29:G29"/>
    <mergeCell ref="C31:G31"/>
    <mergeCell ref="A1:G1"/>
    <mergeCell ref="C2:G2"/>
    <mergeCell ref="C3:G3"/>
    <mergeCell ref="C4:G4"/>
    <mergeCell ref="A216:B216"/>
    <mergeCell ref="C10:G10"/>
    <mergeCell ref="C12:G12"/>
    <mergeCell ref="C14:G14"/>
    <mergeCell ref="C17:G17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9606-6807-4FD6-A421-A1AA4BA0D60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139</v>
      </c>
      <c r="B1" s="197"/>
      <c r="C1" s="197"/>
      <c r="D1" s="197"/>
      <c r="E1" s="197"/>
      <c r="F1" s="197"/>
      <c r="G1" s="197"/>
      <c r="AG1" t="s">
        <v>140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141</v>
      </c>
    </row>
    <row r="3" spans="1:60" ht="24.95" customHeight="1" x14ac:dyDescent="0.2">
      <c r="A3" s="198" t="s">
        <v>8</v>
      </c>
      <c r="B3" s="48" t="s">
        <v>66</v>
      </c>
      <c r="C3" s="201" t="s">
        <v>67</v>
      </c>
      <c r="D3" s="199"/>
      <c r="E3" s="199"/>
      <c r="F3" s="199"/>
      <c r="G3" s="200"/>
      <c r="AC3" s="177" t="s">
        <v>141</v>
      </c>
      <c r="AG3" t="s">
        <v>142</v>
      </c>
    </row>
    <row r="4" spans="1:60" ht="24.95" customHeight="1" x14ac:dyDescent="0.2">
      <c r="A4" s="202" t="s">
        <v>9</v>
      </c>
      <c r="B4" s="203" t="s">
        <v>69</v>
      </c>
      <c r="C4" s="204" t="s">
        <v>70</v>
      </c>
      <c r="D4" s="205"/>
      <c r="E4" s="205"/>
      <c r="F4" s="205"/>
      <c r="G4" s="206"/>
      <c r="AG4" t="s">
        <v>143</v>
      </c>
    </row>
    <row r="5" spans="1:60" x14ac:dyDescent="0.2">
      <c r="D5" s="10"/>
    </row>
    <row r="6" spans="1:60" ht="38.25" x14ac:dyDescent="0.2">
      <c r="A6" s="208" t="s">
        <v>144</v>
      </c>
      <c r="B6" s="210" t="s">
        <v>145</v>
      </c>
      <c r="C6" s="210" t="s">
        <v>146</v>
      </c>
      <c r="D6" s="209" t="s">
        <v>147</v>
      </c>
      <c r="E6" s="208" t="s">
        <v>148</v>
      </c>
      <c r="F6" s="207" t="s">
        <v>149</v>
      </c>
      <c r="G6" s="208" t="s">
        <v>29</v>
      </c>
      <c r="H6" s="211" t="s">
        <v>30</v>
      </c>
      <c r="I6" s="211" t="s">
        <v>150</v>
      </c>
      <c r="J6" s="211" t="s">
        <v>31</v>
      </c>
      <c r="K6" s="211" t="s">
        <v>151</v>
      </c>
      <c r="L6" s="211" t="s">
        <v>152</v>
      </c>
      <c r="M6" s="211" t="s">
        <v>153</v>
      </c>
      <c r="N6" s="211" t="s">
        <v>154</v>
      </c>
      <c r="O6" s="211" t="s">
        <v>155</v>
      </c>
      <c r="P6" s="211" t="s">
        <v>156</v>
      </c>
      <c r="Q6" s="211" t="s">
        <v>157</v>
      </c>
      <c r="R6" s="211" t="s">
        <v>158</v>
      </c>
      <c r="S6" s="211" t="s">
        <v>159</v>
      </c>
      <c r="T6" s="211" t="s">
        <v>160</v>
      </c>
      <c r="U6" s="211" t="s">
        <v>161</v>
      </c>
      <c r="V6" s="211" t="s">
        <v>162</v>
      </c>
      <c r="W6" s="211" t="s">
        <v>163</v>
      </c>
      <c r="X6" s="211" t="s">
        <v>164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165</v>
      </c>
      <c r="B8" s="236" t="s">
        <v>91</v>
      </c>
      <c r="C8" s="256" t="s">
        <v>92</v>
      </c>
      <c r="D8" s="237"/>
      <c r="E8" s="238"/>
      <c r="F8" s="239"/>
      <c r="G8" s="239">
        <f>SUMIF(AG9:AG94,"&lt;&gt;NOR",G9:G94)</f>
        <v>0</v>
      </c>
      <c r="H8" s="239"/>
      <c r="I8" s="239">
        <f>SUM(I9:I94)</f>
        <v>0</v>
      </c>
      <c r="J8" s="239"/>
      <c r="K8" s="239">
        <f>SUM(K9:K94)</f>
        <v>0</v>
      </c>
      <c r="L8" s="239"/>
      <c r="M8" s="239">
        <f>SUM(M9:M94)</f>
        <v>0</v>
      </c>
      <c r="N8" s="239"/>
      <c r="O8" s="239">
        <f>SUM(O9:O94)</f>
        <v>0</v>
      </c>
      <c r="P8" s="239"/>
      <c r="Q8" s="239">
        <f>SUM(Q9:Q94)</f>
        <v>0</v>
      </c>
      <c r="R8" s="239"/>
      <c r="S8" s="239"/>
      <c r="T8" s="240"/>
      <c r="U8" s="234"/>
      <c r="V8" s="234">
        <f>SUM(V9:V94)</f>
        <v>25.57</v>
      </c>
      <c r="W8" s="234"/>
      <c r="X8" s="234"/>
      <c r="AG8" t="s">
        <v>166</v>
      </c>
    </row>
    <row r="9" spans="1:60" outlineLevel="1" x14ac:dyDescent="0.2">
      <c r="A9" s="241">
        <v>1</v>
      </c>
      <c r="B9" s="242" t="s">
        <v>789</v>
      </c>
      <c r="C9" s="257" t="s">
        <v>790</v>
      </c>
      <c r="D9" s="243" t="s">
        <v>194</v>
      </c>
      <c r="E9" s="244">
        <v>5.7750000000000004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 t="s">
        <v>170</v>
      </c>
      <c r="S9" s="246" t="s">
        <v>171</v>
      </c>
      <c r="T9" s="247" t="s">
        <v>487</v>
      </c>
      <c r="U9" s="223">
        <v>9.5200000000000007E-2</v>
      </c>
      <c r="V9" s="223">
        <f>ROUND(E9*U9,2)</f>
        <v>0.55000000000000004</v>
      </c>
      <c r="W9" s="223"/>
      <c r="X9" s="223" t="s">
        <v>173</v>
      </c>
      <c r="Y9" s="212"/>
      <c r="Z9" s="212"/>
      <c r="AA9" s="212"/>
      <c r="AB9" s="212"/>
      <c r="AC9" s="212"/>
      <c r="AD9" s="212"/>
      <c r="AE9" s="212"/>
      <c r="AF9" s="212"/>
      <c r="AG9" s="212" t="s">
        <v>174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20"/>
      <c r="B10" s="221"/>
      <c r="C10" s="258" t="s">
        <v>791</v>
      </c>
      <c r="D10" s="249"/>
      <c r="E10" s="249"/>
      <c r="F10" s="249"/>
      <c r="G10" s="249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176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8" t="str">
        <f>C10</f>
        <v>nebo lesní půdy, s vodorovným přemístěním na hromady v místě upotřebení nebo na dočasné či trvalé skládky se složením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20"/>
      <c r="B11" s="221"/>
      <c r="C11" s="260" t="s">
        <v>872</v>
      </c>
      <c r="D11" s="225"/>
      <c r="E11" s="226">
        <v>3.375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2"/>
      <c r="Z11" s="212"/>
      <c r="AA11" s="212"/>
      <c r="AB11" s="212"/>
      <c r="AC11" s="212"/>
      <c r="AD11" s="212"/>
      <c r="AE11" s="212"/>
      <c r="AF11" s="212"/>
      <c r="AG11" s="212" t="s">
        <v>183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20"/>
      <c r="B12" s="221"/>
      <c r="C12" s="260" t="s">
        <v>873</v>
      </c>
      <c r="D12" s="225"/>
      <c r="E12" s="226">
        <v>2.4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2"/>
      <c r="Z12" s="212"/>
      <c r="AA12" s="212"/>
      <c r="AB12" s="212"/>
      <c r="AC12" s="212"/>
      <c r="AD12" s="212"/>
      <c r="AE12" s="212"/>
      <c r="AF12" s="212"/>
      <c r="AG12" s="212" t="s">
        <v>183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20"/>
      <c r="B13" s="221"/>
      <c r="C13" s="259"/>
      <c r="D13" s="251"/>
      <c r="E13" s="251"/>
      <c r="F13" s="251"/>
      <c r="G13" s="251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2"/>
      <c r="Z13" s="212"/>
      <c r="AA13" s="212"/>
      <c r="AB13" s="212"/>
      <c r="AC13" s="212"/>
      <c r="AD13" s="212"/>
      <c r="AE13" s="212"/>
      <c r="AF13" s="212"/>
      <c r="AG13" s="212" t="s">
        <v>177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1">
        <v>2</v>
      </c>
      <c r="B14" s="242" t="s">
        <v>874</v>
      </c>
      <c r="C14" s="257" t="s">
        <v>875</v>
      </c>
      <c r="D14" s="243" t="s">
        <v>194</v>
      </c>
      <c r="E14" s="244">
        <v>20.932500000000001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 t="s">
        <v>170</v>
      </c>
      <c r="S14" s="246" t="s">
        <v>171</v>
      </c>
      <c r="T14" s="247" t="s">
        <v>487</v>
      </c>
      <c r="U14" s="223">
        <v>0.26666000000000001</v>
      </c>
      <c r="V14" s="223">
        <f>ROUND(E14*U14,2)</f>
        <v>5.58</v>
      </c>
      <c r="W14" s="223"/>
      <c r="X14" s="223" t="s">
        <v>173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174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33.75" outlineLevel="1" x14ac:dyDescent="0.2">
      <c r="A15" s="220"/>
      <c r="B15" s="221"/>
      <c r="C15" s="258" t="s">
        <v>876</v>
      </c>
      <c r="D15" s="249"/>
      <c r="E15" s="249"/>
      <c r="F15" s="249"/>
      <c r="G15" s="249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2"/>
      <c r="Z15" s="212"/>
      <c r="AA15" s="212"/>
      <c r="AB15" s="212"/>
      <c r="AC15" s="212"/>
      <c r="AD15" s="212"/>
      <c r="AE15" s="212"/>
      <c r="AF15" s="212"/>
      <c r="AG15" s="212" t="s">
        <v>176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48" t="str">
        <f>C15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20"/>
      <c r="B16" s="221"/>
      <c r="C16" s="260" t="s">
        <v>877</v>
      </c>
      <c r="D16" s="225"/>
      <c r="E16" s="226">
        <v>20.932500000000001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183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20"/>
      <c r="B17" s="221"/>
      <c r="C17" s="259"/>
      <c r="D17" s="251"/>
      <c r="E17" s="251"/>
      <c r="F17" s="251"/>
      <c r="G17" s="251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2"/>
      <c r="Z17" s="212"/>
      <c r="AA17" s="212"/>
      <c r="AB17" s="212"/>
      <c r="AC17" s="212"/>
      <c r="AD17" s="212"/>
      <c r="AE17" s="212"/>
      <c r="AF17" s="212"/>
      <c r="AG17" s="212" t="s">
        <v>177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1">
        <v>3</v>
      </c>
      <c r="B18" s="242" t="s">
        <v>878</v>
      </c>
      <c r="C18" s="257" t="s">
        <v>879</v>
      </c>
      <c r="D18" s="243" t="s">
        <v>194</v>
      </c>
      <c r="E18" s="244">
        <v>0.48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 t="s">
        <v>170</v>
      </c>
      <c r="S18" s="246" t="s">
        <v>171</v>
      </c>
      <c r="T18" s="247" t="s">
        <v>487</v>
      </c>
      <c r="U18" s="223">
        <v>0.36499999999999999</v>
      </c>
      <c r="V18" s="223">
        <f>ROUND(E18*U18,2)</f>
        <v>0.18</v>
      </c>
      <c r="W18" s="223"/>
      <c r="X18" s="223" t="s">
        <v>173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174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20"/>
      <c r="B19" s="221"/>
      <c r="C19" s="258" t="s">
        <v>880</v>
      </c>
      <c r="D19" s="249"/>
      <c r="E19" s="249"/>
      <c r="F19" s="249"/>
      <c r="G19" s="249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2"/>
      <c r="Z19" s="212"/>
      <c r="AA19" s="212"/>
      <c r="AB19" s="212"/>
      <c r="AC19" s="212"/>
      <c r="AD19" s="212"/>
      <c r="AE19" s="212"/>
      <c r="AF19" s="212"/>
      <c r="AG19" s="212" t="s">
        <v>176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48" t="str">
        <f>C19</f>
        <v>zapažených i nezapažených s urovnáním dna do předepsaného profilu a spádu, s přehozením výkopku na přilehlém terénu na vzdálenost do 3 m od podélné osy rýhy nebo s naložením výkopku na dopravní prostředek.</v>
      </c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20"/>
      <c r="B20" s="221"/>
      <c r="C20" s="260" t="s">
        <v>881</v>
      </c>
      <c r="D20" s="225"/>
      <c r="E20" s="226">
        <v>0.48</v>
      </c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183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20"/>
      <c r="B21" s="221"/>
      <c r="C21" s="259"/>
      <c r="D21" s="251"/>
      <c r="E21" s="251"/>
      <c r="F21" s="251"/>
      <c r="G21" s="251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2"/>
      <c r="Z21" s="212"/>
      <c r="AA21" s="212"/>
      <c r="AB21" s="212"/>
      <c r="AC21" s="212"/>
      <c r="AD21" s="212"/>
      <c r="AE21" s="212"/>
      <c r="AF21" s="212"/>
      <c r="AG21" s="212" t="s">
        <v>177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41">
        <v>4</v>
      </c>
      <c r="B22" s="242" t="s">
        <v>211</v>
      </c>
      <c r="C22" s="257" t="s">
        <v>212</v>
      </c>
      <c r="D22" s="243" t="s">
        <v>194</v>
      </c>
      <c r="E22" s="244">
        <v>12.111599999999999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 t="s">
        <v>170</v>
      </c>
      <c r="S22" s="246" t="s">
        <v>171</v>
      </c>
      <c r="T22" s="247" t="s">
        <v>487</v>
      </c>
      <c r="U22" s="223">
        <v>0.01</v>
      </c>
      <c r="V22" s="223">
        <f>ROUND(E22*U22,2)</f>
        <v>0.12</v>
      </c>
      <c r="W22" s="223"/>
      <c r="X22" s="223" t="s">
        <v>173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174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20"/>
      <c r="B23" s="221"/>
      <c r="C23" s="258" t="s">
        <v>208</v>
      </c>
      <c r="D23" s="249"/>
      <c r="E23" s="249"/>
      <c r="F23" s="249"/>
      <c r="G23" s="249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2"/>
      <c r="Z23" s="212"/>
      <c r="AA23" s="212"/>
      <c r="AB23" s="212"/>
      <c r="AC23" s="212"/>
      <c r="AD23" s="212"/>
      <c r="AE23" s="212"/>
      <c r="AF23" s="212"/>
      <c r="AG23" s="212" t="s">
        <v>176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20"/>
      <c r="B24" s="221"/>
      <c r="C24" s="260" t="s">
        <v>882</v>
      </c>
      <c r="D24" s="225"/>
      <c r="E24" s="226">
        <v>11.611599999999999</v>
      </c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 t="s">
        <v>183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20"/>
      <c r="B25" s="221"/>
      <c r="C25" s="260" t="s">
        <v>883</v>
      </c>
      <c r="D25" s="225"/>
      <c r="E25" s="226">
        <v>0.5</v>
      </c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2"/>
      <c r="Z25" s="212"/>
      <c r="AA25" s="212"/>
      <c r="AB25" s="212"/>
      <c r="AC25" s="212"/>
      <c r="AD25" s="212"/>
      <c r="AE25" s="212"/>
      <c r="AF25" s="212"/>
      <c r="AG25" s="212" t="s">
        <v>183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20"/>
      <c r="B26" s="221"/>
      <c r="C26" s="259"/>
      <c r="D26" s="251"/>
      <c r="E26" s="251"/>
      <c r="F26" s="251"/>
      <c r="G26" s="251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 t="s">
        <v>177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33.75" outlineLevel="1" x14ac:dyDescent="0.2">
      <c r="A27" s="241">
        <v>5</v>
      </c>
      <c r="B27" s="242" t="s">
        <v>214</v>
      </c>
      <c r="C27" s="257" t="s">
        <v>215</v>
      </c>
      <c r="D27" s="243" t="s">
        <v>194</v>
      </c>
      <c r="E27" s="244">
        <v>121.116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 t="s">
        <v>170</v>
      </c>
      <c r="S27" s="246" t="s">
        <v>171</v>
      </c>
      <c r="T27" s="247" t="s">
        <v>487</v>
      </c>
      <c r="U27" s="223">
        <v>0</v>
      </c>
      <c r="V27" s="223">
        <f>ROUND(E27*U27,2)</f>
        <v>0</v>
      </c>
      <c r="W27" s="223"/>
      <c r="X27" s="223" t="s">
        <v>173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174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20"/>
      <c r="B28" s="221"/>
      <c r="C28" s="258" t="s">
        <v>208</v>
      </c>
      <c r="D28" s="249"/>
      <c r="E28" s="249"/>
      <c r="F28" s="249"/>
      <c r="G28" s="249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2"/>
      <c r="Z28" s="212"/>
      <c r="AA28" s="212"/>
      <c r="AB28" s="212"/>
      <c r="AC28" s="212"/>
      <c r="AD28" s="212"/>
      <c r="AE28" s="212"/>
      <c r="AF28" s="212"/>
      <c r="AG28" s="212" t="s">
        <v>176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20"/>
      <c r="B29" s="221"/>
      <c r="C29" s="260" t="s">
        <v>884</v>
      </c>
      <c r="D29" s="225"/>
      <c r="E29" s="226">
        <v>116.116</v>
      </c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2"/>
      <c r="Z29" s="212"/>
      <c r="AA29" s="212"/>
      <c r="AB29" s="212"/>
      <c r="AC29" s="212"/>
      <c r="AD29" s="212"/>
      <c r="AE29" s="212"/>
      <c r="AF29" s="212"/>
      <c r="AG29" s="212" t="s">
        <v>183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20"/>
      <c r="B30" s="221"/>
      <c r="C30" s="260" t="s">
        <v>885</v>
      </c>
      <c r="D30" s="225"/>
      <c r="E30" s="226">
        <v>5</v>
      </c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183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20"/>
      <c r="B31" s="221"/>
      <c r="C31" s="259"/>
      <c r="D31" s="251"/>
      <c r="E31" s="251"/>
      <c r="F31" s="251"/>
      <c r="G31" s="251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2"/>
      <c r="Z31" s="212"/>
      <c r="AA31" s="212"/>
      <c r="AB31" s="212"/>
      <c r="AC31" s="212"/>
      <c r="AD31" s="212"/>
      <c r="AE31" s="212"/>
      <c r="AF31" s="212"/>
      <c r="AG31" s="212" t="s">
        <v>177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1">
        <v>6</v>
      </c>
      <c r="B32" s="242" t="s">
        <v>218</v>
      </c>
      <c r="C32" s="257" t="s">
        <v>219</v>
      </c>
      <c r="D32" s="243" t="s">
        <v>194</v>
      </c>
      <c r="E32" s="244">
        <v>12.111599999999999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 t="s">
        <v>170</v>
      </c>
      <c r="S32" s="246" t="s">
        <v>171</v>
      </c>
      <c r="T32" s="247" t="s">
        <v>487</v>
      </c>
      <c r="U32" s="223">
        <v>3.1E-2</v>
      </c>
      <c r="V32" s="223">
        <f>ROUND(E32*U32,2)</f>
        <v>0.38</v>
      </c>
      <c r="W32" s="223"/>
      <c r="X32" s="223" t="s">
        <v>173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174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20"/>
      <c r="B33" s="221"/>
      <c r="C33" s="261" t="s">
        <v>220</v>
      </c>
      <c r="D33" s="252"/>
      <c r="E33" s="252"/>
      <c r="F33" s="252"/>
      <c r="G33" s="252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2"/>
      <c r="Z33" s="212"/>
      <c r="AA33" s="212"/>
      <c r="AB33" s="212"/>
      <c r="AC33" s="212"/>
      <c r="AD33" s="212"/>
      <c r="AE33" s="212"/>
      <c r="AF33" s="212"/>
      <c r="AG33" s="212" t="s">
        <v>221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48" t="str">
        <f>C33</f>
        <v>Uložení sypaniny do násypů nebo na skládku s rozprostřením sypaniny ve vrstvách a s hrubým urovnáním.</v>
      </c>
      <c r="BB33" s="212"/>
      <c r="BC33" s="212"/>
      <c r="BD33" s="212"/>
      <c r="BE33" s="212"/>
      <c r="BF33" s="212"/>
      <c r="BG33" s="212"/>
      <c r="BH33" s="212"/>
    </row>
    <row r="34" spans="1:60" ht="22.5" outlineLevel="1" x14ac:dyDescent="0.2">
      <c r="A34" s="220"/>
      <c r="B34" s="221"/>
      <c r="C34" s="260" t="s">
        <v>882</v>
      </c>
      <c r="D34" s="225"/>
      <c r="E34" s="226">
        <v>11.611599999999999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183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20"/>
      <c r="B35" s="221"/>
      <c r="C35" s="260" t="s">
        <v>883</v>
      </c>
      <c r="D35" s="225"/>
      <c r="E35" s="226">
        <v>0.5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2"/>
      <c r="Z35" s="212"/>
      <c r="AA35" s="212"/>
      <c r="AB35" s="212"/>
      <c r="AC35" s="212"/>
      <c r="AD35" s="212"/>
      <c r="AE35" s="212"/>
      <c r="AF35" s="212"/>
      <c r="AG35" s="212" t="s">
        <v>183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20"/>
      <c r="B36" s="221"/>
      <c r="C36" s="259"/>
      <c r="D36" s="251"/>
      <c r="E36" s="251"/>
      <c r="F36" s="251"/>
      <c r="G36" s="251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177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1" x14ac:dyDescent="0.2">
      <c r="A37" s="241">
        <v>7</v>
      </c>
      <c r="B37" s="242" t="s">
        <v>229</v>
      </c>
      <c r="C37" s="257" t="s">
        <v>230</v>
      </c>
      <c r="D37" s="243" t="s">
        <v>194</v>
      </c>
      <c r="E37" s="244">
        <v>9.3009000000000004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 t="s">
        <v>170</v>
      </c>
      <c r="S37" s="246" t="s">
        <v>171</v>
      </c>
      <c r="T37" s="247" t="s">
        <v>487</v>
      </c>
      <c r="U37" s="223">
        <v>0.20200000000000001</v>
      </c>
      <c r="V37" s="223">
        <f>ROUND(E37*U37,2)</f>
        <v>1.88</v>
      </c>
      <c r="W37" s="223"/>
      <c r="X37" s="223" t="s">
        <v>173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174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20"/>
      <c r="B38" s="221"/>
      <c r="C38" s="258" t="s">
        <v>231</v>
      </c>
      <c r="D38" s="249"/>
      <c r="E38" s="249"/>
      <c r="F38" s="249"/>
      <c r="G38" s="249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2"/>
      <c r="Z38" s="212"/>
      <c r="AA38" s="212"/>
      <c r="AB38" s="212"/>
      <c r="AC38" s="212"/>
      <c r="AD38" s="212"/>
      <c r="AE38" s="212"/>
      <c r="AF38" s="212"/>
      <c r="AG38" s="212" t="s">
        <v>176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20"/>
      <c r="B39" s="221"/>
      <c r="C39" s="262" t="s">
        <v>232</v>
      </c>
      <c r="D39" s="253"/>
      <c r="E39" s="253"/>
      <c r="F39" s="253"/>
      <c r="G39" s="25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2"/>
      <c r="Z39" s="212"/>
      <c r="AA39" s="212"/>
      <c r="AB39" s="212"/>
      <c r="AC39" s="212"/>
      <c r="AD39" s="212"/>
      <c r="AE39" s="212"/>
      <c r="AF39" s="212"/>
      <c r="AG39" s="212" t="s">
        <v>221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20"/>
      <c r="B40" s="221"/>
      <c r="C40" s="260" t="s">
        <v>886</v>
      </c>
      <c r="D40" s="225"/>
      <c r="E40" s="226">
        <v>20.932500000000001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2"/>
      <c r="Z40" s="212"/>
      <c r="AA40" s="212"/>
      <c r="AB40" s="212"/>
      <c r="AC40" s="212"/>
      <c r="AD40" s="212"/>
      <c r="AE40" s="212"/>
      <c r="AF40" s="212"/>
      <c r="AG40" s="212" t="s">
        <v>183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20"/>
      <c r="B41" s="221"/>
      <c r="C41" s="260" t="s">
        <v>887</v>
      </c>
      <c r="D41" s="225"/>
      <c r="E41" s="226">
        <v>-11.611599999999999</v>
      </c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2"/>
      <c r="Z41" s="212"/>
      <c r="AA41" s="212"/>
      <c r="AB41" s="212"/>
      <c r="AC41" s="212"/>
      <c r="AD41" s="212"/>
      <c r="AE41" s="212"/>
      <c r="AF41" s="212"/>
      <c r="AG41" s="212" t="s">
        <v>183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20"/>
      <c r="B42" s="221"/>
      <c r="C42" s="260" t="s">
        <v>888</v>
      </c>
      <c r="D42" s="225"/>
      <c r="E42" s="226">
        <v>-0.5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2"/>
      <c r="Z42" s="212"/>
      <c r="AA42" s="212"/>
      <c r="AB42" s="212"/>
      <c r="AC42" s="212"/>
      <c r="AD42" s="212"/>
      <c r="AE42" s="212"/>
      <c r="AF42" s="212"/>
      <c r="AG42" s="212" t="s">
        <v>183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20"/>
      <c r="B43" s="221"/>
      <c r="C43" s="260" t="s">
        <v>233</v>
      </c>
      <c r="D43" s="225"/>
      <c r="E43" s="226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2"/>
      <c r="Z43" s="212"/>
      <c r="AA43" s="212"/>
      <c r="AB43" s="212"/>
      <c r="AC43" s="212"/>
      <c r="AD43" s="212"/>
      <c r="AE43" s="212"/>
      <c r="AF43" s="212"/>
      <c r="AG43" s="212" t="s">
        <v>183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20"/>
      <c r="B44" s="221"/>
      <c r="C44" s="260" t="s">
        <v>889</v>
      </c>
      <c r="D44" s="225"/>
      <c r="E44" s="226">
        <v>0.48</v>
      </c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183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20"/>
      <c r="B45" s="221"/>
      <c r="C45" s="259"/>
      <c r="D45" s="251"/>
      <c r="E45" s="251"/>
      <c r="F45" s="251"/>
      <c r="G45" s="251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2"/>
      <c r="Z45" s="212"/>
      <c r="AA45" s="212"/>
      <c r="AB45" s="212"/>
      <c r="AC45" s="212"/>
      <c r="AD45" s="212"/>
      <c r="AE45" s="212"/>
      <c r="AF45" s="212"/>
      <c r="AG45" s="212" t="s">
        <v>177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41">
        <v>8</v>
      </c>
      <c r="B46" s="242" t="s">
        <v>290</v>
      </c>
      <c r="C46" s="257" t="s">
        <v>291</v>
      </c>
      <c r="D46" s="243" t="s">
        <v>180</v>
      </c>
      <c r="E46" s="244">
        <v>46.25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 t="s">
        <v>292</v>
      </c>
      <c r="S46" s="246" t="s">
        <v>171</v>
      </c>
      <c r="T46" s="247" t="s">
        <v>487</v>
      </c>
      <c r="U46" s="223">
        <v>0.2</v>
      </c>
      <c r="V46" s="223">
        <f>ROUND(E46*U46,2)</f>
        <v>9.25</v>
      </c>
      <c r="W46" s="223"/>
      <c r="X46" s="223" t="s">
        <v>173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174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20"/>
      <c r="B47" s="221"/>
      <c r="C47" s="258" t="s">
        <v>293</v>
      </c>
      <c r="D47" s="249"/>
      <c r="E47" s="249"/>
      <c r="F47" s="249"/>
      <c r="G47" s="249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2"/>
      <c r="Z47" s="212"/>
      <c r="AA47" s="212"/>
      <c r="AB47" s="212"/>
      <c r="AC47" s="212"/>
      <c r="AD47" s="212"/>
      <c r="AE47" s="212"/>
      <c r="AF47" s="212"/>
      <c r="AG47" s="212" t="s">
        <v>176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48" t="str">
        <f>C47</f>
        <v>s vyprofilováním, s přihnojením organickým hnojivem, naložením a odvozem shrabků a pokosené trávy na vzdálenost do 10 km a s jejich složením,</v>
      </c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20"/>
      <c r="B48" s="221"/>
      <c r="C48" s="262" t="s">
        <v>294</v>
      </c>
      <c r="D48" s="253"/>
      <c r="E48" s="253"/>
      <c r="F48" s="253"/>
      <c r="G48" s="25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2"/>
      <c r="Z48" s="212"/>
      <c r="AA48" s="212"/>
      <c r="AB48" s="212"/>
      <c r="AC48" s="212"/>
      <c r="AD48" s="212"/>
      <c r="AE48" s="212"/>
      <c r="AF48" s="212"/>
      <c r="AG48" s="212" t="s">
        <v>221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20"/>
      <c r="B49" s="221"/>
      <c r="C49" s="262" t="s">
        <v>295</v>
      </c>
      <c r="D49" s="253"/>
      <c r="E49" s="253"/>
      <c r="F49" s="253"/>
      <c r="G49" s="25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2"/>
      <c r="Z49" s="212"/>
      <c r="AA49" s="212"/>
      <c r="AB49" s="212"/>
      <c r="AC49" s="212"/>
      <c r="AD49" s="212"/>
      <c r="AE49" s="212"/>
      <c r="AF49" s="212"/>
      <c r="AG49" s="212" t="s">
        <v>221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20"/>
      <c r="B50" s="221"/>
      <c r="C50" s="260" t="s">
        <v>890</v>
      </c>
      <c r="D50" s="225"/>
      <c r="E50" s="226">
        <v>33.75</v>
      </c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2"/>
      <c r="Z50" s="212"/>
      <c r="AA50" s="212"/>
      <c r="AB50" s="212"/>
      <c r="AC50" s="212"/>
      <c r="AD50" s="212"/>
      <c r="AE50" s="212"/>
      <c r="AF50" s="212"/>
      <c r="AG50" s="212" t="s">
        <v>183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20"/>
      <c r="B51" s="221"/>
      <c r="C51" s="260" t="s">
        <v>891</v>
      </c>
      <c r="D51" s="225"/>
      <c r="E51" s="226">
        <v>2.5</v>
      </c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2"/>
      <c r="Z51" s="212"/>
      <c r="AA51" s="212"/>
      <c r="AB51" s="212"/>
      <c r="AC51" s="212"/>
      <c r="AD51" s="212"/>
      <c r="AE51" s="212"/>
      <c r="AF51" s="212"/>
      <c r="AG51" s="212" t="s">
        <v>183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20"/>
      <c r="B52" s="221"/>
      <c r="C52" s="260" t="s">
        <v>892</v>
      </c>
      <c r="D52" s="225"/>
      <c r="E52" s="226">
        <v>10</v>
      </c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2"/>
      <c r="Z52" s="212"/>
      <c r="AA52" s="212"/>
      <c r="AB52" s="212"/>
      <c r="AC52" s="212"/>
      <c r="AD52" s="212"/>
      <c r="AE52" s="212"/>
      <c r="AF52" s="212"/>
      <c r="AG52" s="212" t="s">
        <v>183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20"/>
      <c r="B53" s="221"/>
      <c r="C53" s="259"/>
      <c r="D53" s="251"/>
      <c r="E53" s="251"/>
      <c r="F53" s="251"/>
      <c r="G53" s="251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2"/>
      <c r="Z53" s="212"/>
      <c r="AA53" s="212"/>
      <c r="AB53" s="212"/>
      <c r="AC53" s="212"/>
      <c r="AD53" s="212"/>
      <c r="AE53" s="212"/>
      <c r="AF53" s="212"/>
      <c r="AG53" s="212" t="s">
        <v>177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41">
        <v>9</v>
      </c>
      <c r="B54" s="242" t="s">
        <v>893</v>
      </c>
      <c r="C54" s="257" t="s">
        <v>894</v>
      </c>
      <c r="D54" s="243" t="s">
        <v>180</v>
      </c>
      <c r="E54" s="244">
        <v>36.25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6">
        <v>0</v>
      </c>
      <c r="O54" s="246">
        <f>ROUND(E54*N54,2)</f>
        <v>0</v>
      </c>
      <c r="P54" s="246">
        <v>0</v>
      </c>
      <c r="Q54" s="246">
        <f>ROUND(E54*P54,2)</f>
        <v>0</v>
      </c>
      <c r="R54" s="246" t="s">
        <v>170</v>
      </c>
      <c r="S54" s="246" t="s">
        <v>171</v>
      </c>
      <c r="T54" s="247" t="s">
        <v>487</v>
      </c>
      <c r="U54" s="223">
        <v>0.17699999999999999</v>
      </c>
      <c r="V54" s="223">
        <f>ROUND(E54*U54,2)</f>
        <v>6.42</v>
      </c>
      <c r="W54" s="223"/>
      <c r="X54" s="223" t="s">
        <v>173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174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 x14ac:dyDescent="0.2">
      <c r="A55" s="220"/>
      <c r="B55" s="221"/>
      <c r="C55" s="258" t="s">
        <v>311</v>
      </c>
      <c r="D55" s="249"/>
      <c r="E55" s="249"/>
      <c r="F55" s="249"/>
      <c r="G55" s="249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2"/>
      <c r="Z55" s="212"/>
      <c r="AA55" s="212"/>
      <c r="AB55" s="212"/>
      <c r="AC55" s="212"/>
      <c r="AD55" s="212"/>
      <c r="AE55" s="212"/>
      <c r="AF55" s="212"/>
      <c r="AG55" s="212" t="s">
        <v>176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48" t="str">
        <f>C55</f>
        <v>s případným nutným přemístěním hromad nebo dočasných skládek na místo potřeby ze vzdálenosti do 30 m, v rovině nebo ve svahu do 1 : 5,</v>
      </c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20"/>
      <c r="B56" s="221"/>
      <c r="C56" s="260" t="s">
        <v>890</v>
      </c>
      <c r="D56" s="225"/>
      <c r="E56" s="226">
        <v>33.75</v>
      </c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2"/>
      <c r="Z56" s="212"/>
      <c r="AA56" s="212"/>
      <c r="AB56" s="212"/>
      <c r="AC56" s="212"/>
      <c r="AD56" s="212"/>
      <c r="AE56" s="212"/>
      <c r="AF56" s="212"/>
      <c r="AG56" s="212" t="s">
        <v>183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20"/>
      <c r="B57" s="221"/>
      <c r="C57" s="260" t="s">
        <v>891</v>
      </c>
      <c r="D57" s="225"/>
      <c r="E57" s="226">
        <v>2.5</v>
      </c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2"/>
      <c r="Z57" s="212"/>
      <c r="AA57" s="212"/>
      <c r="AB57" s="212"/>
      <c r="AC57" s="212"/>
      <c r="AD57" s="212"/>
      <c r="AE57" s="212"/>
      <c r="AF57" s="212"/>
      <c r="AG57" s="212" t="s">
        <v>183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20"/>
      <c r="B58" s="221"/>
      <c r="C58" s="259"/>
      <c r="D58" s="251"/>
      <c r="E58" s="251"/>
      <c r="F58" s="251"/>
      <c r="G58" s="251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2"/>
      <c r="Z58" s="212"/>
      <c r="AA58" s="212"/>
      <c r="AB58" s="212"/>
      <c r="AC58" s="212"/>
      <c r="AD58" s="212"/>
      <c r="AE58" s="212"/>
      <c r="AF58" s="212"/>
      <c r="AG58" s="212" t="s">
        <v>177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41">
        <v>10</v>
      </c>
      <c r="B59" s="242" t="s">
        <v>315</v>
      </c>
      <c r="C59" s="257" t="s">
        <v>316</v>
      </c>
      <c r="D59" s="243" t="s">
        <v>180</v>
      </c>
      <c r="E59" s="244">
        <v>10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 t="s">
        <v>292</v>
      </c>
      <c r="S59" s="246" t="s">
        <v>171</v>
      </c>
      <c r="T59" s="247" t="s">
        <v>487</v>
      </c>
      <c r="U59" s="223">
        <v>0.05</v>
      </c>
      <c r="V59" s="223">
        <f>ROUND(E59*U59,2)</f>
        <v>0.5</v>
      </c>
      <c r="W59" s="223"/>
      <c r="X59" s="223" t="s">
        <v>173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174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20"/>
      <c r="B60" s="221"/>
      <c r="C60" s="265"/>
      <c r="D60" s="254"/>
      <c r="E60" s="254"/>
      <c r="F60" s="254"/>
      <c r="G60" s="254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2"/>
      <c r="Z60" s="212"/>
      <c r="AA60" s="212"/>
      <c r="AB60" s="212"/>
      <c r="AC60" s="212"/>
      <c r="AD60" s="212"/>
      <c r="AE60" s="212"/>
      <c r="AF60" s="212"/>
      <c r="AG60" s="212" t="s">
        <v>177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41">
        <v>11</v>
      </c>
      <c r="B61" s="242" t="s">
        <v>318</v>
      </c>
      <c r="C61" s="257" t="s">
        <v>319</v>
      </c>
      <c r="D61" s="243" t="s">
        <v>180</v>
      </c>
      <c r="E61" s="244">
        <v>46.25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6" t="s">
        <v>292</v>
      </c>
      <c r="S61" s="246" t="s">
        <v>171</v>
      </c>
      <c r="T61" s="247" t="s">
        <v>487</v>
      </c>
      <c r="U61" s="223">
        <v>1.4999999999999999E-2</v>
      </c>
      <c r="V61" s="223">
        <f>ROUND(E61*U61,2)</f>
        <v>0.69</v>
      </c>
      <c r="W61" s="223"/>
      <c r="X61" s="223" t="s">
        <v>173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174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20"/>
      <c r="B62" s="221"/>
      <c r="C62" s="260" t="s">
        <v>890</v>
      </c>
      <c r="D62" s="225"/>
      <c r="E62" s="226">
        <v>33.75</v>
      </c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2"/>
      <c r="Z62" s="212"/>
      <c r="AA62" s="212"/>
      <c r="AB62" s="212"/>
      <c r="AC62" s="212"/>
      <c r="AD62" s="212"/>
      <c r="AE62" s="212"/>
      <c r="AF62" s="212"/>
      <c r="AG62" s="212" t="s">
        <v>183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20"/>
      <c r="B63" s="221"/>
      <c r="C63" s="260" t="s">
        <v>891</v>
      </c>
      <c r="D63" s="225"/>
      <c r="E63" s="226">
        <v>2.5</v>
      </c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12"/>
      <c r="Z63" s="212"/>
      <c r="AA63" s="212"/>
      <c r="AB63" s="212"/>
      <c r="AC63" s="212"/>
      <c r="AD63" s="212"/>
      <c r="AE63" s="212"/>
      <c r="AF63" s="212"/>
      <c r="AG63" s="212" t="s">
        <v>183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20"/>
      <c r="B64" s="221"/>
      <c r="C64" s="260" t="s">
        <v>892</v>
      </c>
      <c r="D64" s="225"/>
      <c r="E64" s="226">
        <v>10</v>
      </c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2"/>
      <c r="Z64" s="212"/>
      <c r="AA64" s="212"/>
      <c r="AB64" s="212"/>
      <c r="AC64" s="212"/>
      <c r="AD64" s="212"/>
      <c r="AE64" s="212"/>
      <c r="AF64" s="212"/>
      <c r="AG64" s="212" t="s">
        <v>183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20"/>
      <c r="B65" s="221"/>
      <c r="C65" s="259"/>
      <c r="D65" s="251"/>
      <c r="E65" s="251"/>
      <c r="F65" s="251"/>
      <c r="G65" s="251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2"/>
      <c r="Z65" s="212"/>
      <c r="AA65" s="212"/>
      <c r="AB65" s="212"/>
      <c r="AC65" s="212"/>
      <c r="AD65" s="212"/>
      <c r="AE65" s="212"/>
      <c r="AF65" s="212"/>
      <c r="AG65" s="212" t="s">
        <v>177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41">
        <v>12</v>
      </c>
      <c r="B66" s="242" t="s">
        <v>320</v>
      </c>
      <c r="C66" s="257" t="s">
        <v>321</v>
      </c>
      <c r="D66" s="243" t="s">
        <v>257</v>
      </c>
      <c r="E66" s="244">
        <v>9.3000000000000005E-4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6">
        <v>0</v>
      </c>
      <c r="O66" s="246">
        <f>ROUND(E66*N66,2)</f>
        <v>0</v>
      </c>
      <c r="P66" s="246">
        <v>0</v>
      </c>
      <c r="Q66" s="246">
        <f>ROUND(E66*P66,2)</f>
        <v>0</v>
      </c>
      <c r="R66" s="246" t="s">
        <v>292</v>
      </c>
      <c r="S66" s="246" t="s">
        <v>171</v>
      </c>
      <c r="T66" s="247" t="s">
        <v>487</v>
      </c>
      <c r="U66" s="223">
        <v>21.428999999999998</v>
      </c>
      <c r="V66" s="223">
        <f>ROUND(E66*U66,2)</f>
        <v>0.02</v>
      </c>
      <c r="W66" s="223"/>
      <c r="X66" s="223" t="s">
        <v>173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174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20"/>
      <c r="B67" s="221"/>
      <c r="C67" s="258" t="s">
        <v>322</v>
      </c>
      <c r="D67" s="249"/>
      <c r="E67" s="249"/>
      <c r="F67" s="249"/>
      <c r="G67" s="249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2"/>
      <c r="Z67" s="212"/>
      <c r="AA67" s="212"/>
      <c r="AB67" s="212"/>
      <c r="AC67" s="212"/>
      <c r="AD67" s="212"/>
      <c r="AE67" s="212"/>
      <c r="AF67" s="212"/>
      <c r="AG67" s="212" t="s">
        <v>176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20"/>
      <c r="B68" s="221"/>
      <c r="C68" s="260" t="s">
        <v>895</v>
      </c>
      <c r="D68" s="225"/>
      <c r="E68" s="226">
        <v>6.8000000000000005E-4</v>
      </c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2"/>
      <c r="Z68" s="212"/>
      <c r="AA68" s="212"/>
      <c r="AB68" s="212"/>
      <c r="AC68" s="212"/>
      <c r="AD68" s="212"/>
      <c r="AE68" s="212"/>
      <c r="AF68" s="212"/>
      <c r="AG68" s="212" t="s">
        <v>183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20"/>
      <c r="B69" s="221"/>
      <c r="C69" s="260" t="s">
        <v>896</v>
      </c>
      <c r="D69" s="225"/>
      <c r="E69" s="226">
        <v>5.0000000000000002E-5</v>
      </c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2"/>
      <c r="Z69" s="212"/>
      <c r="AA69" s="212"/>
      <c r="AB69" s="212"/>
      <c r="AC69" s="212"/>
      <c r="AD69" s="212"/>
      <c r="AE69" s="212"/>
      <c r="AF69" s="212"/>
      <c r="AG69" s="212" t="s">
        <v>183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20"/>
      <c r="B70" s="221"/>
      <c r="C70" s="260" t="s">
        <v>897</v>
      </c>
      <c r="D70" s="225"/>
      <c r="E70" s="226">
        <v>2.0000000000000001E-4</v>
      </c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2"/>
      <c r="Z70" s="212"/>
      <c r="AA70" s="212"/>
      <c r="AB70" s="212"/>
      <c r="AC70" s="212"/>
      <c r="AD70" s="212"/>
      <c r="AE70" s="212"/>
      <c r="AF70" s="212"/>
      <c r="AG70" s="212" t="s">
        <v>183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20"/>
      <c r="B71" s="221"/>
      <c r="C71" s="259"/>
      <c r="D71" s="251"/>
      <c r="E71" s="251"/>
      <c r="F71" s="251"/>
      <c r="G71" s="251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2"/>
      <c r="Z71" s="212"/>
      <c r="AA71" s="212"/>
      <c r="AB71" s="212"/>
      <c r="AC71" s="212"/>
      <c r="AD71" s="212"/>
      <c r="AE71" s="212"/>
      <c r="AF71" s="212"/>
      <c r="AG71" s="212" t="s">
        <v>177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41">
        <v>13</v>
      </c>
      <c r="B72" s="242" t="s">
        <v>243</v>
      </c>
      <c r="C72" s="257" t="s">
        <v>244</v>
      </c>
      <c r="D72" s="243" t="s">
        <v>194</v>
      </c>
      <c r="E72" s="244">
        <v>12.111599999999999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6">
        <v>0</v>
      </c>
      <c r="O72" s="246">
        <f>ROUND(E72*N72,2)</f>
        <v>0</v>
      </c>
      <c r="P72" s="246">
        <v>0</v>
      </c>
      <c r="Q72" s="246">
        <f>ROUND(E72*P72,2)</f>
        <v>0</v>
      </c>
      <c r="R72" s="246" t="s">
        <v>170</v>
      </c>
      <c r="S72" s="246" t="s">
        <v>171</v>
      </c>
      <c r="T72" s="247" t="s">
        <v>487</v>
      </c>
      <c r="U72" s="223">
        <v>0</v>
      </c>
      <c r="V72" s="223">
        <f>ROUND(E72*U72,2)</f>
        <v>0</v>
      </c>
      <c r="W72" s="223"/>
      <c r="X72" s="223" t="s">
        <v>173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174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2.5" outlineLevel="1" x14ac:dyDescent="0.2">
      <c r="A73" s="220"/>
      <c r="B73" s="221"/>
      <c r="C73" s="260" t="s">
        <v>882</v>
      </c>
      <c r="D73" s="225"/>
      <c r="E73" s="226">
        <v>11.611599999999999</v>
      </c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2"/>
      <c r="Z73" s="212"/>
      <c r="AA73" s="212"/>
      <c r="AB73" s="212"/>
      <c r="AC73" s="212"/>
      <c r="AD73" s="212"/>
      <c r="AE73" s="212"/>
      <c r="AF73" s="212"/>
      <c r="AG73" s="212" t="s">
        <v>183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20"/>
      <c r="B74" s="221"/>
      <c r="C74" s="260" t="s">
        <v>883</v>
      </c>
      <c r="D74" s="225"/>
      <c r="E74" s="226">
        <v>0.5</v>
      </c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2"/>
      <c r="Z74" s="212"/>
      <c r="AA74" s="212"/>
      <c r="AB74" s="212"/>
      <c r="AC74" s="212"/>
      <c r="AD74" s="212"/>
      <c r="AE74" s="212"/>
      <c r="AF74" s="212"/>
      <c r="AG74" s="212" t="s">
        <v>183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20"/>
      <c r="B75" s="221"/>
      <c r="C75" s="259"/>
      <c r="D75" s="251"/>
      <c r="E75" s="251"/>
      <c r="F75" s="251"/>
      <c r="G75" s="251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2"/>
      <c r="Z75" s="212"/>
      <c r="AA75" s="212"/>
      <c r="AB75" s="212"/>
      <c r="AC75" s="212"/>
      <c r="AD75" s="212"/>
      <c r="AE75" s="212"/>
      <c r="AF75" s="212"/>
      <c r="AG75" s="212" t="s">
        <v>177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41">
        <v>14</v>
      </c>
      <c r="B76" s="242" t="s">
        <v>333</v>
      </c>
      <c r="C76" s="257" t="s">
        <v>334</v>
      </c>
      <c r="D76" s="243" t="s">
        <v>335</v>
      </c>
      <c r="E76" s="244">
        <v>1.9424999999999999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1E-3</v>
      </c>
      <c r="O76" s="246">
        <f>ROUND(E76*N76,2)</f>
        <v>0</v>
      </c>
      <c r="P76" s="246">
        <v>0</v>
      </c>
      <c r="Q76" s="246">
        <f>ROUND(E76*P76,2)</f>
        <v>0</v>
      </c>
      <c r="R76" s="246" t="s">
        <v>248</v>
      </c>
      <c r="S76" s="246" t="s">
        <v>171</v>
      </c>
      <c r="T76" s="247" t="s">
        <v>487</v>
      </c>
      <c r="U76" s="223">
        <v>0</v>
      </c>
      <c r="V76" s="223">
        <f>ROUND(E76*U76,2)</f>
        <v>0</v>
      </c>
      <c r="W76" s="223"/>
      <c r="X76" s="223" t="s">
        <v>250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336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20"/>
      <c r="B77" s="221"/>
      <c r="C77" s="260" t="s">
        <v>898</v>
      </c>
      <c r="D77" s="225"/>
      <c r="E77" s="226">
        <v>1.35</v>
      </c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2"/>
      <c r="Z77" s="212"/>
      <c r="AA77" s="212"/>
      <c r="AB77" s="212"/>
      <c r="AC77" s="212"/>
      <c r="AD77" s="212"/>
      <c r="AE77" s="212"/>
      <c r="AF77" s="212"/>
      <c r="AG77" s="212" t="s">
        <v>183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20"/>
      <c r="B78" s="221"/>
      <c r="C78" s="260" t="s">
        <v>899</v>
      </c>
      <c r="D78" s="225"/>
      <c r="E78" s="226">
        <v>0.1</v>
      </c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2"/>
      <c r="Z78" s="212"/>
      <c r="AA78" s="212"/>
      <c r="AB78" s="212"/>
      <c r="AC78" s="212"/>
      <c r="AD78" s="212"/>
      <c r="AE78" s="212"/>
      <c r="AF78" s="212"/>
      <c r="AG78" s="212" t="s">
        <v>183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20"/>
      <c r="B79" s="221"/>
      <c r="C79" s="260" t="s">
        <v>900</v>
      </c>
      <c r="D79" s="225"/>
      <c r="E79" s="226">
        <v>0.4</v>
      </c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2"/>
      <c r="Z79" s="212"/>
      <c r="AA79" s="212"/>
      <c r="AB79" s="212"/>
      <c r="AC79" s="212"/>
      <c r="AD79" s="212"/>
      <c r="AE79" s="212"/>
      <c r="AF79" s="212"/>
      <c r="AG79" s="212" t="s">
        <v>183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20"/>
      <c r="B80" s="221"/>
      <c r="C80" s="264" t="s">
        <v>340</v>
      </c>
      <c r="D80" s="230"/>
      <c r="E80" s="231">
        <v>1.85</v>
      </c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2"/>
      <c r="Z80" s="212"/>
      <c r="AA80" s="212"/>
      <c r="AB80" s="212"/>
      <c r="AC80" s="212"/>
      <c r="AD80" s="212"/>
      <c r="AE80" s="212"/>
      <c r="AF80" s="212"/>
      <c r="AG80" s="212" t="s">
        <v>183</v>
      </c>
      <c r="AH80" s="212">
        <v>1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20"/>
      <c r="B81" s="221"/>
      <c r="C81" s="260" t="s">
        <v>901</v>
      </c>
      <c r="D81" s="225"/>
      <c r="E81" s="226">
        <v>9.2499999999999999E-2</v>
      </c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2"/>
      <c r="Z81" s="212"/>
      <c r="AA81" s="212"/>
      <c r="AB81" s="212"/>
      <c r="AC81" s="212"/>
      <c r="AD81" s="212"/>
      <c r="AE81" s="212"/>
      <c r="AF81" s="212"/>
      <c r="AG81" s="212" t="s">
        <v>183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20"/>
      <c r="B82" s="221"/>
      <c r="C82" s="259"/>
      <c r="D82" s="251"/>
      <c r="E82" s="251"/>
      <c r="F82" s="251"/>
      <c r="G82" s="251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2"/>
      <c r="Z82" s="212"/>
      <c r="AA82" s="212"/>
      <c r="AB82" s="212"/>
      <c r="AC82" s="212"/>
      <c r="AD82" s="212"/>
      <c r="AE82" s="212"/>
      <c r="AF82" s="212"/>
      <c r="AG82" s="212" t="s">
        <v>177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41">
        <v>15</v>
      </c>
      <c r="B83" s="242" t="s">
        <v>358</v>
      </c>
      <c r="C83" s="257" t="s">
        <v>359</v>
      </c>
      <c r="D83" s="243" t="s">
        <v>360</v>
      </c>
      <c r="E83" s="244">
        <v>0.92500000000000004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6">
        <v>1E-3</v>
      </c>
      <c r="O83" s="246">
        <f>ROUND(E83*N83,2)</f>
        <v>0</v>
      </c>
      <c r="P83" s="246">
        <v>0</v>
      </c>
      <c r="Q83" s="246">
        <f>ROUND(E83*P83,2)</f>
        <v>0</v>
      </c>
      <c r="R83" s="246" t="s">
        <v>248</v>
      </c>
      <c r="S83" s="246" t="s">
        <v>171</v>
      </c>
      <c r="T83" s="247" t="s">
        <v>487</v>
      </c>
      <c r="U83" s="223">
        <v>0</v>
      </c>
      <c r="V83" s="223">
        <f>ROUND(E83*U83,2)</f>
        <v>0</v>
      </c>
      <c r="W83" s="223"/>
      <c r="X83" s="223" t="s">
        <v>250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336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20"/>
      <c r="B84" s="221"/>
      <c r="C84" s="261" t="s">
        <v>361</v>
      </c>
      <c r="D84" s="252"/>
      <c r="E84" s="252"/>
      <c r="F84" s="252"/>
      <c r="G84" s="252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2"/>
      <c r="Z84" s="212"/>
      <c r="AA84" s="212"/>
      <c r="AB84" s="212"/>
      <c r="AC84" s="212"/>
      <c r="AD84" s="212"/>
      <c r="AE84" s="212"/>
      <c r="AF84" s="212"/>
      <c r="AG84" s="212" t="s">
        <v>221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20"/>
      <c r="B85" s="221"/>
      <c r="C85" s="263" t="s">
        <v>233</v>
      </c>
      <c r="D85" s="227"/>
      <c r="E85" s="228"/>
      <c r="F85" s="229"/>
      <c r="G85" s="229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2"/>
      <c r="Z85" s="212"/>
      <c r="AA85" s="212"/>
      <c r="AB85" s="212"/>
      <c r="AC85" s="212"/>
      <c r="AD85" s="212"/>
      <c r="AE85" s="212"/>
      <c r="AF85" s="212"/>
      <c r="AG85" s="212" t="s">
        <v>221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20"/>
      <c r="B86" s="221"/>
      <c r="C86" s="262" t="s">
        <v>362</v>
      </c>
      <c r="D86" s="253"/>
      <c r="E86" s="253"/>
      <c r="F86" s="253"/>
      <c r="G86" s="25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2"/>
      <c r="Z86" s="212"/>
      <c r="AA86" s="212"/>
      <c r="AB86" s="212"/>
      <c r="AC86" s="212"/>
      <c r="AD86" s="212"/>
      <c r="AE86" s="212"/>
      <c r="AF86" s="212"/>
      <c r="AG86" s="212" t="s">
        <v>221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48" t="str">
        <f>C86</f>
        <v>AGRO Trávníkové hnojivo je určeno pro základní hnojení travnatých ploch na začátku i během vegetace. Bezchloridové hnojivo má rychlý účinek, obsahuje hořčík pro sytě zelenou barvu trávníku a síru nezbytnou pro růst a zdravý vzhled trávníku.</v>
      </c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20"/>
      <c r="B87" s="221"/>
      <c r="C87" s="262" t="s">
        <v>363</v>
      </c>
      <c r="D87" s="253"/>
      <c r="E87" s="253"/>
      <c r="F87" s="253"/>
      <c r="G87" s="25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12"/>
      <c r="Z87" s="212"/>
      <c r="AA87" s="212"/>
      <c r="AB87" s="212"/>
      <c r="AC87" s="212"/>
      <c r="AD87" s="212"/>
      <c r="AE87" s="212"/>
      <c r="AF87" s="212"/>
      <c r="AG87" s="212" t="s">
        <v>221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20"/>
      <c r="B88" s="221"/>
      <c r="C88" s="263" t="s">
        <v>233</v>
      </c>
      <c r="D88" s="227"/>
      <c r="E88" s="228"/>
      <c r="F88" s="229"/>
      <c r="G88" s="229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2"/>
      <c r="Z88" s="212"/>
      <c r="AA88" s="212"/>
      <c r="AB88" s="212"/>
      <c r="AC88" s="212"/>
      <c r="AD88" s="212"/>
      <c r="AE88" s="212"/>
      <c r="AF88" s="212"/>
      <c r="AG88" s="212" t="s">
        <v>221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20"/>
      <c r="B89" s="221"/>
      <c r="C89" s="262" t="s">
        <v>364</v>
      </c>
      <c r="D89" s="253"/>
      <c r="E89" s="253"/>
      <c r="F89" s="253"/>
      <c r="G89" s="25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12"/>
      <c r="Z89" s="212"/>
      <c r="AA89" s="212"/>
      <c r="AB89" s="212"/>
      <c r="AC89" s="212"/>
      <c r="AD89" s="212"/>
      <c r="AE89" s="212"/>
      <c r="AF89" s="212"/>
      <c r="AG89" s="212" t="s">
        <v>221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20"/>
      <c r="B90" s="221"/>
      <c r="C90" s="262" t="s">
        <v>365</v>
      </c>
      <c r="D90" s="253"/>
      <c r="E90" s="253"/>
      <c r="F90" s="253"/>
      <c r="G90" s="25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12"/>
      <c r="Z90" s="212"/>
      <c r="AA90" s="212"/>
      <c r="AB90" s="212"/>
      <c r="AC90" s="212"/>
      <c r="AD90" s="212"/>
      <c r="AE90" s="212"/>
      <c r="AF90" s="212"/>
      <c r="AG90" s="212" t="s">
        <v>221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20"/>
      <c r="B91" s="221"/>
      <c r="C91" s="260" t="s">
        <v>902</v>
      </c>
      <c r="D91" s="225"/>
      <c r="E91" s="226">
        <v>0.67500000000000004</v>
      </c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12"/>
      <c r="Z91" s="212"/>
      <c r="AA91" s="212"/>
      <c r="AB91" s="212"/>
      <c r="AC91" s="212"/>
      <c r="AD91" s="212"/>
      <c r="AE91" s="212"/>
      <c r="AF91" s="212"/>
      <c r="AG91" s="212" t="s">
        <v>183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20"/>
      <c r="B92" s="221"/>
      <c r="C92" s="260" t="s">
        <v>903</v>
      </c>
      <c r="D92" s="225"/>
      <c r="E92" s="226">
        <v>0.05</v>
      </c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2"/>
      <c r="Z92" s="212"/>
      <c r="AA92" s="212"/>
      <c r="AB92" s="212"/>
      <c r="AC92" s="212"/>
      <c r="AD92" s="212"/>
      <c r="AE92" s="212"/>
      <c r="AF92" s="212"/>
      <c r="AG92" s="212" t="s">
        <v>183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20"/>
      <c r="B93" s="221"/>
      <c r="C93" s="260" t="s">
        <v>904</v>
      </c>
      <c r="D93" s="225"/>
      <c r="E93" s="226">
        <v>0.2</v>
      </c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12"/>
      <c r="Z93" s="212"/>
      <c r="AA93" s="212"/>
      <c r="AB93" s="212"/>
      <c r="AC93" s="212"/>
      <c r="AD93" s="212"/>
      <c r="AE93" s="212"/>
      <c r="AF93" s="212"/>
      <c r="AG93" s="212" t="s">
        <v>183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20"/>
      <c r="B94" s="221"/>
      <c r="C94" s="259"/>
      <c r="D94" s="251"/>
      <c r="E94" s="251"/>
      <c r="F94" s="251"/>
      <c r="G94" s="251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12"/>
      <c r="Z94" s="212"/>
      <c r="AA94" s="212"/>
      <c r="AB94" s="212"/>
      <c r="AC94" s="212"/>
      <c r="AD94" s="212"/>
      <c r="AE94" s="212"/>
      <c r="AF94" s="212"/>
      <c r="AG94" s="212" t="s">
        <v>177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x14ac:dyDescent="0.2">
      <c r="A95" s="235" t="s">
        <v>165</v>
      </c>
      <c r="B95" s="236" t="s">
        <v>95</v>
      </c>
      <c r="C95" s="256" t="s">
        <v>96</v>
      </c>
      <c r="D95" s="237"/>
      <c r="E95" s="238"/>
      <c r="F95" s="239"/>
      <c r="G95" s="239">
        <f>SUMIF(AG96:AG121,"&lt;&gt;NOR",G96:G121)</f>
        <v>0</v>
      </c>
      <c r="H95" s="239"/>
      <c r="I95" s="239">
        <f>SUM(I96:I121)</f>
        <v>0</v>
      </c>
      <c r="J95" s="239"/>
      <c r="K95" s="239">
        <f>SUM(K96:K121)</f>
        <v>0</v>
      </c>
      <c r="L95" s="239"/>
      <c r="M95" s="239">
        <f>SUM(M96:M121)</f>
        <v>0</v>
      </c>
      <c r="N95" s="239"/>
      <c r="O95" s="239">
        <f>SUM(O96:O121)</f>
        <v>11.899999999999999</v>
      </c>
      <c r="P95" s="239"/>
      <c r="Q95" s="239">
        <f>SUM(Q96:Q121)</f>
        <v>0</v>
      </c>
      <c r="R95" s="239"/>
      <c r="S95" s="239"/>
      <c r="T95" s="240"/>
      <c r="U95" s="234"/>
      <c r="V95" s="234">
        <f>SUM(V96:V121)</f>
        <v>15.17</v>
      </c>
      <c r="W95" s="234"/>
      <c r="X95" s="234"/>
      <c r="AG95" t="s">
        <v>166</v>
      </c>
    </row>
    <row r="96" spans="1:60" outlineLevel="1" x14ac:dyDescent="0.2">
      <c r="A96" s="241">
        <v>16</v>
      </c>
      <c r="B96" s="242" t="s">
        <v>905</v>
      </c>
      <c r="C96" s="257" t="s">
        <v>906</v>
      </c>
      <c r="D96" s="243" t="s">
        <v>180</v>
      </c>
      <c r="E96" s="244">
        <v>46.261000000000003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6">
        <v>1.8000000000000001E-4</v>
      </c>
      <c r="O96" s="246">
        <f>ROUND(E96*N96,2)</f>
        <v>0.01</v>
      </c>
      <c r="P96" s="246">
        <v>0</v>
      </c>
      <c r="Q96" s="246">
        <f>ROUND(E96*P96,2)</f>
        <v>0</v>
      </c>
      <c r="R96" s="246" t="s">
        <v>380</v>
      </c>
      <c r="S96" s="246" t="s">
        <v>171</v>
      </c>
      <c r="T96" s="247" t="s">
        <v>487</v>
      </c>
      <c r="U96" s="223">
        <v>7.4999999999999997E-2</v>
      </c>
      <c r="V96" s="223">
        <f>ROUND(E96*U96,2)</f>
        <v>3.47</v>
      </c>
      <c r="W96" s="223"/>
      <c r="X96" s="223" t="s">
        <v>173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174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20"/>
      <c r="B97" s="221"/>
      <c r="C97" s="258" t="s">
        <v>907</v>
      </c>
      <c r="D97" s="249"/>
      <c r="E97" s="249"/>
      <c r="F97" s="249"/>
      <c r="G97" s="249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12"/>
      <c r="Z97" s="212"/>
      <c r="AA97" s="212"/>
      <c r="AB97" s="212"/>
      <c r="AC97" s="212"/>
      <c r="AD97" s="212"/>
      <c r="AE97" s="212"/>
      <c r="AF97" s="212"/>
      <c r="AG97" s="212" t="s">
        <v>176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33.75" outlineLevel="1" x14ac:dyDescent="0.2">
      <c r="A98" s="220"/>
      <c r="B98" s="221"/>
      <c r="C98" s="260" t="s">
        <v>908</v>
      </c>
      <c r="D98" s="225"/>
      <c r="E98" s="226">
        <v>46.261000000000003</v>
      </c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12"/>
      <c r="Z98" s="212"/>
      <c r="AA98" s="212"/>
      <c r="AB98" s="212"/>
      <c r="AC98" s="212"/>
      <c r="AD98" s="212"/>
      <c r="AE98" s="212"/>
      <c r="AF98" s="212"/>
      <c r="AG98" s="212" t="s">
        <v>183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20"/>
      <c r="B99" s="221"/>
      <c r="C99" s="259"/>
      <c r="D99" s="251"/>
      <c r="E99" s="251"/>
      <c r="F99" s="251"/>
      <c r="G99" s="251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12"/>
      <c r="Z99" s="212"/>
      <c r="AA99" s="212"/>
      <c r="AB99" s="212"/>
      <c r="AC99" s="212"/>
      <c r="AD99" s="212"/>
      <c r="AE99" s="212"/>
      <c r="AF99" s="212"/>
      <c r="AG99" s="212" t="s">
        <v>177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41">
        <v>17</v>
      </c>
      <c r="B100" s="242" t="s">
        <v>909</v>
      </c>
      <c r="C100" s="257" t="s">
        <v>910</v>
      </c>
      <c r="D100" s="243" t="s">
        <v>194</v>
      </c>
      <c r="E100" s="244">
        <v>2.2879999999999998</v>
      </c>
      <c r="F100" s="245"/>
      <c r="G100" s="246">
        <f>ROUND(E100*F100,2)</f>
        <v>0</v>
      </c>
      <c r="H100" s="245"/>
      <c r="I100" s="246">
        <f>ROUND(E100*H100,2)</f>
        <v>0</v>
      </c>
      <c r="J100" s="245"/>
      <c r="K100" s="246">
        <f>ROUND(E100*J100,2)</f>
        <v>0</v>
      </c>
      <c r="L100" s="246">
        <v>21</v>
      </c>
      <c r="M100" s="246">
        <f>G100*(1+L100/100)</f>
        <v>0</v>
      </c>
      <c r="N100" s="246">
        <v>1.9205000000000001</v>
      </c>
      <c r="O100" s="246">
        <f>ROUND(E100*N100,2)</f>
        <v>4.3899999999999997</v>
      </c>
      <c r="P100" s="246">
        <v>0</v>
      </c>
      <c r="Q100" s="246">
        <f>ROUND(E100*P100,2)</f>
        <v>0</v>
      </c>
      <c r="R100" s="246"/>
      <c r="S100" s="246" t="s">
        <v>354</v>
      </c>
      <c r="T100" s="247" t="s">
        <v>355</v>
      </c>
      <c r="U100" s="223">
        <v>1.5840000000000001</v>
      </c>
      <c r="V100" s="223">
        <f>ROUND(E100*U100,2)</f>
        <v>3.62</v>
      </c>
      <c r="W100" s="223"/>
      <c r="X100" s="223" t="s">
        <v>173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174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20"/>
      <c r="B101" s="221"/>
      <c r="C101" s="261" t="s">
        <v>911</v>
      </c>
      <c r="D101" s="252"/>
      <c r="E101" s="252"/>
      <c r="F101" s="252"/>
      <c r="G101" s="252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2"/>
      <c r="Z101" s="212"/>
      <c r="AA101" s="212"/>
      <c r="AB101" s="212"/>
      <c r="AC101" s="212"/>
      <c r="AD101" s="212"/>
      <c r="AE101" s="212"/>
      <c r="AF101" s="212"/>
      <c r="AG101" s="212" t="s">
        <v>221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20"/>
      <c r="B102" s="221"/>
      <c r="C102" s="260" t="s">
        <v>912</v>
      </c>
      <c r="D102" s="225"/>
      <c r="E102" s="226">
        <v>2.2879999999999998</v>
      </c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183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20"/>
      <c r="B103" s="221"/>
      <c r="C103" s="259"/>
      <c r="D103" s="251"/>
      <c r="E103" s="251"/>
      <c r="F103" s="251"/>
      <c r="G103" s="251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177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41">
        <v>18</v>
      </c>
      <c r="B104" s="242" t="s">
        <v>913</v>
      </c>
      <c r="C104" s="257" t="s">
        <v>914</v>
      </c>
      <c r="D104" s="243" t="s">
        <v>194</v>
      </c>
      <c r="E104" s="244">
        <v>3.8803999999999998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6">
        <v>1.9205000000000001</v>
      </c>
      <c r="O104" s="246">
        <f>ROUND(E104*N104,2)</f>
        <v>7.45</v>
      </c>
      <c r="P104" s="246">
        <v>0</v>
      </c>
      <c r="Q104" s="246">
        <f>ROUND(E104*P104,2)</f>
        <v>0</v>
      </c>
      <c r="R104" s="246"/>
      <c r="S104" s="246" t="s">
        <v>354</v>
      </c>
      <c r="T104" s="247" t="s">
        <v>355</v>
      </c>
      <c r="U104" s="223">
        <v>0.76</v>
      </c>
      <c r="V104" s="223">
        <f>ROUND(E104*U104,2)</f>
        <v>2.95</v>
      </c>
      <c r="W104" s="223"/>
      <c r="X104" s="223" t="s">
        <v>173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174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20"/>
      <c r="B105" s="221"/>
      <c r="C105" s="260" t="s">
        <v>915</v>
      </c>
      <c r="D105" s="225"/>
      <c r="E105" s="226">
        <v>1.764</v>
      </c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183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20"/>
      <c r="B106" s="221"/>
      <c r="C106" s="260" t="s">
        <v>916</v>
      </c>
      <c r="D106" s="225"/>
      <c r="E106" s="226">
        <v>2.1164000000000001</v>
      </c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183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20"/>
      <c r="B107" s="221"/>
      <c r="C107" s="259"/>
      <c r="D107" s="251"/>
      <c r="E107" s="251"/>
      <c r="F107" s="251"/>
      <c r="G107" s="251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177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41">
        <v>19</v>
      </c>
      <c r="B108" s="242" t="s">
        <v>917</v>
      </c>
      <c r="C108" s="257" t="s">
        <v>918</v>
      </c>
      <c r="D108" s="243" t="s">
        <v>169</v>
      </c>
      <c r="E108" s="244">
        <v>12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6">
        <v>0</v>
      </c>
      <c r="O108" s="246">
        <f>ROUND(E108*N108,2)</f>
        <v>0</v>
      </c>
      <c r="P108" s="246">
        <v>0</v>
      </c>
      <c r="Q108" s="246">
        <f>ROUND(E108*P108,2)</f>
        <v>0</v>
      </c>
      <c r="R108" s="246" t="s">
        <v>919</v>
      </c>
      <c r="S108" s="246" t="s">
        <v>171</v>
      </c>
      <c r="T108" s="247" t="s">
        <v>487</v>
      </c>
      <c r="U108" s="223">
        <v>0.27</v>
      </c>
      <c r="V108" s="223">
        <f>ROUND(E108*U108,2)</f>
        <v>3.24</v>
      </c>
      <c r="W108" s="223"/>
      <c r="X108" s="223" t="s">
        <v>173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174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20"/>
      <c r="B109" s="221"/>
      <c r="C109" s="260" t="s">
        <v>920</v>
      </c>
      <c r="D109" s="225"/>
      <c r="E109" s="226">
        <v>12</v>
      </c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183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20"/>
      <c r="B110" s="221"/>
      <c r="C110" s="259"/>
      <c r="D110" s="251"/>
      <c r="E110" s="251"/>
      <c r="F110" s="251"/>
      <c r="G110" s="251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177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41">
        <v>20</v>
      </c>
      <c r="B111" s="242" t="s">
        <v>921</v>
      </c>
      <c r="C111" s="257" t="s">
        <v>922</v>
      </c>
      <c r="D111" s="243" t="s">
        <v>180</v>
      </c>
      <c r="E111" s="244">
        <v>31.428000000000001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6">
        <v>4.0000000000000003E-5</v>
      </c>
      <c r="O111" s="246">
        <f>ROUND(E111*N111,2)</f>
        <v>0</v>
      </c>
      <c r="P111" s="246">
        <v>0</v>
      </c>
      <c r="Q111" s="246">
        <f>ROUND(E111*P111,2)</f>
        <v>0</v>
      </c>
      <c r="R111" s="246" t="s">
        <v>919</v>
      </c>
      <c r="S111" s="246" t="s">
        <v>171</v>
      </c>
      <c r="T111" s="247" t="s">
        <v>487</v>
      </c>
      <c r="U111" s="223">
        <v>0.06</v>
      </c>
      <c r="V111" s="223">
        <f>ROUND(E111*U111,2)</f>
        <v>1.89</v>
      </c>
      <c r="W111" s="223"/>
      <c r="X111" s="223" t="s">
        <v>173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174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20"/>
      <c r="B112" s="221"/>
      <c r="C112" s="260" t="s">
        <v>923</v>
      </c>
      <c r="D112" s="225"/>
      <c r="E112" s="226">
        <v>31.428000000000001</v>
      </c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183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20"/>
      <c r="B113" s="221"/>
      <c r="C113" s="259"/>
      <c r="D113" s="251"/>
      <c r="E113" s="251"/>
      <c r="F113" s="251"/>
      <c r="G113" s="251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177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2.5" outlineLevel="1" x14ac:dyDescent="0.2">
      <c r="A114" s="241">
        <v>21</v>
      </c>
      <c r="B114" s="242" t="s">
        <v>924</v>
      </c>
      <c r="C114" s="257" t="s">
        <v>925</v>
      </c>
      <c r="D114" s="243" t="s">
        <v>926</v>
      </c>
      <c r="E114" s="244">
        <v>1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2.1999999999999999E-2</v>
      </c>
      <c r="O114" s="246">
        <f>ROUND(E114*N114,2)</f>
        <v>0.02</v>
      </c>
      <c r="P114" s="246">
        <v>0</v>
      </c>
      <c r="Q114" s="246">
        <f>ROUND(E114*P114,2)</f>
        <v>0</v>
      </c>
      <c r="R114" s="246" t="s">
        <v>248</v>
      </c>
      <c r="S114" s="246" t="s">
        <v>171</v>
      </c>
      <c r="T114" s="247" t="s">
        <v>419</v>
      </c>
      <c r="U114" s="223">
        <v>0</v>
      </c>
      <c r="V114" s="223">
        <f>ROUND(E114*U114,2)</f>
        <v>0</v>
      </c>
      <c r="W114" s="223"/>
      <c r="X114" s="223" t="s">
        <v>250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336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20"/>
      <c r="B115" s="221"/>
      <c r="C115" s="265"/>
      <c r="D115" s="254"/>
      <c r="E115" s="254"/>
      <c r="F115" s="254"/>
      <c r="G115" s="254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177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2.5" outlineLevel="1" x14ac:dyDescent="0.2">
      <c r="A116" s="241">
        <v>22</v>
      </c>
      <c r="B116" s="242" t="s">
        <v>382</v>
      </c>
      <c r="C116" s="257" t="s">
        <v>383</v>
      </c>
      <c r="D116" s="243" t="s">
        <v>180</v>
      </c>
      <c r="E116" s="244">
        <v>85.457899999999995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6">
        <v>2.9999999999999997E-4</v>
      </c>
      <c r="O116" s="246">
        <f>ROUND(E116*N116,2)</f>
        <v>0.03</v>
      </c>
      <c r="P116" s="246">
        <v>0</v>
      </c>
      <c r="Q116" s="246">
        <f>ROUND(E116*P116,2)</f>
        <v>0</v>
      </c>
      <c r="R116" s="246" t="s">
        <v>248</v>
      </c>
      <c r="S116" s="246" t="s">
        <v>171</v>
      </c>
      <c r="T116" s="247" t="s">
        <v>487</v>
      </c>
      <c r="U116" s="223">
        <v>0</v>
      </c>
      <c r="V116" s="223">
        <f>ROUND(E116*U116,2)</f>
        <v>0</v>
      </c>
      <c r="W116" s="223"/>
      <c r="X116" s="223" t="s">
        <v>250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336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20"/>
      <c r="B117" s="221"/>
      <c r="C117" s="260" t="s">
        <v>923</v>
      </c>
      <c r="D117" s="225"/>
      <c r="E117" s="226">
        <v>31.428000000000001</v>
      </c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183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33.75" outlineLevel="1" x14ac:dyDescent="0.2">
      <c r="A118" s="220"/>
      <c r="B118" s="221"/>
      <c r="C118" s="260" t="s">
        <v>908</v>
      </c>
      <c r="D118" s="225"/>
      <c r="E118" s="226">
        <v>46.261000000000003</v>
      </c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183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20"/>
      <c r="B119" s="221"/>
      <c r="C119" s="264" t="s">
        <v>340</v>
      </c>
      <c r="D119" s="230"/>
      <c r="E119" s="231">
        <v>77.688999999999993</v>
      </c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183</v>
      </c>
      <c r="AH119" s="212">
        <v>1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20"/>
      <c r="B120" s="221"/>
      <c r="C120" s="260" t="s">
        <v>927</v>
      </c>
      <c r="D120" s="225"/>
      <c r="E120" s="226">
        <v>7.7689000000000004</v>
      </c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183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20"/>
      <c r="B121" s="221"/>
      <c r="C121" s="259"/>
      <c r="D121" s="251"/>
      <c r="E121" s="251"/>
      <c r="F121" s="251"/>
      <c r="G121" s="251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177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x14ac:dyDescent="0.2">
      <c r="A122" s="235" t="s">
        <v>165</v>
      </c>
      <c r="B122" s="236" t="s">
        <v>107</v>
      </c>
      <c r="C122" s="256" t="s">
        <v>108</v>
      </c>
      <c r="D122" s="237"/>
      <c r="E122" s="238"/>
      <c r="F122" s="239"/>
      <c r="G122" s="239">
        <f>SUMIF(AG123:AG127,"&lt;&gt;NOR",G123:G127)</f>
        <v>0</v>
      </c>
      <c r="H122" s="239"/>
      <c r="I122" s="239">
        <f>SUM(I123:I127)</f>
        <v>0</v>
      </c>
      <c r="J122" s="239"/>
      <c r="K122" s="239">
        <f>SUM(K123:K127)</f>
        <v>0</v>
      </c>
      <c r="L122" s="239"/>
      <c r="M122" s="239">
        <f>SUM(M123:M127)</f>
        <v>0</v>
      </c>
      <c r="N122" s="239"/>
      <c r="O122" s="239">
        <f>SUM(O123:O127)</f>
        <v>3.7199999999999998</v>
      </c>
      <c r="P122" s="239"/>
      <c r="Q122" s="239">
        <f>SUM(Q123:Q127)</f>
        <v>0</v>
      </c>
      <c r="R122" s="239"/>
      <c r="S122" s="239"/>
      <c r="T122" s="240"/>
      <c r="U122" s="234"/>
      <c r="V122" s="234">
        <f>SUM(V123:V127)</f>
        <v>0</v>
      </c>
      <c r="W122" s="234"/>
      <c r="X122" s="234"/>
      <c r="AG122" t="s">
        <v>166</v>
      </c>
    </row>
    <row r="123" spans="1:60" outlineLevel="1" x14ac:dyDescent="0.2">
      <c r="A123" s="241">
        <v>23</v>
      </c>
      <c r="B123" s="242" t="s">
        <v>928</v>
      </c>
      <c r="C123" s="257" t="s">
        <v>929</v>
      </c>
      <c r="D123" s="243" t="s">
        <v>189</v>
      </c>
      <c r="E123" s="244">
        <v>3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6">
        <v>0.46866000000000002</v>
      </c>
      <c r="O123" s="246">
        <f>ROUND(E123*N123,2)</f>
        <v>1.41</v>
      </c>
      <c r="P123" s="246">
        <v>0</v>
      </c>
      <c r="Q123" s="246">
        <f>ROUND(E123*P123,2)</f>
        <v>0</v>
      </c>
      <c r="R123" s="246"/>
      <c r="S123" s="246" t="s">
        <v>354</v>
      </c>
      <c r="T123" s="247" t="s">
        <v>419</v>
      </c>
      <c r="U123" s="223">
        <v>0</v>
      </c>
      <c r="V123" s="223">
        <f>ROUND(E123*U123,2)</f>
        <v>0</v>
      </c>
      <c r="W123" s="223"/>
      <c r="X123" s="223" t="s">
        <v>930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931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20"/>
      <c r="B124" s="221"/>
      <c r="C124" s="265"/>
      <c r="D124" s="254"/>
      <c r="E124" s="254"/>
      <c r="F124" s="254"/>
      <c r="G124" s="254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177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41">
        <v>24</v>
      </c>
      <c r="B125" s="242" t="s">
        <v>932</v>
      </c>
      <c r="C125" s="257" t="s">
        <v>933</v>
      </c>
      <c r="D125" s="243" t="s">
        <v>189</v>
      </c>
      <c r="E125" s="244">
        <v>4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6">
        <v>0.57640000000000002</v>
      </c>
      <c r="O125" s="246">
        <f>ROUND(E125*N125,2)</f>
        <v>2.31</v>
      </c>
      <c r="P125" s="246">
        <v>0</v>
      </c>
      <c r="Q125" s="246">
        <f>ROUND(E125*P125,2)</f>
        <v>0</v>
      </c>
      <c r="R125" s="246"/>
      <c r="S125" s="246" t="s">
        <v>354</v>
      </c>
      <c r="T125" s="247" t="s">
        <v>934</v>
      </c>
      <c r="U125" s="223">
        <v>0</v>
      </c>
      <c r="V125" s="223">
        <f>ROUND(E125*U125,2)</f>
        <v>0</v>
      </c>
      <c r="W125" s="223"/>
      <c r="X125" s="223" t="s">
        <v>930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931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20"/>
      <c r="B126" s="221"/>
      <c r="C126" s="261" t="s">
        <v>935</v>
      </c>
      <c r="D126" s="252"/>
      <c r="E126" s="252"/>
      <c r="F126" s="252"/>
      <c r="G126" s="252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12"/>
      <c r="Z126" s="212"/>
      <c r="AA126" s="212"/>
      <c r="AB126" s="212"/>
      <c r="AC126" s="212"/>
      <c r="AD126" s="212"/>
      <c r="AE126" s="212"/>
      <c r="AF126" s="212"/>
      <c r="AG126" s="212" t="s">
        <v>221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20"/>
      <c r="B127" s="221"/>
      <c r="C127" s="259"/>
      <c r="D127" s="251"/>
      <c r="E127" s="251"/>
      <c r="F127" s="251"/>
      <c r="G127" s="251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177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x14ac:dyDescent="0.2">
      <c r="A128" s="235" t="s">
        <v>165</v>
      </c>
      <c r="B128" s="236" t="s">
        <v>109</v>
      </c>
      <c r="C128" s="256" t="s">
        <v>110</v>
      </c>
      <c r="D128" s="237"/>
      <c r="E128" s="238"/>
      <c r="F128" s="239"/>
      <c r="G128" s="239">
        <f>SUMIF(AG129:AG135,"&lt;&gt;NOR",G129:G135)</f>
        <v>0</v>
      </c>
      <c r="H128" s="239"/>
      <c r="I128" s="239">
        <f>SUM(I129:I135)</f>
        <v>0</v>
      </c>
      <c r="J128" s="239"/>
      <c r="K128" s="239">
        <f>SUM(K129:K135)</f>
        <v>0</v>
      </c>
      <c r="L128" s="239"/>
      <c r="M128" s="239">
        <f>SUM(M129:M135)</f>
        <v>0</v>
      </c>
      <c r="N128" s="239"/>
      <c r="O128" s="239">
        <f>SUM(O129:O135)</f>
        <v>0.45</v>
      </c>
      <c r="P128" s="239"/>
      <c r="Q128" s="239">
        <f>SUM(Q129:Q135)</f>
        <v>0</v>
      </c>
      <c r="R128" s="239"/>
      <c r="S128" s="239"/>
      <c r="T128" s="240"/>
      <c r="U128" s="234"/>
      <c r="V128" s="234">
        <f>SUM(V129:V135)</f>
        <v>0</v>
      </c>
      <c r="W128" s="234"/>
      <c r="X128" s="234"/>
      <c r="AG128" t="s">
        <v>166</v>
      </c>
    </row>
    <row r="129" spans="1:60" outlineLevel="1" x14ac:dyDescent="0.2">
      <c r="A129" s="241">
        <v>25</v>
      </c>
      <c r="B129" s="242" t="s">
        <v>936</v>
      </c>
      <c r="C129" s="257" t="s">
        <v>937</v>
      </c>
      <c r="D129" s="243" t="s">
        <v>637</v>
      </c>
      <c r="E129" s="244">
        <v>1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6">
        <v>0</v>
      </c>
      <c r="O129" s="246">
        <f>ROUND(E129*N129,2)</f>
        <v>0</v>
      </c>
      <c r="P129" s="246">
        <v>0</v>
      </c>
      <c r="Q129" s="246">
        <f>ROUND(E129*P129,2)</f>
        <v>0</v>
      </c>
      <c r="R129" s="246"/>
      <c r="S129" s="246" t="s">
        <v>354</v>
      </c>
      <c r="T129" s="247" t="s">
        <v>419</v>
      </c>
      <c r="U129" s="223">
        <v>0</v>
      </c>
      <c r="V129" s="223">
        <f>ROUND(E129*U129,2)</f>
        <v>0</v>
      </c>
      <c r="W129" s="223"/>
      <c r="X129" s="223" t="s">
        <v>173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174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20"/>
      <c r="B130" s="221"/>
      <c r="C130" s="265"/>
      <c r="D130" s="254"/>
      <c r="E130" s="254"/>
      <c r="F130" s="254"/>
      <c r="G130" s="254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177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41">
        <v>26</v>
      </c>
      <c r="B131" s="242" t="s">
        <v>938</v>
      </c>
      <c r="C131" s="257" t="s">
        <v>939</v>
      </c>
      <c r="D131" s="243" t="s">
        <v>637</v>
      </c>
      <c r="E131" s="244">
        <v>1</v>
      </c>
      <c r="F131" s="245"/>
      <c r="G131" s="246">
        <f>ROUND(E131*F131,2)</f>
        <v>0</v>
      </c>
      <c r="H131" s="245"/>
      <c r="I131" s="246">
        <f>ROUND(E131*H131,2)</f>
        <v>0</v>
      </c>
      <c r="J131" s="245"/>
      <c r="K131" s="246">
        <f>ROUND(E131*J131,2)</f>
        <v>0</v>
      </c>
      <c r="L131" s="246">
        <v>21</v>
      </c>
      <c r="M131" s="246">
        <f>G131*(1+L131/100)</f>
        <v>0</v>
      </c>
      <c r="N131" s="246">
        <v>0</v>
      </c>
      <c r="O131" s="246">
        <f>ROUND(E131*N131,2)</f>
        <v>0</v>
      </c>
      <c r="P131" s="246">
        <v>0</v>
      </c>
      <c r="Q131" s="246">
        <f>ROUND(E131*P131,2)</f>
        <v>0</v>
      </c>
      <c r="R131" s="246"/>
      <c r="S131" s="246" t="s">
        <v>354</v>
      </c>
      <c r="T131" s="247" t="s">
        <v>419</v>
      </c>
      <c r="U131" s="223">
        <v>0</v>
      </c>
      <c r="V131" s="223">
        <f>ROUND(E131*U131,2)</f>
        <v>0</v>
      </c>
      <c r="W131" s="223"/>
      <c r="X131" s="223" t="s">
        <v>173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174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20"/>
      <c r="B132" s="221"/>
      <c r="C132" s="265"/>
      <c r="D132" s="254"/>
      <c r="E132" s="254"/>
      <c r="F132" s="254"/>
      <c r="G132" s="254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177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ht="22.5" outlineLevel="1" x14ac:dyDescent="0.2">
      <c r="A133" s="241">
        <v>27</v>
      </c>
      <c r="B133" s="242" t="s">
        <v>940</v>
      </c>
      <c r="C133" s="257" t="s">
        <v>941</v>
      </c>
      <c r="D133" s="243" t="s">
        <v>169</v>
      </c>
      <c r="E133" s="244">
        <v>1</v>
      </c>
      <c r="F133" s="245"/>
      <c r="G133" s="246">
        <f>ROUND(E133*F133,2)</f>
        <v>0</v>
      </c>
      <c r="H133" s="245"/>
      <c r="I133" s="246">
        <f>ROUND(E133*H133,2)</f>
        <v>0</v>
      </c>
      <c r="J133" s="245"/>
      <c r="K133" s="246">
        <f>ROUND(E133*J133,2)</f>
        <v>0</v>
      </c>
      <c r="L133" s="246">
        <v>21</v>
      </c>
      <c r="M133" s="246">
        <f>G133*(1+L133/100)</f>
        <v>0</v>
      </c>
      <c r="N133" s="246">
        <v>0.45441999999999999</v>
      </c>
      <c r="O133" s="246">
        <f>ROUND(E133*N133,2)</f>
        <v>0.45</v>
      </c>
      <c r="P133" s="246">
        <v>0</v>
      </c>
      <c r="Q133" s="246">
        <f>ROUND(E133*P133,2)</f>
        <v>0</v>
      </c>
      <c r="R133" s="246" t="s">
        <v>942</v>
      </c>
      <c r="S133" s="246" t="s">
        <v>171</v>
      </c>
      <c r="T133" s="247" t="s">
        <v>934</v>
      </c>
      <c r="U133" s="223">
        <v>0</v>
      </c>
      <c r="V133" s="223">
        <f>ROUND(E133*U133,2)</f>
        <v>0</v>
      </c>
      <c r="W133" s="223"/>
      <c r="X133" s="223" t="s">
        <v>930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931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20"/>
      <c r="B134" s="221"/>
      <c r="C134" s="261" t="s">
        <v>943</v>
      </c>
      <c r="D134" s="252"/>
      <c r="E134" s="252"/>
      <c r="F134" s="252"/>
      <c r="G134" s="252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12"/>
      <c r="Z134" s="212"/>
      <c r="AA134" s="212"/>
      <c r="AB134" s="212"/>
      <c r="AC134" s="212"/>
      <c r="AD134" s="212"/>
      <c r="AE134" s="212"/>
      <c r="AF134" s="212"/>
      <c r="AG134" s="212" t="s">
        <v>221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20"/>
      <c r="B135" s="221"/>
      <c r="C135" s="259"/>
      <c r="D135" s="251"/>
      <c r="E135" s="251"/>
      <c r="F135" s="251"/>
      <c r="G135" s="251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177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x14ac:dyDescent="0.2">
      <c r="A136" s="235" t="s">
        <v>165</v>
      </c>
      <c r="B136" s="236" t="s">
        <v>119</v>
      </c>
      <c r="C136" s="256" t="s">
        <v>120</v>
      </c>
      <c r="D136" s="237"/>
      <c r="E136" s="238"/>
      <c r="F136" s="239"/>
      <c r="G136" s="239">
        <f>SUMIF(AG137:AG140,"&lt;&gt;NOR",G137:G140)</f>
        <v>0</v>
      </c>
      <c r="H136" s="239"/>
      <c r="I136" s="239">
        <f>SUM(I137:I140)</f>
        <v>0</v>
      </c>
      <c r="J136" s="239"/>
      <c r="K136" s="239">
        <f>SUM(K137:K140)</f>
        <v>0</v>
      </c>
      <c r="L136" s="239"/>
      <c r="M136" s="239">
        <f>SUM(M137:M140)</f>
        <v>0</v>
      </c>
      <c r="N136" s="239"/>
      <c r="O136" s="239">
        <f>SUM(O137:O140)</f>
        <v>0</v>
      </c>
      <c r="P136" s="239"/>
      <c r="Q136" s="239">
        <f>SUM(Q137:Q140)</f>
        <v>0</v>
      </c>
      <c r="R136" s="239"/>
      <c r="S136" s="239"/>
      <c r="T136" s="240"/>
      <c r="U136" s="234"/>
      <c r="V136" s="234">
        <f>SUM(V137:V140)</f>
        <v>2.52</v>
      </c>
      <c r="W136" s="234"/>
      <c r="X136" s="234"/>
      <c r="AG136" t="s">
        <v>166</v>
      </c>
    </row>
    <row r="137" spans="1:60" ht="22.5" outlineLevel="1" x14ac:dyDescent="0.2">
      <c r="A137" s="241">
        <v>28</v>
      </c>
      <c r="B137" s="242" t="s">
        <v>944</v>
      </c>
      <c r="C137" s="257" t="s">
        <v>945</v>
      </c>
      <c r="D137" s="243" t="s">
        <v>257</v>
      </c>
      <c r="E137" s="244">
        <v>11.906499999999999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6">
        <v>0</v>
      </c>
      <c r="O137" s="246">
        <f>ROUND(E137*N137,2)</f>
        <v>0</v>
      </c>
      <c r="P137" s="246">
        <v>0</v>
      </c>
      <c r="Q137" s="246">
        <f>ROUND(E137*P137,2)</f>
        <v>0</v>
      </c>
      <c r="R137" s="246" t="s">
        <v>919</v>
      </c>
      <c r="S137" s="246" t="s">
        <v>171</v>
      </c>
      <c r="T137" s="247" t="s">
        <v>487</v>
      </c>
      <c r="U137" s="223">
        <v>0.21149999999999999</v>
      </c>
      <c r="V137" s="223">
        <f>ROUND(E137*U137,2)</f>
        <v>2.52</v>
      </c>
      <c r="W137" s="223"/>
      <c r="X137" s="223" t="s">
        <v>258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259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20"/>
      <c r="B138" s="221"/>
      <c r="C138" s="258" t="s">
        <v>946</v>
      </c>
      <c r="D138" s="249"/>
      <c r="E138" s="249"/>
      <c r="F138" s="249"/>
      <c r="G138" s="249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176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20"/>
      <c r="B139" s="221"/>
      <c r="C139" s="262" t="s">
        <v>947</v>
      </c>
      <c r="D139" s="253"/>
      <c r="E139" s="253"/>
      <c r="F139" s="253"/>
      <c r="G139" s="25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12"/>
      <c r="Z139" s="212"/>
      <c r="AA139" s="212"/>
      <c r="AB139" s="212"/>
      <c r="AC139" s="212"/>
      <c r="AD139" s="212"/>
      <c r="AE139" s="212"/>
      <c r="AF139" s="212"/>
      <c r="AG139" s="212" t="s">
        <v>221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20"/>
      <c r="B140" s="221"/>
      <c r="C140" s="259"/>
      <c r="D140" s="251"/>
      <c r="E140" s="251"/>
      <c r="F140" s="251"/>
      <c r="G140" s="251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177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x14ac:dyDescent="0.2">
      <c r="A141" s="235" t="s">
        <v>165</v>
      </c>
      <c r="B141" s="236" t="s">
        <v>137</v>
      </c>
      <c r="C141" s="256" t="s">
        <v>27</v>
      </c>
      <c r="D141" s="237"/>
      <c r="E141" s="238"/>
      <c r="F141" s="239"/>
      <c r="G141" s="239">
        <f>SUMIF(AG142:AG168,"&lt;&gt;NOR",G142:G168)</f>
        <v>0</v>
      </c>
      <c r="H141" s="239"/>
      <c r="I141" s="239">
        <f>SUM(I142:I168)</f>
        <v>0</v>
      </c>
      <c r="J141" s="239"/>
      <c r="K141" s="239">
        <f>SUM(K142:K168)</f>
        <v>0</v>
      </c>
      <c r="L141" s="239"/>
      <c r="M141" s="239">
        <f>SUM(M142:M168)</f>
        <v>0</v>
      </c>
      <c r="N141" s="239"/>
      <c r="O141" s="239">
        <f>SUM(O142:O168)</f>
        <v>0</v>
      </c>
      <c r="P141" s="239"/>
      <c r="Q141" s="239">
        <f>SUM(Q142:Q168)</f>
        <v>0</v>
      </c>
      <c r="R141" s="239"/>
      <c r="S141" s="239"/>
      <c r="T141" s="240"/>
      <c r="U141" s="234"/>
      <c r="V141" s="234">
        <f>SUM(V142:V168)</f>
        <v>0</v>
      </c>
      <c r="W141" s="234"/>
      <c r="X141" s="234"/>
      <c r="AG141" t="s">
        <v>166</v>
      </c>
    </row>
    <row r="142" spans="1:60" outlineLevel="1" x14ac:dyDescent="0.2">
      <c r="A142" s="241">
        <v>29</v>
      </c>
      <c r="B142" s="242" t="s">
        <v>495</v>
      </c>
      <c r="C142" s="257" t="s">
        <v>496</v>
      </c>
      <c r="D142" s="243" t="s">
        <v>497</v>
      </c>
      <c r="E142" s="244">
        <v>1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6">
        <v>0</v>
      </c>
      <c r="O142" s="246">
        <f>ROUND(E142*N142,2)</f>
        <v>0</v>
      </c>
      <c r="P142" s="246">
        <v>0</v>
      </c>
      <c r="Q142" s="246">
        <f>ROUND(E142*P142,2)</f>
        <v>0</v>
      </c>
      <c r="R142" s="246"/>
      <c r="S142" s="246" t="s">
        <v>171</v>
      </c>
      <c r="T142" s="247" t="s">
        <v>419</v>
      </c>
      <c r="U142" s="223">
        <v>0</v>
      </c>
      <c r="V142" s="223">
        <f>ROUND(E142*U142,2)</f>
        <v>0</v>
      </c>
      <c r="W142" s="223"/>
      <c r="X142" s="223" t="s">
        <v>498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527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20"/>
      <c r="B143" s="221"/>
      <c r="C143" s="261" t="s">
        <v>554</v>
      </c>
      <c r="D143" s="252"/>
      <c r="E143" s="252"/>
      <c r="F143" s="252"/>
      <c r="G143" s="252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12"/>
      <c r="Z143" s="212"/>
      <c r="AA143" s="212"/>
      <c r="AB143" s="212"/>
      <c r="AC143" s="212"/>
      <c r="AD143" s="212"/>
      <c r="AE143" s="212"/>
      <c r="AF143" s="212"/>
      <c r="AG143" s="212" t="s">
        <v>221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ht="22.5" outlineLevel="1" x14ac:dyDescent="0.2">
      <c r="A144" s="220"/>
      <c r="B144" s="221"/>
      <c r="C144" s="262" t="s">
        <v>500</v>
      </c>
      <c r="D144" s="253"/>
      <c r="E144" s="253"/>
      <c r="F144" s="253"/>
      <c r="G144" s="25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12"/>
      <c r="Z144" s="212"/>
      <c r="AA144" s="212"/>
      <c r="AB144" s="212"/>
      <c r="AC144" s="212"/>
      <c r="AD144" s="212"/>
      <c r="AE144" s="212"/>
      <c r="AF144" s="212"/>
      <c r="AG144" s="212" t="s">
        <v>221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48" t="str">
        <f>C144</f>
        <v>Vyhotovení protokolu o vytyčení stavby se seznamem souřadnic vytyčených bodů a jejich polohopisnými (S-JTSK) a výškopisnými (Bpv) hodnotami.</v>
      </c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20"/>
      <c r="B145" s="221"/>
      <c r="C145" s="259"/>
      <c r="D145" s="251"/>
      <c r="E145" s="251"/>
      <c r="F145" s="251"/>
      <c r="G145" s="251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177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41">
        <v>30</v>
      </c>
      <c r="B146" s="242" t="s">
        <v>501</v>
      </c>
      <c r="C146" s="257" t="s">
        <v>502</v>
      </c>
      <c r="D146" s="243" t="s">
        <v>497</v>
      </c>
      <c r="E146" s="244">
        <v>1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6">
        <v>0</v>
      </c>
      <c r="O146" s="246">
        <f>ROUND(E146*N146,2)</f>
        <v>0</v>
      </c>
      <c r="P146" s="246">
        <v>0</v>
      </c>
      <c r="Q146" s="246">
        <f>ROUND(E146*P146,2)</f>
        <v>0</v>
      </c>
      <c r="R146" s="246"/>
      <c r="S146" s="246" t="s">
        <v>171</v>
      </c>
      <c r="T146" s="247" t="s">
        <v>419</v>
      </c>
      <c r="U146" s="223">
        <v>0</v>
      </c>
      <c r="V146" s="223">
        <f>ROUND(E146*U146,2)</f>
        <v>0</v>
      </c>
      <c r="W146" s="223"/>
      <c r="X146" s="223" t="s">
        <v>498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527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20"/>
      <c r="B147" s="221"/>
      <c r="C147" s="261" t="s">
        <v>503</v>
      </c>
      <c r="D147" s="252"/>
      <c r="E147" s="252"/>
      <c r="F147" s="252"/>
      <c r="G147" s="252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12"/>
      <c r="Z147" s="212"/>
      <c r="AA147" s="212"/>
      <c r="AB147" s="212"/>
      <c r="AC147" s="212"/>
      <c r="AD147" s="212"/>
      <c r="AE147" s="212"/>
      <c r="AF147" s="212"/>
      <c r="AG147" s="212" t="s">
        <v>221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20"/>
      <c r="B148" s="221"/>
      <c r="C148" s="262" t="s">
        <v>504</v>
      </c>
      <c r="D148" s="253"/>
      <c r="E148" s="253"/>
      <c r="F148" s="253"/>
      <c r="G148" s="25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12"/>
      <c r="Z148" s="212"/>
      <c r="AA148" s="212"/>
      <c r="AB148" s="212"/>
      <c r="AC148" s="212"/>
      <c r="AD148" s="212"/>
      <c r="AE148" s="212"/>
      <c r="AF148" s="212"/>
      <c r="AG148" s="212" t="s">
        <v>221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48" t="str">
        <f>C148</f>
        <v>Sejmutí ornice, hrubá úprava terénu a zpevnění ploch pro osazení objektů sociálního zařízení staveniště a kanceláří stavby.</v>
      </c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20"/>
      <c r="B149" s="221"/>
      <c r="C149" s="262" t="s">
        <v>505</v>
      </c>
      <c r="D149" s="253"/>
      <c r="E149" s="253"/>
      <c r="F149" s="253"/>
      <c r="G149" s="25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12"/>
      <c r="Z149" s="212"/>
      <c r="AA149" s="212"/>
      <c r="AB149" s="212"/>
      <c r="AC149" s="212"/>
      <c r="AD149" s="212"/>
      <c r="AE149" s="212"/>
      <c r="AF149" s="212"/>
      <c r="AG149" s="212" t="s">
        <v>221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20"/>
      <c r="B150" s="221"/>
      <c r="C150" s="262" t="s">
        <v>506</v>
      </c>
      <c r="D150" s="253"/>
      <c r="E150" s="253"/>
      <c r="F150" s="253"/>
      <c r="G150" s="25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12"/>
      <c r="Z150" s="212"/>
      <c r="AA150" s="212"/>
      <c r="AB150" s="212"/>
      <c r="AC150" s="212"/>
      <c r="AD150" s="212"/>
      <c r="AE150" s="212"/>
      <c r="AF150" s="212"/>
      <c r="AG150" s="212" t="s">
        <v>221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20"/>
      <c r="B151" s="221"/>
      <c r="C151" s="262" t="s">
        <v>507</v>
      </c>
      <c r="D151" s="253"/>
      <c r="E151" s="253"/>
      <c r="F151" s="253"/>
      <c r="G151" s="25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12"/>
      <c r="Z151" s="212"/>
      <c r="AA151" s="212"/>
      <c r="AB151" s="212"/>
      <c r="AC151" s="212"/>
      <c r="AD151" s="212"/>
      <c r="AE151" s="212"/>
      <c r="AF151" s="212"/>
      <c r="AG151" s="212" t="s">
        <v>221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20"/>
      <c r="B152" s="221"/>
      <c r="C152" s="259"/>
      <c r="D152" s="251"/>
      <c r="E152" s="251"/>
      <c r="F152" s="251"/>
      <c r="G152" s="251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177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41">
        <v>31</v>
      </c>
      <c r="B153" s="242" t="s">
        <v>508</v>
      </c>
      <c r="C153" s="257" t="s">
        <v>509</v>
      </c>
      <c r="D153" s="243" t="s">
        <v>497</v>
      </c>
      <c r="E153" s="244">
        <v>1</v>
      </c>
      <c r="F153" s="245"/>
      <c r="G153" s="246">
        <f>ROUND(E153*F153,2)</f>
        <v>0</v>
      </c>
      <c r="H153" s="245"/>
      <c r="I153" s="246">
        <f>ROUND(E153*H153,2)</f>
        <v>0</v>
      </c>
      <c r="J153" s="245"/>
      <c r="K153" s="246">
        <f>ROUND(E153*J153,2)</f>
        <v>0</v>
      </c>
      <c r="L153" s="246">
        <v>21</v>
      </c>
      <c r="M153" s="246">
        <f>G153*(1+L153/100)</f>
        <v>0</v>
      </c>
      <c r="N153" s="246">
        <v>0</v>
      </c>
      <c r="O153" s="246">
        <f>ROUND(E153*N153,2)</f>
        <v>0</v>
      </c>
      <c r="P153" s="246">
        <v>0</v>
      </c>
      <c r="Q153" s="246">
        <f>ROUND(E153*P153,2)</f>
        <v>0</v>
      </c>
      <c r="R153" s="246"/>
      <c r="S153" s="246" t="s">
        <v>171</v>
      </c>
      <c r="T153" s="247" t="s">
        <v>419</v>
      </c>
      <c r="U153" s="223">
        <v>0</v>
      </c>
      <c r="V153" s="223">
        <f>ROUND(E153*U153,2)</f>
        <v>0</v>
      </c>
      <c r="W153" s="223"/>
      <c r="X153" s="223" t="s">
        <v>498</v>
      </c>
      <c r="Y153" s="212"/>
      <c r="Z153" s="212"/>
      <c r="AA153" s="212"/>
      <c r="AB153" s="212"/>
      <c r="AC153" s="212"/>
      <c r="AD153" s="212"/>
      <c r="AE153" s="212"/>
      <c r="AF153" s="212"/>
      <c r="AG153" s="212" t="s">
        <v>527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20"/>
      <c r="B154" s="221"/>
      <c r="C154" s="261" t="s">
        <v>510</v>
      </c>
      <c r="D154" s="252"/>
      <c r="E154" s="252"/>
      <c r="F154" s="252"/>
      <c r="G154" s="252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12"/>
      <c r="Z154" s="212"/>
      <c r="AA154" s="212"/>
      <c r="AB154" s="212"/>
      <c r="AC154" s="212"/>
      <c r="AD154" s="212"/>
      <c r="AE154" s="212"/>
      <c r="AF154" s="212"/>
      <c r="AG154" s="212" t="s">
        <v>221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20"/>
      <c r="B155" s="221"/>
      <c r="C155" s="262" t="s">
        <v>511</v>
      </c>
      <c r="D155" s="253"/>
      <c r="E155" s="253"/>
      <c r="F155" s="253"/>
      <c r="G155" s="25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12"/>
      <c r="Z155" s="212"/>
      <c r="AA155" s="212"/>
      <c r="AB155" s="212"/>
      <c r="AC155" s="212"/>
      <c r="AD155" s="212"/>
      <c r="AE155" s="212"/>
      <c r="AF155" s="212"/>
      <c r="AG155" s="212" t="s">
        <v>221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20"/>
      <c r="B156" s="221"/>
      <c r="C156" s="262" t="s">
        <v>512</v>
      </c>
      <c r="D156" s="253"/>
      <c r="E156" s="253"/>
      <c r="F156" s="253"/>
      <c r="G156" s="253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12"/>
      <c r="Z156" s="212"/>
      <c r="AA156" s="212"/>
      <c r="AB156" s="212"/>
      <c r="AC156" s="212"/>
      <c r="AD156" s="212"/>
      <c r="AE156" s="212"/>
      <c r="AF156" s="212"/>
      <c r="AG156" s="212" t="s">
        <v>221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48" t="str">
        <f>C156</f>
        <v>Spotřeba vody a elektrické energie, nebo pohonných hmot pro potřebu sociálních zařízení a kanceláří stavby.</v>
      </c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20"/>
      <c r="B157" s="221"/>
      <c r="C157" s="259"/>
      <c r="D157" s="251"/>
      <c r="E157" s="251"/>
      <c r="F157" s="251"/>
      <c r="G157" s="251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177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41">
        <v>32</v>
      </c>
      <c r="B158" s="242" t="s">
        <v>513</v>
      </c>
      <c r="C158" s="257" t="s">
        <v>514</v>
      </c>
      <c r="D158" s="243" t="s">
        <v>497</v>
      </c>
      <c r="E158" s="244">
        <v>1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6">
        <v>0</v>
      </c>
      <c r="O158" s="246">
        <f>ROUND(E158*N158,2)</f>
        <v>0</v>
      </c>
      <c r="P158" s="246">
        <v>0</v>
      </c>
      <c r="Q158" s="246">
        <f>ROUND(E158*P158,2)</f>
        <v>0</v>
      </c>
      <c r="R158" s="246"/>
      <c r="S158" s="246" t="s">
        <v>171</v>
      </c>
      <c r="T158" s="247" t="s">
        <v>419</v>
      </c>
      <c r="U158" s="223">
        <v>0</v>
      </c>
      <c r="V158" s="223">
        <f>ROUND(E158*U158,2)</f>
        <v>0</v>
      </c>
      <c r="W158" s="223"/>
      <c r="X158" s="223" t="s">
        <v>498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527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20"/>
      <c r="B159" s="221"/>
      <c r="C159" s="261" t="s">
        <v>515</v>
      </c>
      <c r="D159" s="252"/>
      <c r="E159" s="252"/>
      <c r="F159" s="252"/>
      <c r="G159" s="252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12"/>
      <c r="Z159" s="212"/>
      <c r="AA159" s="212"/>
      <c r="AB159" s="212"/>
      <c r="AC159" s="212"/>
      <c r="AD159" s="212"/>
      <c r="AE159" s="212"/>
      <c r="AF159" s="212"/>
      <c r="AG159" s="212" t="s">
        <v>221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48" t="str">
        <f>C159</f>
        <v>Odvoz kontejnerů a ohrazení pro skladování a uvedení zpevněných ploch pro skladování do původního stavu.</v>
      </c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20"/>
      <c r="B160" s="221"/>
      <c r="C160" s="262" t="s">
        <v>516</v>
      </c>
      <c r="D160" s="253"/>
      <c r="E160" s="253"/>
      <c r="F160" s="253"/>
      <c r="G160" s="25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12"/>
      <c r="Z160" s="212"/>
      <c r="AA160" s="212"/>
      <c r="AB160" s="212"/>
      <c r="AC160" s="212"/>
      <c r="AD160" s="212"/>
      <c r="AE160" s="212"/>
      <c r="AF160" s="212"/>
      <c r="AG160" s="212" t="s">
        <v>221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48" t="str">
        <f>C160</f>
        <v>Odvoz mobilních buněk sociálního zařízení, nebo uvedení do původního stavu prostor pronajatých. Případné ohumusování.</v>
      </c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20"/>
      <c r="B161" s="221"/>
      <c r="C161" s="262" t="s">
        <v>517</v>
      </c>
      <c r="D161" s="253"/>
      <c r="E161" s="253"/>
      <c r="F161" s="253"/>
      <c r="G161" s="25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12"/>
      <c r="Z161" s="212"/>
      <c r="AA161" s="212"/>
      <c r="AB161" s="212"/>
      <c r="AC161" s="212"/>
      <c r="AD161" s="212"/>
      <c r="AE161" s="212"/>
      <c r="AF161" s="212"/>
      <c r="AG161" s="212" t="s">
        <v>221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20"/>
      <c r="B162" s="221"/>
      <c r="C162" s="262" t="s">
        <v>518</v>
      </c>
      <c r="D162" s="253"/>
      <c r="E162" s="253"/>
      <c r="F162" s="253"/>
      <c r="G162" s="25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2"/>
      <c r="Z162" s="212"/>
      <c r="AA162" s="212"/>
      <c r="AB162" s="212"/>
      <c r="AC162" s="212"/>
      <c r="AD162" s="212"/>
      <c r="AE162" s="212"/>
      <c r="AF162" s="212"/>
      <c r="AG162" s="212" t="s">
        <v>221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20"/>
      <c r="B163" s="221"/>
      <c r="C163" s="259"/>
      <c r="D163" s="251"/>
      <c r="E163" s="251"/>
      <c r="F163" s="251"/>
      <c r="G163" s="251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177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41">
        <v>33</v>
      </c>
      <c r="B164" s="242" t="s">
        <v>519</v>
      </c>
      <c r="C164" s="257" t="s">
        <v>520</v>
      </c>
      <c r="D164" s="243" t="s">
        <v>497</v>
      </c>
      <c r="E164" s="244">
        <v>1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6">
        <v>0</v>
      </c>
      <c r="O164" s="246">
        <f>ROUND(E164*N164,2)</f>
        <v>0</v>
      </c>
      <c r="P164" s="246">
        <v>0</v>
      </c>
      <c r="Q164" s="246">
        <f>ROUND(E164*P164,2)</f>
        <v>0</v>
      </c>
      <c r="R164" s="246"/>
      <c r="S164" s="246" t="s">
        <v>171</v>
      </c>
      <c r="T164" s="247" t="s">
        <v>419</v>
      </c>
      <c r="U164" s="223">
        <v>0</v>
      </c>
      <c r="V164" s="223">
        <f>ROUND(E164*U164,2)</f>
        <v>0</v>
      </c>
      <c r="W164" s="223"/>
      <c r="X164" s="223" t="s">
        <v>498</v>
      </c>
      <c r="Y164" s="212"/>
      <c r="Z164" s="212"/>
      <c r="AA164" s="212"/>
      <c r="AB164" s="212"/>
      <c r="AC164" s="212"/>
      <c r="AD164" s="212"/>
      <c r="AE164" s="212"/>
      <c r="AF164" s="212"/>
      <c r="AG164" s="212" t="s">
        <v>527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ht="22.5" outlineLevel="1" x14ac:dyDescent="0.2">
      <c r="A165" s="220"/>
      <c r="B165" s="221"/>
      <c r="C165" s="261" t="s">
        <v>522</v>
      </c>
      <c r="D165" s="252"/>
      <c r="E165" s="252"/>
      <c r="F165" s="252"/>
      <c r="G165" s="252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12"/>
      <c r="Z165" s="212"/>
      <c r="AA165" s="212"/>
      <c r="AB165" s="212"/>
      <c r="AC165" s="212"/>
      <c r="AD165" s="212"/>
      <c r="AE165" s="212"/>
      <c r="AF165" s="212"/>
      <c r="AG165" s="212" t="s">
        <v>221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48" t="str">
        <f>C165</f>
        <v>Náklady na ztížené provádění stavebních prací v důsledku nepřerušeného provozu na staveništi nebo v případech nepřerušeného provozu v objektech v nichž se stavební práce provádí.</v>
      </c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20"/>
      <c r="B166" s="221"/>
      <c r="C166" s="259"/>
      <c r="D166" s="251"/>
      <c r="E166" s="251"/>
      <c r="F166" s="251"/>
      <c r="G166" s="251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177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41">
        <v>34</v>
      </c>
      <c r="B167" s="242" t="s">
        <v>523</v>
      </c>
      <c r="C167" s="257" t="s">
        <v>524</v>
      </c>
      <c r="D167" s="243" t="s">
        <v>497</v>
      </c>
      <c r="E167" s="244">
        <v>1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6">
        <v>0</v>
      </c>
      <c r="O167" s="246">
        <f>ROUND(E167*N167,2)</f>
        <v>0</v>
      </c>
      <c r="P167" s="246">
        <v>0</v>
      </c>
      <c r="Q167" s="246">
        <f>ROUND(E167*P167,2)</f>
        <v>0</v>
      </c>
      <c r="R167" s="246"/>
      <c r="S167" s="246" t="s">
        <v>354</v>
      </c>
      <c r="T167" s="247" t="s">
        <v>419</v>
      </c>
      <c r="U167" s="223">
        <v>0</v>
      </c>
      <c r="V167" s="223">
        <f>ROUND(E167*U167,2)</f>
        <v>0</v>
      </c>
      <c r="W167" s="223"/>
      <c r="X167" s="223" t="s">
        <v>498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527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20"/>
      <c r="B168" s="221"/>
      <c r="C168" s="265"/>
      <c r="D168" s="254"/>
      <c r="E168" s="254"/>
      <c r="F168" s="254"/>
      <c r="G168" s="254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177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x14ac:dyDescent="0.2">
      <c r="A169" s="235" t="s">
        <v>165</v>
      </c>
      <c r="B169" s="236" t="s">
        <v>138</v>
      </c>
      <c r="C169" s="256" t="s">
        <v>28</v>
      </c>
      <c r="D169" s="237"/>
      <c r="E169" s="238"/>
      <c r="F169" s="239"/>
      <c r="G169" s="239">
        <f>SUMIF(AG170:AG178,"&lt;&gt;NOR",G170:G178)</f>
        <v>0</v>
      </c>
      <c r="H169" s="239"/>
      <c r="I169" s="239">
        <f>SUM(I170:I178)</f>
        <v>0</v>
      </c>
      <c r="J169" s="239"/>
      <c r="K169" s="239">
        <f>SUM(K170:K178)</f>
        <v>0</v>
      </c>
      <c r="L169" s="239"/>
      <c r="M169" s="239">
        <f>SUM(M170:M178)</f>
        <v>0</v>
      </c>
      <c r="N169" s="239"/>
      <c r="O169" s="239">
        <f>SUM(O170:O178)</f>
        <v>0</v>
      </c>
      <c r="P169" s="239"/>
      <c r="Q169" s="239">
        <f>SUM(Q170:Q178)</f>
        <v>0</v>
      </c>
      <c r="R169" s="239"/>
      <c r="S169" s="239"/>
      <c r="T169" s="240"/>
      <c r="U169" s="234"/>
      <c r="V169" s="234">
        <f>SUM(V170:V178)</f>
        <v>0</v>
      </c>
      <c r="W169" s="234"/>
      <c r="X169" s="234"/>
      <c r="AG169" t="s">
        <v>166</v>
      </c>
    </row>
    <row r="170" spans="1:60" outlineLevel="1" x14ac:dyDescent="0.2">
      <c r="A170" s="241">
        <v>35</v>
      </c>
      <c r="B170" s="242" t="s">
        <v>529</v>
      </c>
      <c r="C170" s="257" t="s">
        <v>530</v>
      </c>
      <c r="D170" s="243" t="s">
        <v>497</v>
      </c>
      <c r="E170" s="244">
        <v>1</v>
      </c>
      <c r="F170" s="245"/>
      <c r="G170" s="246">
        <f>ROUND(E170*F170,2)</f>
        <v>0</v>
      </c>
      <c r="H170" s="245"/>
      <c r="I170" s="246">
        <f>ROUND(E170*H170,2)</f>
        <v>0</v>
      </c>
      <c r="J170" s="245"/>
      <c r="K170" s="246">
        <f>ROUND(E170*J170,2)</f>
        <v>0</v>
      </c>
      <c r="L170" s="246">
        <v>21</v>
      </c>
      <c r="M170" s="246">
        <f>G170*(1+L170/100)</f>
        <v>0</v>
      </c>
      <c r="N170" s="246">
        <v>0</v>
      </c>
      <c r="O170" s="246">
        <f>ROUND(E170*N170,2)</f>
        <v>0</v>
      </c>
      <c r="P170" s="246">
        <v>0</v>
      </c>
      <c r="Q170" s="246">
        <f>ROUND(E170*P170,2)</f>
        <v>0</v>
      </c>
      <c r="R170" s="246"/>
      <c r="S170" s="246" t="s">
        <v>171</v>
      </c>
      <c r="T170" s="247" t="s">
        <v>419</v>
      </c>
      <c r="U170" s="223">
        <v>0</v>
      </c>
      <c r="V170" s="223">
        <f>ROUND(E170*U170,2)</f>
        <v>0</v>
      </c>
      <c r="W170" s="223"/>
      <c r="X170" s="223" t="s">
        <v>498</v>
      </c>
      <c r="Y170" s="212"/>
      <c r="Z170" s="212"/>
      <c r="AA170" s="212"/>
      <c r="AB170" s="212"/>
      <c r="AC170" s="212"/>
      <c r="AD170" s="212"/>
      <c r="AE170" s="212"/>
      <c r="AF170" s="212"/>
      <c r="AG170" s="212" t="s">
        <v>527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ht="33.75" outlineLevel="1" x14ac:dyDescent="0.2">
      <c r="A171" s="220"/>
      <c r="B171" s="221"/>
      <c r="C171" s="261" t="s">
        <v>531</v>
      </c>
      <c r="D171" s="252"/>
      <c r="E171" s="252"/>
      <c r="F171" s="252"/>
      <c r="G171" s="252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12"/>
      <c r="Z171" s="212"/>
      <c r="AA171" s="212"/>
      <c r="AB171" s="212"/>
      <c r="AC171" s="212"/>
      <c r="AD171" s="212"/>
      <c r="AE171" s="212"/>
      <c r="AF171" s="212"/>
      <c r="AG171" s="212" t="s">
        <v>221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48" t="str">
        <f>C171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20"/>
      <c r="B172" s="221"/>
      <c r="C172" s="259"/>
      <c r="D172" s="251"/>
      <c r="E172" s="251"/>
      <c r="F172" s="251"/>
      <c r="G172" s="251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177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41">
        <v>36</v>
      </c>
      <c r="B173" s="242" t="s">
        <v>535</v>
      </c>
      <c r="C173" s="257" t="s">
        <v>536</v>
      </c>
      <c r="D173" s="243" t="s">
        <v>497</v>
      </c>
      <c r="E173" s="244">
        <v>1</v>
      </c>
      <c r="F173" s="245"/>
      <c r="G173" s="246">
        <f>ROUND(E173*F173,2)</f>
        <v>0</v>
      </c>
      <c r="H173" s="245"/>
      <c r="I173" s="246">
        <f>ROUND(E173*H173,2)</f>
        <v>0</v>
      </c>
      <c r="J173" s="245"/>
      <c r="K173" s="246">
        <f>ROUND(E173*J173,2)</f>
        <v>0</v>
      </c>
      <c r="L173" s="246">
        <v>21</v>
      </c>
      <c r="M173" s="246">
        <f>G173*(1+L173/100)</f>
        <v>0</v>
      </c>
      <c r="N173" s="246">
        <v>0</v>
      </c>
      <c r="O173" s="246">
        <f>ROUND(E173*N173,2)</f>
        <v>0</v>
      </c>
      <c r="P173" s="246">
        <v>0</v>
      </c>
      <c r="Q173" s="246">
        <f>ROUND(E173*P173,2)</f>
        <v>0</v>
      </c>
      <c r="R173" s="246"/>
      <c r="S173" s="246" t="s">
        <v>171</v>
      </c>
      <c r="T173" s="247" t="s">
        <v>419</v>
      </c>
      <c r="U173" s="223">
        <v>0</v>
      </c>
      <c r="V173" s="223">
        <f>ROUND(E173*U173,2)</f>
        <v>0</v>
      </c>
      <c r="W173" s="223"/>
      <c r="X173" s="223" t="s">
        <v>498</v>
      </c>
      <c r="Y173" s="212"/>
      <c r="Z173" s="212"/>
      <c r="AA173" s="212"/>
      <c r="AB173" s="212"/>
      <c r="AC173" s="212"/>
      <c r="AD173" s="212"/>
      <c r="AE173" s="212"/>
      <c r="AF173" s="212"/>
      <c r="AG173" s="212" t="s">
        <v>527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20"/>
      <c r="B174" s="221"/>
      <c r="C174" s="261" t="s">
        <v>537</v>
      </c>
      <c r="D174" s="252"/>
      <c r="E174" s="252"/>
      <c r="F174" s="252"/>
      <c r="G174" s="252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12"/>
      <c r="Z174" s="212"/>
      <c r="AA174" s="212"/>
      <c r="AB174" s="212"/>
      <c r="AC174" s="212"/>
      <c r="AD174" s="212"/>
      <c r="AE174" s="212"/>
      <c r="AF174" s="212"/>
      <c r="AG174" s="212" t="s">
        <v>221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48" t="str">
        <f>C174</f>
        <v>Náklady na provedení skutečného zaměření stavby v rozsahu nezbytném pro zápis změny do katastru nemovitostí.</v>
      </c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20"/>
      <c r="B175" s="221"/>
      <c r="C175" s="259"/>
      <c r="D175" s="251"/>
      <c r="E175" s="251"/>
      <c r="F175" s="251"/>
      <c r="G175" s="251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177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41">
        <v>37</v>
      </c>
      <c r="B176" s="242" t="s">
        <v>538</v>
      </c>
      <c r="C176" s="257" t="s">
        <v>539</v>
      </c>
      <c r="D176" s="243" t="s">
        <v>497</v>
      </c>
      <c r="E176" s="244">
        <v>1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6">
        <v>0</v>
      </c>
      <c r="O176" s="246">
        <f>ROUND(E176*N176,2)</f>
        <v>0</v>
      </c>
      <c r="P176" s="246">
        <v>0</v>
      </c>
      <c r="Q176" s="246">
        <f>ROUND(E176*P176,2)</f>
        <v>0</v>
      </c>
      <c r="R176" s="246"/>
      <c r="S176" s="246" t="s">
        <v>171</v>
      </c>
      <c r="T176" s="247" t="s">
        <v>419</v>
      </c>
      <c r="U176" s="223">
        <v>0</v>
      </c>
      <c r="V176" s="223">
        <f>ROUND(E176*U176,2)</f>
        <v>0</v>
      </c>
      <c r="W176" s="223"/>
      <c r="X176" s="223" t="s">
        <v>498</v>
      </c>
      <c r="Y176" s="212"/>
      <c r="Z176" s="212"/>
      <c r="AA176" s="212"/>
      <c r="AB176" s="212"/>
      <c r="AC176" s="212"/>
      <c r="AD176" s="212"/>
      <c r="AE176" s="212"/>
      <c r="AF176" s="212"/>
      <c r="AG176" s="212" t="s">
        <v>527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20"/>
      <c r="B177" s="221"/>
      <c r="C177" s="261" t="s">
        <v>540</v>
      </c>
      <c r="D177" s="252"/>
      <c r="E177" s="252"/>
      <c r="F177" s="252"/>
      <c r="G177" s="252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12"/>
      <c r="Z177" s="212"/>
      <c r="AA177" s="212"/>
      <c r="AB177" s="212"/>
      <c r="AC177" s="212"/>
      <c r="AD177" s="212"/>
      <c r="AE177" s="212"/>
      <c r="AF177" s="212"/>
      <c r="AG177" s="212" t="s">
        <v>221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48" t="str">
        <f>C177</f>
        <v>Náklady na vyhotovení dokumentace skutečného provedení stavby a její předání objednateli v požadované formě a požadovaném počtu.</v>
      </c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20"/>
      <c r="B178" s="221"/>
      <c r="C178" s="259"/>
      <c r="D178" s="251"/>
      <c r="E178" s="251"/>
      <c r="F178" s="251"/>
      <c r="G178" s="251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177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x14ac:dyDescent="0.2">
      <c r="A179" s="3"/>
      <c r="B179" s="4"/>
      <c r="C179" s="268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AE179">
        <v>15</v>
      </c>
      <c r="AF179">
        <v>21</v>
      </c>
      <c r="AG179" t="s">
        <v>152</v>
      </c>
    </row>
    <row r="180" spans="1:60" x14ac:dyDescent="0.2">
      <c r="A180" s="215"/>
      <c r="B180" s="216" t="s">
        <v>29</v>
      </c>
      <c r="C180" s="269"/>
      <c r="D180" s="217"/>
      <c r="E180" s="218"/>
      <c r="F180" s="218"/>
      <c r="G180" s="255">
        <f>G8+G95+G122+G128+G136+G141+G169</f>
        <v>0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AE180">
        <f>SUMIF(L7:L178,AE179,G7:G178)</f>
        <v>0</v>
      </c>
      <c r="AF180">
        <f>SUMIF(L7:L178,AF179,G7:G178)</f>
        <v>0</v>
      </c>
      <c r="AG180" t="s">
        <v>544</v>
      </c>
    </row>
    <row r="181" spans="1:60" x14ac:dyDescent="0.2">
      <c r="A181" s="219" t="s">
        <v>545</v>
      </c>
      <c r="B181" s="219"/>
      <c r="C181" s="268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60" x14ac:dyDescent="0.2">
      <c r="A182" s="3"/>
      <c r="B182" s="4" t="s">
        <v>233</v>
      </c>
      <c r="C182" s="268" t="s">
        <v>233</v>
      </c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AG182" t="s">
        <v>548</v>
      </c>
    </row>
    <row r="183" spans="1:60" x14ac:dyDescent="0.2">
      <c r="A183" s="3"/>
      <c r="B183" s="4" t="s">
        <v>871</v>
      </c>
      <c r="C183" s="268" t="s">
        <v>233</v>
      </c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AG183" t="s">
        <v>551</v>
      </c>
    </row>
    <row r="184" spans="1:60" x14ac:dyDescent="0.2">
      <c r="A184" s="3"/>
      <c r="B184" s="4"/>
      <c r="C184" s="268" t="s">
        <v>233</v>
      </c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AG184" t="s">
        <v>553</v>
      </c>
    </row>
    <row r="185" spans="1:60" x14ac:dyDescent="0.2">
      <c r="A185" s="3"/>
      <c r="B185" s="4"/>
      <c r="C185" s="268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60" x14ac:dyDescent="0.2">
      <c r="C186" s="270"/>
      <c r="D186" s="10"/>
      <c r="AG186" t="s">
        <v>555</v>
      </c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NrZjAphhZF65/RURyaBSu5xCPG1sbXuX0G7ypy67FNwMA3mtVH9hXpYyQsNnj24pvHt3ufKPdFD7QjvRFCTkQ==" saltValue="q18mQogL/ExWtVy/VvkiOg==" spinCount="100000" sheet="1"/>
  <mergeCells count="84">
    <mergeCell ref="C177:G177"/>
    <mergeCell ref="C178:G178"/>
    <mergeCell ref="C166:G166"/>
    <mergeCell ref="C168:G168"/>
    <mergeCell ref="C171:G171"/>
    <mergeCell ref="C172:G172"/>
    <mergeCell ref="C174:G174"/>
    <mergeCell ref="C175:G175"/>
    <mergeCell ref="C159:G159"/>
    <mergeCell ref="C160:G160"/>
    <mergeCell ref="C161:G161"/>
    <mergeCell ref="C162:G162"/>
    <mergeCell ref="C163:G163"/>
    <mergeCell ref="C165:G165"/>
    <mergeCell ref="C151:G151"/>
    <mergeCell ref="C152:G152"/>
    <mergeCell ref="C154:G154"/>
    <mergeCell ref="C155:G155"/>
    <mergeCell ref="C156:G156"/>
    <mergeCell ref="C157:G157"/>
    <mergeCell ref="C144:G144"/>
    <mergeCell ref="C145:G145"/>
    <mergeCell ref="C147:G147"/>
    <mergeCell ref="C148:G148"/>
    <mergeCell ref="C149:G149"/>
    <mergeCell ref="C150:G150"/>
    <mergeCell ref="C134:G134"/>
    <mergeCell ref="C135:G135"/>
    <mergeCell ref="C138:G138"/>
    <mergeCell ref="C139:G139"/>
    <mergeCell ref="C140:G140"/>
    <mergeCell ref="C143:G143"/>
    <mergeCell ref="C121:G121"/>
    <mergeCell ref="C124:G124"/>
    <mergeCell ref="C126:G126"/>
    <mergeCell ref="C127:G127"/>
    <mergeCell ref="C130:G130"/>
    <mergeCell ref="C132:G132"/>
    <mergeCell ref="C101:G101"/>
    <mergeCell ref="C103:G103"/>
    <mergeCell ref="C107:G107"/>
    <mergeCell ref="C110:G110"/>
    <mergeCell ref="C113:G113"/>
    <mergeCell ref="C115:G115"/>
    <mergeCell ref="C87:G87"/>
    <mergeCell ref="C89:G89"/>
    <mergeCell ref="C90:G90"/>
    <mergeCell ref="C94:G94"/>
    <mergeCell ref="C97:G97"/>
    <mergeCell ref="C99:G99"/>
    <mergeCell ref="C67:G67"/>
    <mergeCell ref="C71:G71"/>
    <mergeCell ref="C75:G75"/>
    <mergeCell ref="C82:G82"/>
    <mergeCell ref="C84:G84"/>
    <mergeCell ref="C86:G86"/>
    <mergeCell ref="C49:G49"/>
    <mergeCell ref="C53:G53"/>
    <mergeCell ref="C55:G55"/>
    <mergeCell ref="C58:G58"/>
    <mergeCell ref="C60:G60"/>
    <mergeCell ref="C65:G65"/>
    <mergeCell ref="C36:G36"/>
    <mergeCell ref="C38:G38"/>
    <mergeCell ref="C39:G39"/>
    <mergeCell ref="C45:G45"/>
    <mergeCell ref="C47:G47"/>
    <mergeCell ref="C48:G48"/>
    <mergeCell ref="C21:G21"/>
    <mergeCell ref="C23:G23"/>
    <mergeCell ref="C26:G26"/>
    <mergeCell ref="C28:G28"/>
    <mergeCell ref="C31:G31"/>
    <mergeCell ref="C33:G33"/>
    <mergeCell ref="A1:G1"/>
    <mergeCell ref="C2:G2"/>
    <mergeCell ref="C3:G3"/>
    <mergeCell ref="C4:G4"/>
    <mergeCell ref="A181:B181"/>
    <mergeCell ref="C10:G10"/>
    <mergeCell ref="C13:G13"/>
    <mergeCell ref="C15:G15"/>
    <mergeCell ref="C17:G17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42B42-60C7-4DF1-B14C-3120CA3BCDE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139</v>
      </c>
      <c r="B1" s="197"/>
      <c r="C1" s="197"/>
      <c r="D1" s="197"/>
      <c r="E1" s="197"/>
      <c r="F1" s="197"/>
      <c r="G1" s="197"/>
      <c r="AG1" t="s">
        <v>140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141</v>
      </c>
    </row>
    <row r="3" spans="1:60" ht="24.95" customHeight="1" x14ac:dyDescent="0.2">
      <c r="A3" s="198" t="s">
        <v>8</v>
      </c>
      <c r="B3" s="48" t="s">
        <v>71</v>
      </c>
      <c r="C3" s="201" t="s">
        <v>72</v>
      </c>
      <c r="D3" s="199"/>
      <c r="E3" s="199"/>
      <c r="F3" s="199"/>
      <c r="G3" s="200"/>
      <c r="AC3" s="177" t="s">
        <v>141</v>
      </c>
      <c r="AG3" t="s">
        <v>142</v>
      </c>
    </row>
    <row r="4" spans="1:60" ht="24.95" customHeight="1" x14ac:dyDescent="0.2">
      <c r="A4" s="202" t="s">
        <v>9</v>
      </c>
      <c r="B4" s="203" t="s">
        <v>73</v>
      </c>
      <c r="C4" s="204" t="s">
        <v>72</v>
      </c>
      <c r="D4" s="205"/>
      <c r="E4" s="205"/>
      <c r="F4" s="205"/>
      <c r="G4" s="206"/>
      <c r="AG4" t="s">
        <v>143</v>
      </c>
    </row>
    <row r="5" spans="1:60" x14ac:dyDescent="0.2">
      <c r="D5" s="10"/>
    </row>
    <row r="6" spans="1:60" ht="38.25" x14ac:dyDescent="0.2">
      <c r="A6" s="208" t="s">
        <v>144</v>
      </c>
      <c r="B6" s="210" t="s">
        <v>145</v>
      </c>
      <c r="C6" s="210" t="s">
        <v>146</v>
      </c>
      <c r="D6" s="209" t="s">
        <v>147</v>
      </c>
      <c r="E6" s="208" t="s">
        <v>148</v>
      </c>
      <c r="F6" s="207" t="s">
        <v>149</v>
      </c>
      <c r="G6" s="208" t="s">
        <v>29</v>
      </c>
      <c r="H6" s="211" t="s">
        <v>30</v>
      </c>
      <c r="I6" s="211" t="s">
        <v>150</v>
      </c>
      <c r="J6" s="211" t="s">
        <v>31</v>
      </c>
      <c r="K6" s="211" t="s">
        <v>151</v>
      </c>
      <c r="L6" s="211" t="s">
        <v>152</v>
      </c>
      <c r="M6" s="211" t="s">
        <v>153</v>
      </c>
      <c r="N6" s="211" t="s">
        <v>154</v>
      </c>
      <c r="O6" s="211" t="s">
        <v>155</v>
      </c>
      <c r="P6" s="211" t="s">
        <v>156</v>
      </c>
      <c r="Q6" s="211" t="s">
        <v>157</v>
      </c>
      <c r="R6" s="211" t="s">
        <v>158</v>
      </c>
      <c r="S6" s="211" t="s">
        <v>159</v>
      </c>
      <c r="T6" s="211" t="s">
        <v>160</v>
      </c>
      <c r="U6" s="211" t="s">
        <v>161</v>
      </c>
      <c r="V6" s="211" t="s">
        <v>162</v>
      </c>
      <c r="W6" s="211" t="s">
        <v>163</v>
      </c>
      <c r="X6" s="211" t="s">
        <v>164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165</v>
      </c>
      <c r="B8" s="236" t="s">
        <v>91</v>
      </c>
      <c r="C8" s="256" t="s">
        <v>92</v>
      </c>
      <c r="D8" s="237"/>
      <c r="E8" s="238"/>
      <c r="F8" s="239"/>
      <c r="G8" s="239">
        <f>SUMIF(AG9:AG88,"&lt;&gt;NOR",G9:G88)</f>
        <v>0</v>
      </c>
      <c r="H8" s="239"/>
      <c r="I8" s="239">
        <f>SUM(I9:I88)</f>
        <v>0</v>
      </c>
      <c r="J8" s="239"/>
      <c r="K8" s="239">
        <f>SUM(K9:K88)</f>
        <v>0</v>
      </c>
      <c r="L8" s="239"/>
      <c r="M8" s="239">
        <f>SUM(M9:M88)</f>
        <v>0</v>
      </c>
      <c r="N8" s="239"/>
      <c r="O8" s="239">
        <f>SUM(O9:O88)</f>
        <v>0.02</v>
      </c>
      <c r="P8" s="239"/>
      <c r="Q8" s="239">
        <f>SUM(Q9:Q88)</f>
        <v>0.55000000000000004</v>
      </c>
      <c r="R8" s="239"/>
      <c r="S8" s="239"/>
      <c r="T8" s="240"/>
      <c r="U8" s="234"/>
      <c r="V8" s="234">
        <f>SUM(V9:V88)</f>
        <v>37.669999999999995</v>
      </c>
      <c r="W8" s="234"/>
      <c r="X8" s="234"/>
      <c r="AG8" t="s">
        <v>166</v>
      </c>
    </row>
    <row r="9" spans="1:60" ht="22.5" outlineLevel="1" x14ac:dyDescent="0.2">
      <c r="A9" s="241">
        <v>1</v>
      </c>
      <c r="B9" s="242" t="s">
        <v>948</v>
      </c>
      <c r="C9" s="257" t="s">
        <v>949</v>
      </c>
      <c r="D9" s="243" t="s">
        <v>180</v>
      </c>
      <c r="E9" s="244">
        <v>5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0.11</v>
      </c>
      <c r="Q9" s="246">
        <f>ROUND(E9*P9,2)</f>
        <v>0.55000000000000004</v>
      </c>
      <c r="R9" s="246" t="s">
        <v>181</v>
      </c>
      <c r="S9" s="246" t="s">
        <v>171</v>
      </c>
      <c r="T9" s="247" t="s">
        <v>172</v>
      </c>
      <c r="U9" s="223">
        <v>0.2</v>
      </c>
      <c r="V9" s="223">
        <f>ROUND(E9*U9,2)</f>
        <v>1</v>
      </c>
      <c r="W9" s="223"/>
      <c r="X9" s="223" t="s">
        <v>173</v>
      </c>
      <c r="Y9" s="212"/>
      <c r="Z9" s="212"/>
      <c r="AA9" s="212"/>
      <c r="AB9" s="212"/>
      <c r="AC9" s="212"/>
      <c r="AD9" s="212"/>
      <c r="AE9" s="212"/>
      <c r="AF9" s="212"/>
      <c r="AG9" s="212" t="s">
        <v>174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20"/>
      <c r="B10" s="221"/>
      <c r="C10" s="265"/>
      <c r="D10" s="254"/>
      <c r="E10" s="254"/>
      <c r="F10" s="254"/>
      <c r="G10" s="254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177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1">
        <v>2</v>
      </c>
      <c r="B11" s="242" t="s">
        <v>789</v>
      </c>
      <c r="C11" s="257" t="s">
        <v>790</v>
      </c>
      <c r="D11" s="243" t="s">
        <v>194</v>
      </c>
      <c r="E11" s="244">
        <v>12.032999999999999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 t="s">
        <v>170</v>
      </c>
      <c r="S11" s="246" t="s">
        <v>171</v>
      </c>
      <c r="T11" s="247" t="s">
        <v>172</v>
      </c>
      <c r="U11" s="223">
        <v>9.5200000000000007E-2</v>
      </c>
      <c r="V11" s="223">
        <f>ROUND(E11*U11,2)</f>
        <v>1.1499999999999999</v>
      </c>
      <c r="W11" s="223"/>
      <c r="X11" s="223" t="s">
        <v>173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174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20"/>
      <c r="B12" s="221"/>
      <c r="C12" s="258" t="s">
        <v>791</v>
      </c>
      <c r="D12" s="249"/>
      <c r="E12" s="249"/>
      <c r="F12" s="249"/>
      <c r="G12" s="249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2"/>
      <c r="Z12" s="212"/>
      <c r="AA12" s="212"/>
      <c r="AB12" s="212"/>
      <c r="AC12" s="212"/>
      <c r="AD12" s="212"/>
      <c r="AE12" s="212"/>
      <c r="AF12" s="212"/>
      <c r="AG12" s="212" t="s">
        <v>176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48" t="str">
        <f>C12</f>
        <v>nebo lesní půdy, s vodorovným přemístěním na hromady v místě upotřebení nebo na dočasné či trvalé skládky se složením</v>
      </c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20"/>
      <c r="B13" s="221"/>
      <c r="C13" s="260" t="s">
        <v>950</v>
      </c>
      <c r="D13" s="225"/>
      <c r="E13" s="226">
        <v>12.032999999999999</v>
      </c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2"/>
      <c r="Z13" s="212"/>
      <c r="AA13" s="212"/>
      <c r="AB13" s="212"/>
      <c r="AC13" s="212"/>
      <c r="AD13" s="212"/>
      <c r="AE13" s="212"/>
      <c r="AF13" s="212"/>
      <c r="AG13" s="212" t="s">
        <v>183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20"/>
      <c r="B14" s="221"/>
      <c r="C14" s="259"/>
      <c r="D14" s="251"/>
      <c r="E14" s="251"/>
      <c r="F14" s="251"/>
      <c r="G14" s="251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177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1">
        <v>3</v>
      </c>
      <c r="B15" s="242" t="s">
        <v>878</v>
      </c>
      <c r="C15" s="257" t="s">
        <v>879</v>
      </c>
      <c r="D15" s="243" t="s">
        <v>194</v>
      </c>
      <c r="E15" s="244">
        <v>2.0965500000000001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 t="s">
        <v>170</v>
      </c>
      <c r="S15" s="246" t="s">
        <v>171</v>
      </c>
      <c r="T15" s="247" t="s">
        <v>172</v>
      </c>
      <c r="U15" s="223">
        <v>0.36499999999999999</v>
      </c>
      <c r="V15" s="223">
        <f>ROUND(E15*U15,2)</f>
        <v>0.77</v>
      </c>
      <c r="W15" s="223"/>
      <c r="X15" s="223" t="s">
        <v>173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174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20"/>
      <c r="B16" s="221"/>
      <c r="C16" s="258" t="s">
        <v>880</v>
      </c>
      <c r="D16" s="249"/>
      <c r="E16" s="249"/>
      <c r="F16" s="249"/>
      <c r="G16" s="249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176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48" t="str">
        <f>C16</f>
        <v>zapažených i nezapažených s urovnáním dna do předepsaného profilu a spádu, s přehozením výkopku na přilehlém terénu na vzdálenost do 3 m od podélné osy rýhy nebo s naložením výkopku na dopravní prostředek.</v>
      </c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20"/>
      <c r="B17" s="221"/>
      <c r="C17" s="260" t="s">
        <v>951</v>
      </c>
      <c r="D17" s="225"/>
      <c r="E17" s="226">
        <v>1.88215</v>
      </c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2"/>
      <c r="Z17" s="212"/>
      <c r="AA17" s="212"/>
      <c r="AB17" s="212"/>
      <c r="AC17" s="212"/>
      <c r="AD17" s="212"/>
      <c r="AE17" s="212"/>
      <c r="AF17" s="212"/>
      <c r="AG17" s="212" t="s">
        <v>183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20"/>
      <c r="B18" s="221"/>
      <c r="C18" s="260" t="s">
        <v>952</v>
      </c>
      <c r="D18" s="225"/>
      <c r="E18" s="226">
        <v>0.21440999999999999</v>
      </c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183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20"/>
      <c r="B19" s="221"/>
      <c r="C19" s="259"/>
      <c r="D19" s="251"/>
      <c r="E19" s="251"/>
      <c r="F19" s="251"/>
      <c r="G19" s="251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2"/>
      <c r="Z19" s="212"/>
      <c r="AA19" s="212"/>
      <c r="AB19" s="212"/>
      <c r="AC19" s="212"/>
      <c r="AD19" s="212"/>
      <c r="AE19" s="212"/>
      <c r="AF19" s="212"/>
      <c r="AG19" s="212" t="s">
        <v>177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41">
        <v>4</v>
      </c>
      <c r="B20" s="242" t="s">
        <v>211</v>
      </c>
      <c r="C20" s="257" t="s">
        <v>212</v>
      </c>
      <c r="D20" s="243" t="s">
        <v>194</v>
      </c>
      <c r="E20" s="244">
        <v>1.88215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 t="s">
        <v>170</v>
      </c>
      <c r="S20" s="246" t="s">
        <v>171</v>
      </c>
      <c r="T20" s="247" t="s">
        <v>172</v>
      </c>
      <c r="U20" s="223">
        <v>1.0999999999999999E-2</v>
      </c>
      <c r="V20" s="223">
        <f>ROUND(E20*U20,2)</f>
        <v>0.02</v>
      </c>
      <c r="W20" s="223"/>
      <c r="X20" s="223" t="s">
        <v>173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174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20"/>
      <c r="B21" s="221"/>
      <c r="C21" s="258" t="s">
        <v>208</v>
      </c>
      <c r="D21" s="249"/>
      <c r="E21" s="249"/>
      <c r="F21" s="249"/>
      <c r="G21" s="249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2"/>
      <c r="Z21" s="212"/>
      <c r="AA21" s="212"/>
      <c r="AB21" s="212"/>
      <c r="AC21" s="212"/>
      <c r="AD21" s="212"/>
      <c r="AE21" s="212"/>
      <c r="AF21" s="212"/>
      <c r="AG21" s="212" t="s">
        <v>176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20"/>
      <c r="B22" s="221"/>
      <c r="C22" s="260" t="s">
        <v>951</v>
      </c>
      <c r="D22" s="225"/>
      <c r="E22" s="226">
        <v>1.88215</v>
      </c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183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20"/>
      <c r="B23" s="221"/>
      <c r="C23" s="259"/>
      <c r="D23" s="251"/>
      <c r="E23" s="251"/>
      <c r="F23" s="251"/>
      <c r="G23" s="251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2"/>
      <c r="Z23" s="212"/>
      <c r="AA23" s="212"/>
      <c r="AB23" s="212"/>
      <c r="AC23" s="212"/>
      <c r="AD23" s="212"/>
      <c r="AE23" s="212"/>
      <c r="AF23" s="212"/>
      <c r="AG23" s="212" t="s">
        <v>177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33.75" outlineLevel="1" x14ac:dyDescent="0.2">
      <c r="A24" s="241">
        <v>5</v>
      </c>
      <c r="B24" s="242" t="s">
        <v>214</v>
      </c>
      <c r="C24" s="257" t="s">
        <v>215</v>
      </c>
      <c r="D24" s="243" t="s">
        <v>194</v>
      </c>
      <c r="E24" s="244">
        <v>18.821459999999998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 t="s">
        <v>170</v>
      </c>
      <c r="S24" s="246" t="s">
        <v>171</v>
      </c>
      <c r="T24" s="247" t="s">
        <v>172</v>
      </c>
      <c r="U24" s="223">
        <v>0</v>
      </c>
      <c r="V24" s="223">
        <f>ROUND(E24*U24,2)</f>
        <v>0</v>
      </c>
      <c r="W24" s="223"/>
      <c r="X24" s="223" t="s">
        <v>173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174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20"/>
      <c r="B25" s="221"/>
      <c r="C25" s="258" t="s">
        <v>208</v>
      </c>
      <c r="D25" s="249"/>
      <c r="E25" s="249"/>
      <c r="F25" s="249"/>
      <c r="G25" s="249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2"/>
      <c r="Z25" s="212"/>
      <c r="AA25" s="212"/>
      <c r="AB25" s="212"/>
      <c r="AC25" s="212"/>
      <c r="AD25" s="212"/>
      <c r="AE25" s="212"/>
      <c r="AF25" s="212"/>
      <c r="AG25" s="212" t="s">
        <v>176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20"/>
      <c r="B26" s="221"/>
      <c r="C26" s="260" t="s">
        <v>953</v>
      </c>
      <c r="D26" s="225"/>
      <c r="E26" s="226">
        <v>18.821459999999998</v>
      </c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 t="s">
        <v>183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20"/>
      <c r="B27" s="221"/>
      <c r="C27" s="259"/>
      <c r="D27" s="251"/>
      <c r="E27" s="251"/>
      <c r="F27" s="251"/>
      <c r="G27" s="251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2"/>
      <c r="Z27" s="212"/>
      <c r="AA27" s="212"/>
      <c r="AB27" s="212"/>
      <c r="AC27" s="212"/>
      <c r="AD27" s="212"/>
      <c r="AE27" s="212"/>
      <c r="AF27" s="212"/>
      <c r="AG27" s="212" t="s">
        <v>177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41">
        <v>6</v>
      </c>
      <c r="B28" s="242" t="s">
        <v>218</v>
      </c>
      <c r="C28" s="257" t="s">
        <v>219</v>
      </c>
      <c r="D28" s="243" t="s">
        <v>194</v>
      </c>
      <c r="E28" s="244">
        <v>1.88215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 t="s">
        <v>170</v>
      </c>
      <c r="S28" s="246" t="s">
        <v>171</v>
      </c>
      <c r="T28" s="247" t="s">
        <v>172</v>
      </c>
      <c r="U28" s="223">
        <v>3.1E-2</v>
      </c>
      <c r="V28" s="223">
        <f>ROUND(E28*U28,2)</f>
        <v>0.06</v>
      </c>
      <c r="W28" s="223"/>
      <c r="X28" s="223" t="s">
        <v>173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174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20"/>
      <c r="B29" s="221"/>
      <c r="C29" s="261" t="s">
        <v>220</v>
      </c>
      <c r="D29" s="252"/>
      <c r="E29" s="252"/>
      <c r="F29" s="252"/>
      <c r="G29" s="252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2"/>
      <c r="Z29" s="212"/>
      <c r="AA29" s="212"/>
      <c r="AB29" s="212"/>
      <c r="AC29" s="212"/>
      <c r="AD29" s="212"/>
      <c r="AE29" s="212"/>
      <c r="AF29" s="212"/>
      <c r="AG29" s="212" t="s">
        <v>221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48" t="str">
        <f>C29</f>
        <v>Uložení sypaniny do násypů nebo na skládku s rozprostřením sypaniny ve vrstvách a s hrubým urovnáním.</v>
      </c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20"/>
      <c r="B30" s="221"/>
      <c r="C30" s="260" t="s">
        <v>951</v>
      </c>
      <c r="D30" s="225"/>
      <c r="E30" s="226">
        <v>1.88215</v>
      </c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183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20"/>
      <c r="B31" s="221"/>
      <c r="C31" s="259"/>
      <c r="D31" s="251"/>
      <c r="E31" s="251"/>
      <c r="F31" s="251"/>
      <c r="G31" s="251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2"/>
      <c r="Z31" s="212"/>
      <c r="AA31" s="212"/>
      <c r="AB31" s="212"/>
      <c r="AC31" s="212"/>
      <c r="AD31" s="212"/>
      <c r="AE31" s="212"/>
      <c r="AF31" s="212"/>
      <c r="AG31" s="212" t="s">
        <v>177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1">
        <v>7</v>
      </c>
      <c r="B32" s="242" t="s">
        <v>290</v>
      </c>
      <c r="C32" s="257" t="s">
        <v>291</v>
      </c>
      <c r="D32" s="243" t="s">
        <v>180</v>
      </c>
      <c r="E32" s="244">
        <v>98.535470000000004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 t="s">
        <v>292</v>
      </c>
      <c r="S32" s="246" t="s">
        <v>171</v>
      </c>
      <c r="T32" s="247" t="s">
        <v>172</v>
      </c>
      <c r="U32" s="223">
        <v>0.2</v>
      </c>
      <c r="V32" s="223">
        <f>ROUND(E32*U32,2)</f>
        <v>19.71</v>
      </c>
      <c r="W32" s="223"/>
      <c r="X32" s="223" t="s">
        <v>173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174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20"/>
      <c r="B33" s="221"/>
      <c r="C33" s="258" t="s">
        <v>293</v>
      </c>
      <c r="D33" s="249"/>
      <c r="E33" s="249"/>
      <c r="F33" s="249"/>
      <c r="G33" s="249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2"/>
      <c r="Z33" s="212"/>
      <c r="AA33" s="212"/>
      <c r="AB33" s="212"/>
      <c r="AC33" s="212"/>
      <c r="AD33" s="212"/>
      <c r="AE33" s="212"/>
      <c r="AF33" s="212"/>
      <c r="AG33" s="212" t="s">
        <v>176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48" t="str">
        <f>C33</f>
        <v>s vyprofilováním, s přihnojením organickým hnojivem, naložením a odvozem shrabků a pokosené trávy na vzdálenost do 10 km a s jejich složením,</v>
      </c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20"/>
      <c r="B34" s="221"/>
      <c r="C34" s="262" t="s">
        <v>294</v>
      </c>
      <c r="D34" s="253"/>
      <c r="E34" s="253"/>
      <c r="F34" s="253"/>
      <c r="G34" s="25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221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20"/>
      <c r="B35" s="221"/>
      <c r="C35" s="262" t="s">
        <v>295</v>
      </c>
      <c r="D35" s="253"/>
      <c r="E35" s="253"/>
      <c r="F35" s="253"/>
      <c r="G35" s="25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2"/>
      <c r="Z35" s="212"/>
      <c r="AA35" s="212"/>
      <c r="AB35" s="212"/>
      <c r="AC35" s="212"/>
      <c r="AD35" s="212"/>
      <c r="AE35" s="212"/>
      <c r="AF35" s="212"/>
      <c r="AG35" s="212" t="s">
        <v>221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20"/>
      <c r="B36" s="221"/>
      <c r="C36" s="260" t="s">
        <v>954</v>
      </c>
      <c r="D36" s="225"/>
      <c r="E36" s="226">
        <v>47.26773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183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20"/>
      <c r="B37" s="221"/>
      <c r="C37" s="260" t="s">
        <v>955</v>
      </c>
      <c r="D37" s="225"/>
      <c r="E37" s="226">
        <v>51.26773</v>
      </c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2"/>
      <c r="Z37" s="212"/>
      <c r="AA37" s="212"/>
      <c r="AB37" s="212"/>
      <c r="AC37" s="212"/>
      <c r="AD37" s="212"/>
      <c r="AE37" s="212"/>
      <c r="AF37" s="212"/>
      <c r="AG37" s="212" t="s">
        <v>183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20"/>
      <c r="B38" s="221"/>
      <c r="C38" s="259"/>
      <c r="D38" s="251"/>
      <c r="E38" s="251"/>
      <c r="F38" s="251"/>
      <c r="G38" s="251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2"/>
      <c r="Z38" s="212"/>
      <c r="AA38" s="212"/>
      <c r="AB38" s="212"/>
      <c r="AC38" s="212"/>
      <c r="AD38" s="212"/>
      <c r="AE38" s="212"/>
      <c r="AF38" s="212"/>
      <c r="AG38" s="212" t="s">
        <v>177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1">
        <v>8</v>
      </c>
      <c r="B39" s="242" t="s">
        <v>235</v>
      </c>
      <c r="C39" s="257" t="s">
        <v>236</v>
      </c>
      <c r="D39" s="243" t="s">
        <v>180</v>
      </c>
      <c r="E39" s="244">
        <v>120.22857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6" t="s">
        <v>170</v>
      </c>
      <c r="S39" s="246" t="s">
        <v>171</v>
      </c>
      <c r="T39" s="247" t="s">
        <v>172</v>
      </c>
      <c r="U39" s="223">
        <v>1.7999999999999999E-2</v>
      </c>
      <c r="V39" s="223">
        <f>ROUND(E39*U39,2)</f>
        <v>2.16</v>
      </c>
      <c r="W39" s="223"/>
      <c r="X39" s="223" t="s">
        <v>173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174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20"/>
      <c r="B40" s="221"/>
      <c r="C40" s="258" t="s">
        <v>237</v>
      </c>
      <c r="D40" s="249"/>
      <c r="E40" s="249"/>
      <c r="F40" s="249"/>
      <c r="G40" s="249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2"/>
      <c r="Z40" s="212"/>
      <c r="AA40" s="212"/>
      <c r="AB40" s="212"/>
      <c r="AC40" s="212"/>
      <c r="AD40" s="212"/>
      <c r="AE40" s="212"/>
      <c r="AF40" s="212"/>
      <c r="AG40" s="212" t="s">
        <v>176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20"/>
      <c r="B41" s="221"/>
      <c r="C41" s="260" t="s">
        <v>956</v>
      </c>
      <c r="D41" s="225"/>
      <c r="E41" s="226">
        <v>120.22857</v>
      </c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2"/>
      <c r="Z41" s="212"/>
      <c r="AA41" s="212"/>
      <c r="AB41" s="212"/>
      <c r="AC41" s="212"/>
      <c r="AD41" s="212"/>
      <c r="AE41" s="212"/>
      <c r="AF41" s="212"/>
      <c r="AG41" s="212" t="s">
        <v>183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20"/>
      <c r="B42" s="221"/>
      <c r="C42" s="259"/>
      <c r="D42" s="251"/>
      <c r="E42" s="251"/>
      <c r="F42" s="251"/>
      <c r="G42" s="251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2"/>
      <c r="Z42" s="212"/>
      <c r="AA42" s="212"/>
      <c r="AB42" s="212"/>
      <c r="AC42" s="212"/>
      <c r="AD42" s="212"/>
      <c r="AE42" s="212"/>
      <c r="AF42" s="212"/>
      <c r="AG42" s="212" t="s">
        <v>177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 x14ac:dyDescent="0.2">
      <c r="A43" s="241">
        <v>9</v>
      </c>
      <c r="B43" s="242" t="s">
        <v>575</v>
      </c>
      <c r="C43" s="257" t="s">
        <v>576</v>
      </c>
      <c r="D43" s="243" t="s">
        <v>180</v>
      </c>
      <c r="E43" s="244">
        <v>47.26773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 t="s">
        <v>170</v>
      </c>
      <c r="S43" s="246" t="s">
        <v>171</v>
      </c>
      <c r="T43" s="247" t="s">
        <v>172</v>
      </c>
      <c r="U43" s="223">
        <v>0.13</v>
      </c>
      <c r="V43" s="223">
        <f>ROUND(E43*U43,2)</f>
        <v>6.14</v>
      </c>
      <c r="W43" s="223"/>
      <c r="X43" s="223" t="s">
        <v>173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174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20"/>
      <c r="B44" s="221"/>
      <c r="C44" s="258" t="s">
        <v>311</v>
      </c>
      <c r="D44" s="249"/>
      <c r="E44" s="249"/>
      <c r="F44" s="249"/>
      <c r="G44" s="249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176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48" t="str">
        <f>C44</f>
        <v>s případným nutným přemístěním hromad nebo dočasných skládek na místo potřeby ze vzdálenosti do 30 m, v rovině nebo ve svahu do 1 : 5,</v>
      </c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20"/>
      <c r="B45" s="221"/>
      <c r="C45" s="262" t="s">
        <v>577</v>
      </c>
      <c r="D45" s="253"/>
      <c r="E45" s="253"/>
      <c r="F45" s="253"/>
      <c r="G45" s="25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2"/>
      <c r="Z45" s="212"/>
      <c r="AA45" s="212"/>
      <c r="AB45" s="212"/>
      <c r="AC45" s="212"/>
      <c r="AD45" s="212"/>
      <c r="AE45" s="212"/>
      <c r="AF45" s="212"/>
      <c r="AG45" s="212" t="s">
        <v>221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20"/>
      <c r="B46" s="221"/>
      <c r="C46" s="260" t="s">
        <v>954</v>
      </c>
      <c r="D46" s="225"/>
      <c r="E46" s="226">
        <v>47.26773</v>
      </c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2"/>
      <c r="Z46" s="212"/>
      <c r="AA46" s="212"/>
      <c r="AB46" s="212"/>
      <c r="AC46" s="212"/>
      <c r="AD46" s="212"/>
      <c r="AE46" s="212"/>
      <c r="AF46" s="212"/>
      <c r="AG46" s="212" t="s">
        <v>183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20"/>
      <c r="B47" s="221"/>
      <c r="C47" s="259"/>
      <c r="D47" s="251"/>
      <c r="E47" s="251"/>
      <c r="F47" s="251"/>
      <c r="G47" s="251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2"/>
      <c r="Z47" s="212"/>
      <c r="AA47" s="212"/>
      <c r="AB47" s="212"/>
      <c r="AC47" s="212"/>
      <c r="AD47" s="212"/>
      <c r="AE47" s="212"/>
      <c r="AF47" s="212"/>
      <c r="AG47" s="212" t="s">
        <v>177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41">
        <v>10</v>
      </c>
      <c r="B48" s="242" t="s">
        <v>315</v>
      </c>
      <c r="C48" s="257" t="s">
        <v>316</v>
      </c>
      <c r="D48" s="243" t="s">
        <v>180</v>
      </c>
      <c r="E48" s="244">
        <v>51.26773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6" t="s">
        <v>292</v>
      </c>
      <c r="S48" s="246" t="s">
        <v>171</v>
      </c>
      <c r="T48" s="247" t="s">
        <v>172</v>
      </c>
      <c r="U48" s="223">
        <v>5.1999999999999998E-2</v>
      </c>
      <c r="V48" s="223">
        <f>ROUND(E48*U48,2)</f>
        <v>2.67</v>
      </c>
      <c r="W48" s="223"/>
      <c r="X48" s="223" t="s">
        <v>173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174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20"/>
      <c r="B49" s="221"/>
      <c r="C49" s="260" t="s">
        <v>955</v>
      </c>
      <c r="D49" s="225"/>
      <c r="E49" s="226">
        <v>51.26773</v>
      </c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2"/>
      <c r="Z49" s="212"/>
      <c r="AA49" s="212"/>
      <c r="AB49" s="212"/>
      <c r="AC49" s="212"/>
      <c r="AD49" s="212"/>
      <c r="AE49" s="212"/>
      <c r="AF49" s="212"/>
      <c r="AG49" s="212" t="s">
        <v>183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20"/>
      <c r="B50" s="221"/>
      <c r="C50" s="259"/>
      <c r="D50" s="251"/>
      <c r="E50" s="251"/>
      <c r="F50" s="251"/>
      <c r="G50" s="251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2"/>
      <c r="Z50" s="212"/>
      <c r="AA50" s="212"/>
      <c r="AB50" s="212"/>
      <c r="AC50" s="212"/>
      <c r="AD50" s="212"/>
      <c r="AE50" s="212"/>
      <c r="AF50" s="212"/>
      <c r="AG50" s="212" t="s">
        <v>177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1">
        <v>11</v>
      </c>
      <c r="B51" s="242" t="s">
        <v>318</v>
      </c>
      <c r="C51" s="257" t="s">
        <v>319</v>
      </c>
      <c r="D51" s="243" t="s">
        <v>180</v>
      </c>
      <c r="E51" s="244">
        <v>98.535470000000004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 t="s">
        <v>292</v>
      </c>
      <c r="S51" s="246" t="s">
        <v>171</v>
      </c>
      <c r="T51" s="247" t="s">
        <v>172</v>
      </c>
      <c r="U51" s="223">
        <v>1.4999999999999999E-2</v>
      </c>
      <c r="V51" s="223">
        <f>ROUND(E51*U51,2)</f>
        <v>1.48</v>
      </c>
      <c r="W51" s="223"/>
      <c r="X51" s="223" t="s">
        <v>173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174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20"/>
      <c r="B52" s="221"/>
      <c r="C52" s="260" t="s">
        <v>954</v>
      </c>
      <c r="D52" s="225"/>
      <c r="E52" s="226">
        <v>47.26773</v>
      </c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2"/>
      <c r="Z52" s="212"/>
      <c r="AA52" s="212"/>
      <c r="AB52" s="212"/>
      <c r="AC52" s="212"/>
      <c r="AD52" s="212"/>
      <c r="AE52" s="212"/>
      <c r="AF52" s="212"/>
      <c r="AG52" s="212" t="s">
        <v>183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20"/>
      <c r="B53" s="221"/>
      <c r="C53" s="260" t="s">
        <v>955</v>
      </c>
      <c r="D53" s="225"/>
      <c r="E53" s="226">
        <v>51.26773</v>
      </c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2"/>
      <c r="Z53" s="212"/>
      <c r="AA53" s="212"/>
      <c r="AB53" s="212"/>
      <c r="AC53" s="212"/>
      <c r="AD53" s="212"/>
      <c r="AE53" s="212"/>
      <c r="AF53" s="212"/>
      <c r="AG53" s="212" t="s">
        <v>183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20"/>
      <c r="B54" s="221"/>
      <c r="C54" s="259"/>
      <c r="D54" s="251"/>
      <c r="E54" s="251"/>
      <c r="F54" s="251"/>
      <c r="G54" s="251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2"/>
      <c r="Z54" s="212"/>
      <c r="AA54" s="212"/>
      <c r="AB54" s="212"/>
      <c r="AC54" s="212"/>
      <c r="AD54" s="212"/>
      <c r="AE54" s="212"/>
      <c r="AF54" s="212"/>
      <c r="AG54" s="212" t="s">
        <v>177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41">
        <v>12</v>
      </c>
      <c r="B55" s="242" t="s">
        <v>957</v>
      </c>
      <c r="C55" s="257" t="s">
        <v>958</v>
      </c>
      <c r="D55" s="243" t="s">
        <v>180</v>
      </c>
      <c r="E55" s="244">
        <v>2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9.4000000000000004E-3</v>
      </c>
      <c r="O55" s="246">
        <f>ROUND(E55*N55,2)</f>
        <v>0.02</v>
      </c>
      <c r="P55" s="246">
        <v>0</v>
      </c>
      <c r="Q55" s="246">
        <f>ROUND(E55*P55,2)</f>
        <v>0</v>
      </c>
      <c r="R55" s="246" t="s">
        <v>292</v>
      </c>
      <c r="S55" s="246" t="s">
        <v>171</v>
      </c>
      <c r="T55" s="247" t="s">
        <v>172</v>
      </c>
      <c r="U55" s="223">
        <v>0.86399999999999999</v>
      </c>
      <c r="V55" s="223">
        <f>ROUND(E55*U55,2)</f>
        <v>1.73</v>
      </c>
      <c r="W55" s="223"/>
      <c r="X55" s="223" t="s">
        <v>173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174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20"/>
      <c r="B56" s="221"/>
      <c r="C56" s="258" t="s">
        <v>959</v>
      </c>
      <c r="D56" s="249"/>
      <c r="E56" s="249"/>
      <c r="F56" s="249"/>
      <c r="G56" s="249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2"/>
      <c r="Z56" s="212"/>
      <c r="AA56" s="212"/>
      <c r="AB56" s="212"/>
      <c r="AC56" s="212"/>
      <c r="AD56" s="212"/>
      <c r="AE56" s="212"/>
      <c r="AF56" s="212"/>
      <c r="AG56" s="212" t="s">
        <v>176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20"/>
      <c r="B57" s="221"/>
      <c r="C57" s="262" t="s">
        <v>960</v>
      </c>
      <c r="D57" s="253"/>
      <c r="E57" s="253"/>
      <c r="F57" s="253"/>
      <c r="G57" s="25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2"/>
      <c r="Z57" s="212"/>
      <c r="AA57" s="212"/>
      <c r="AB57" s="212"/>
      <c r="AC57" s="212"/>
      <c r="AD57" s="212"/>
      <c r="AE57" s="212"/>
      <c r="AF57" s="212"/>
      <c r="AG57" s="212" t="s">
        <v>221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20"/>
      <c r="B58" s="221"/>
      <c r="C58" s="259"/>
      <c r="D58" s="251"/>
      <c r="E58" s="251"/>
      <c r="F58" s="251"/>
      <c r="G58" s="251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2"/>
      <c r="Z58" s="212"/>
      <c r="AA58" s="212"/>
      <c r="AB58" s="212"/>
      <c r="AC58" s="212"/>
      <c r="AD58" s="212"/>
      <c r="AE58" s="212"/>
      <c r="AF58" s="212"/>
      <c r="AG58" s="212" t="s">
        <v>177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41">
        <v>13</v>
      </c>
      <c r="B59" s="242" t="s">
        <v>961</v>
      </c>
      <c r="C59" s="257" t="s">
        <v>962</v>
      </c>
      <c r="D59" s="243" t="s">
        <v>180</v>
      </c>
      <c r="E59" s="244">
        <v>2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 t="s">
        <v>292</v>
      </c>
      <c r="S59" s="246" t="s">
        <v>171</v>
      </c>
      <c r="T59" s="247" t="s">
        <v>172</v>
      </c>
      <c r="U59" s="223">
        <v>0.371</v>
      </c>
      <c r="V59" s="223">
        <f>ROUND(E59*U59,2)</f>
        <v>0.74</v>
      </c>
      <c r="W59" s="223"/>
      <c r="X59" s="223" t="s">
        <v>173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174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20"/>
      <c r="B60" s="221"/>
      <c r="C60" s="258" t="s">
        <v>959</v>
      </c>
      <c r="D60" s="249"/>
      <c r="E60" s="249"/>
      <c r="F60" s="249"/>
      <c r="G60" s="249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2"/>
      <c r="Z60" s="212"/>
      <c r="AA60" s="212"/>
      <c r="AB60" s="212"/>
      <c r="AC60" s="212"/>
      <c r="AD60" s="212"/>
      <c r="AE60" s="212"/>
      <c r="AF60" s="212"/>
      <c r="AG60" s="212" t="s">
        <v>176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20"/>
      <c r="B61" s="221"/>
      <c r="C61" s="262" t="s">
        <v>960</v>
      </c>
      <c r="D61" s="253"/>
      <c r="E61" s="253"/>
      <c r="F61" s="253"/>
      <c r="G61" s="25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2"/>
      <c r="Z61" s="212"/>
      <c r="AA61" s="212"/>
      <c r="AB61" s="212"/>
      <c r="AC61" s="212"/>
      <c r="AD61" s="212"/>
      <c r="AE61" s="212"/>
      <c r="AF61" s="212"/>
      <c r="AG61" s="212" t="s">
        <v>221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20"/>
      <c r="B62" s="221"/>
      <c r="C62" s="259"/>
      <c r="D62" s="251"/>
      <c r="E62" s="251"/>
      <c r="F62" s="251"/>
      <c r="G62" s="251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2"/>
      <c r="Z62" s="212"/>
      <c r="AA62" s="212"/>
      <c r="AB62" s="212"/>
      <c r="AC62" s="212"/>
      <c r="AD62" s="212"/>
      <c r="AE62" s="212"/>
      <c r="AF62" s="212"/>
      <c r="AG62" s="212" t="s">
        <v>177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41">
        <v>14</v>
      </c>
      <c r="B63" s="242" t="s">
        <v>320</v>
      </c>
      <c r="C63" s="257" t="s">
        <v>321</v>
      </c>
      <c r="D63" s="243" t="s">
        <v>257</v>
      </c>
      <c r="E63" s="244">
        <v>1.97E-3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6" t="s">
        <v>292</v>
      </c>
      <c r="S63" s="246" t="s">
        <v>171</v>
      </c>
      <c r="T63" s="247" t="s">
        <v>172</v>
      </c>
      <c r="U63" s="223">
        <v>21.428999999999998</v>
      </c>
      <c r="V63" s="223">
        <f>ROUND(E63*U63,2)</f>
        <v>0.04</v>
      </c>
      <c r="W63" s="223"/>
      <c r="X63" s="223" t="s">
        <v>173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174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20"/>
      <c r="B64" s="221"/>
      <c r="C64" s="258" t="s">
        <v>322</v>
      </c>
      <c r="D64" s="249"/>
      <c r="E64" s="249"/>
      <c r="F64" s="249"/>
      <c r="G64" s="249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2"/>
      <c r="Z64" s="212"/>
      <c r="AA64" s="212"/>
      <c r="AB64" s="212"/>
      <c r="AC64" s="212"/>
      <c r="AD64" s="212"/>
      <c r="AE64" s="212"/>
      <c r="AF64" s="212"/>
      <c r="AG64" s="212" t="s">
        <v>176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20"/>
      <c r="B65" s="221"/>
      <c r="C65" s="260" t="s">
        <v>963</v>
      </c>
      <c r="D65" s="225"/>
      <c r="E65" s="226">
        <v>9.5E-4</v>
      </c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2"/>
      <c r="Z65" s="212"/>
      <c r="AA65" s="212"/>
      <c r="AB65" s="212"/>
      <c r="AC65" s="212"/>
      <c r="AD65" s="212"/>
      <c r="AE65" s="212"/>
      <c r="AF65" s="212"/>
      <c r="AG65" s="212" t="s">
        <v>183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20"/>
      <c r="B66" s="221"/>
      <c r="C66" s="260" t="s">
        <v>964</v>
      </c>
      <c r="D66" s="225"/>
      <c r="E66" s="226">
        <v>1.0300000000000001E-3</v>
      </c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2"/>
      <c r="Z66" s="212"/>
      <c r="AA66" s="212"/>
      <c r="AB66" s="212"/>
      <c r="AC66" s="212"/>
      <c r="AD66" s="212"/>
      <c r="AE66" s="212"/>
      <c r="AF66" s="212"/>
      <c r="AG66" s="212" t="s">
        <v>183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20"/>
      <c r="B67" s="221"/>
      <c r="C67" s="259"/>
      <c r="D67" s="251"/>
      <c r="E67" s="251"/>
      <c r="F67" s="251"/>
      <c r="G67" s="251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2"/>
      <c r="Z67" s="212"/>
      <c r="AA67" s="212"/>
      <c r="AB67" s="212"/>
      <c r="AC67" s="212"/>
      <c r="AD67" s="212"/>
      <c r="AE67" s="212"/>
      <c r="AF67" s="212"/>
      <c r="AG67" s="212" t="s">
        <v>177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41">
        <v>15</v>
      </c>
      <c r="B68" s="242" t="s">
        <v>243</v>
      </c>
      <c r="C68" s="257" t="s">
        <v>244</v>
      </c>
      <c r="D68" s="243" t="s">
        <v>194</v>
      </c>
      <c r="E68" s="244">
        <v>1.88215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6" t="s">
        <v>170</v>
      </c>
      <c r="S68" s="246" t="s">
        <v>171</v>
      </c>
      <c r="T68" s="247" t="s">
        <v>172</v>
      </c>
      <c r="U68" s="223">
        <v>0</v>
      </c>
      <c r="V68" s="223">
        <f>ROUND(E68*U68,2)</f>
        <v>0</v>
      </c>
      <c r="W68" s="223"/>
      <c r="X68" s="223" t="s">
        <v>173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174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20"/>
      <c r="B69" s="221"/>
      <c r="C69" s="260" t="s">
        <v>951</v>
      </c>
      <c r="D69" s="225"/>
      <c r="E69" s="226">
        <v>1.88215</v>
      </c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2"/>
      <c r="Z69" s="212"/>
      <c r="AA69" s="212"/>
      <c r="AB69" s="212"/>
      <c r="AC69" s="212"/>
      <c r="AD69" s="212"/>
      <c r="AE69" s="212"/>
      <c r="AF69" s="212"/>
      <c r="AG69" s="212" t="s">
        <v>183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20"/>
      <c r="B70" s="221"/>
      <c r="C70" s="259"/>
      <c r="D70" s="251"/>
      <c r="E70" s="251"/>
      <c r="F70" s="251"/>
      <c r="G70" s="251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2"/>
      <c r="Z70" s="212"/>
      <c r="AA70" s="212"/>
      <c r="AB70" s="212"/>
      <c r="AC70" s="212"/>
      <c r="AD70" s="212"/>
      <c r="AE70" s="212"/>
      <c r="AF70" s="212"/>
      <c r="AG70" s="212" t="s">
        <v>177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41">
        <v>16</v>
      </c>
      <c r="B71" s="242" t="s">
        <v>333</v>
      </c>
      <c r="C71" s="257" t="s">
        <v>334</v>
      </c>
      <c r="D71" s="243" t="s">
        <v>335</v>
      </c>
      <c r="E71" s="244">
        <v>4.13849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1E-3</v>
      </c>
      <c r="O71" s="246">
        <f>ROUND(E71*N71,2)</f>
        <v>0</v>
      </c>
      <c r="P71" s="246">
        <v>0</v>
      </c>
      <c r="Q71" s="246">
        <f>ROUND(E71*P71,2)</f>
        <v>0</v>
      </c>
      <c r="R71" s="246" t="s">
        <v>248</v>
      </c>
      <c r="S71" s="246" t="s">
        <v>171</v>
      </c>
      <c r="T71" s="247" t="s">
        <v>172</v>
      </c>
      <c r="U71" s="223">
        <v>0</v>
      </c>
      <c r="V71" s="223">
        <f>ROUND(E71*U71,2)</f>
        <v>0</v>
      </c>
      <c r="W71" s="223"/>
      <c r="X71" s="223" t="s">
        <v>250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336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20"/>
      <c r="B72" s="221"/>
      <c r="C72" s="260" t="s">
        <v>965</v>
      </c>
      <c r="D72" s="225"/>
      <c r="E72" s="226">
        <v>1.8907099999999999</v>
      </c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2"/>
      <c r="Z72" s="212"/>
      <c r="AA72" s="212"/>
      <c r="AB72" s="212"/>
      <c r="AC72" s="212"/>
      <c r="AD72" s="212"/>
      <c r="AE72" s="212"/>
      <c r="AF72" s="212"/>
      <c r="AG72" s="212" t="s">
        <v>183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20"/>
      <c r="B73" s="221"/>
      <c r="C73" s="260" t="s">
        <v>966</v>
      </c>
      <c r="D73" s="225"/>
      <c r="E73" s="226">
        <v>2.05071</v>
      </c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2"/>
      <c r="Z73" s="212"/>
      <c r="AA73" s="212"/>
      <c r="AB73" s="212"/>
      <c r="AC73" s="212"/>
      <c r="AD73" s="212"/>
      <c r="AE73" s="212"/>
      <c r="AF73" s="212"/>
      <c r="AG73" s="212" t="s">
        <v>183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20"/>
      <c r="B74" s="221"/>
      <c r="C74" s="260" t="s">
        <v>233</v>
      </c>
      <c r="D74" s="225"/>
      <c r="E74" s="226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2"/>
      <c r="Z74" s="212"/>
      <c r="AA74" s="212"/>
      <c r="AB74" s="212"/>
      <c r="AC74" s="212"/>
      <c r="AD74" s="212"/>
      <c r="AE74" s="212"/>
      <c r="AF74" s="212"/>
      <c r="AG74" s="212" t="s">
        <v>183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20"/>
      <c r="B75" s="221"/>
      <c r="C75" s="264" t="s">
        <v>340</v>
      </c>
      <c r="D75" s="230"/>
      <c r="E75" s="231">
        <v>3.9414199999999999</v>
      </c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2"/>
      <c r="Z75" s="212"/>
      <c r="AA75" s="212"/>
      <c r="AB75" s="212"/>
      <c r="AC75" s="212"/>
      <c r="AD75" s="212"/>
      <c r="AE75" s="212"/>
      <c r="AF75" s="212"/>
      <c r="AG75" s="212" t="s">
        <v>183</v>
      </c>
      <c r="AH75" s="212">
        <v>1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20"/>
      <c r="B76" s="221"/>
      <c r="C76" s="260" t="s">
        <v>967</v>
      </c>
      <c r="D76" s="225"/>
      <c r="E76" s="226">
        <v>0.19707</v>
      </c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2"/>
      <c r="Z76" s="212"/>
      <c r="AA76" s="212"/>
      <c r="AB76" s="212"/>
      <c r="AC76" s="212"/>
      <c r="AD76" s="212"/>
      <c r="AE76" s="212"/>
      <c r="AF76" s="212"/>
      <c r="AG76" s="212" t="s">
        <v>183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20"/>
      <c r="B77" s="221"/>
      <c r="C77" s="259"/>
      <c r="D77" s="251"/>
      <c r="E77" s="251"/>
      <c r="F77" s="251"/>
      <c r="G77" s="251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2"/>
      <c r="Z77" s="212"/>
      <c r="AA77" s="212"/>
      <c r="AB77" s="212"/>
      <c r="AC77" s="212"/>
      <c r="AD77" s="212"/>
      <c r="AE77" s="212"/>
      <c r="AF77" s="212"/>
      <c r="AG77" s="212" t="s">
        <v>177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41">
        <v>17</v>
      </c>
      <c r="B78" s="242" t="s">
        <v>358</v>
      </c>
      <c r="C78" s="257" t="s">
        <v>359</v>
      </c>
      <c r="D78" s="243" t="s">
        <v>360</v>
      </c>
      <c r="E78" s="244">
        <v>1.97071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6">
        <v>1E-3</v>
      </c>
      <c r="O78" s="246">
        <f>ROUND(E78*N78,2)</f>
        <v>0</v>
      </c>
      <c r="P78" s="246">
        <v>0</v>
      </c>
      <c r="Q78" s="246">
        <f>ROUND(E78*P78,2)</f>
        <v>0</v>
      </c>
      <c r="R78" s="246" t="s">
        <v>248</v>
      </c>
      <c r="S78" s="246" t="s">
        <v>171</v>
      </c>
      <c r="T78" s="247" t="s">
        <v>172</v>
      </c>
      <c r="U78" s="223">
        <v>0</v>
      </c>
      <c r="V78" s="223">
        <f>ROUND(E78*U78,2)</f>
        <v>0</v>
      </c>
      <c r="W78" s="223"/>
      <c r="X78" s="223" t="s">
        <v>250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336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20"/>
      <c r="B79" s="221"/>
      <c r="C79" s="261" t="s">
        <v>361</v>
      </c>
      <c r="D79" s="252"/>
      <c r="E79" s="252"/>
      <c r="F79" s="252"/>
      <c r="G79" s="252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2"/>
      <c r="Z79" s="212"/>
      <c r="AA79" s="212"/>
      <c r="AB79" s="212"/>
      <c r="AC79" s="212"/>
      <c r="AD79" s="212"/>
      <c r="AE79" s="212"/>
      <c r="AF79" s="212"/>
      <c r="AG79" s="212" t="s">
        <v>221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20"/>
      <c r="B80" s="221"/>
      <c r="C80" s="263" t="s">
        <v>233</v>
      </c>
      <c r="D80" s="227"/>
      <c r="E80" s="228"/>
      <c r="F80" s="229"/>
      <c r="G80" s="229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2"/>
      <c r="Z80" s="212"/>
      <c r="AA80" s="212"/>
      <c r="AB80" s="212"/>
      <c r="AC80" s="212"/>
      <c r="AD80" s="212"/>
      <c r="AE80" s="212"/>
      <c r="AF80" s="212"/>
      <c r="AG80" s="212" t="s">
        <v>221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2.5" outlineLevel="1" x14ac:dyDescent="0.2">
      <c r="A81" s="220"/>
      <c r="B81" s="221"/>
      <c r="C81" s="262" t="s">
        <v>362</v>
      </c>
      <c r="D81" s="253"/>
      <c r="E81" s="253"/>
      <c r="F81" s="253"/>
      <c r="G81" s="25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2"/>
      <c r="Z81" s="212"/>
      <c r="AA81" s="212"/>
      <c r="AB81" s="212"/>
      <c r="AC81" s="212"/>
      <c r="AD81" s="212"/>
      <c r="AE81" s="212"/>
      <c r="AF81" s="212"/>
      <c r="AG81" s="212" t="s">
        <v>221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48" t="str">
        <f>C81</f>
        <v>AGRO Trávníkové hnojivo je určeno pro základní hnojení travnatých ploch na začátku i během vegetace. Bezchloridové hnojivo má rychlý účinek, obsahuje hořčík pro sytě zelenou barvu trávníku a síru nezbytnou pro růst a zdravý vzhled trávníku.</v>
      </c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20"/>
      <c r="B82" s="221"/>
      <c r="C82" s="262" t="s">
        <v>363</v>
      </c>
      <c r="D82" s="253"/>
      <c r="E82" s="253"/>
      <c r="F82" s="253"/>
      <c r="G82" s="25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2"/>
      <c r="Z82" s="212"/>
      <c r="AA82" s="212"/>
      <c r="AB82" s="212"/>
      <c r="AC82" s="212"/>
      <c r="AD82" s="212"/>
      <c r="AE82" s="212"/>
      <c r="AF82" s="212"/>
      <c r="AG82" s="212" t="s">
        <v>221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20"/>
      <c r="B83" s="221"/>
      <c r="C83" s="263" t="s">
        <v>233</v>
      </c>
      <c r="D83" s="227"/>
      <c r="E83" s="228"/>
      <c r="F83" s="229"/>
      <c r="G83" s="229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2"/>
      <c r="Z83" s="212"/>
      <c r="AA83" s="212"/>
      <c r="AB83" s="212"/>
      <c r="AC83" s="212"/>
      <c r="AD83" s="212"/>
      <c r="AE83" s="212"/>
      <c r="AF83" s="212"/>
      <c r="AG83" s="212" t="s">
        <v>221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20"/>
      <c r="B84" s="221"/>
      <c r="C84" s="262" t="s">
        <v>364</v>
      </c>
      <c r="D84" s="253"/>
      <c r="E84" s="253"/>
      <c r="F84" s="253"/>
      <c r="G84" s="25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2"/>
      <c r="Z84" s="212"/>
      <c r="AA84" s="212"/>
      <c r="AB84" s="212"/>
      <c r="AC84" s="212"/>
      <c r="AD84" s="212"/>
      <c r="AE84" s="212"/>
      <c r="AF84" s="212"/>
      <c r="AG84" s="212" t="s">
        <v>221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20"/>
      <c r="B85" s="221"/>
      <c r="C85" s="262" t="s">
        <v>365</v>
      </c>
      <c r="D85" s="253"/>
      <c r="E85" s="253"/>
      <c r="F85" s="253"/>
      <c r="G85" s="25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2"/>
      <c r="Z85" s="212"/>
      <c r="AA85" s="212"/>
      <c r="AB85" s="212"/>
      <c r="AC85" s="212"/>
      <c r="AD85" s="212"/>
      <c r="AE85" s="212"/>
      <c r="AF85" s="212"/>
      <c r="AG85" s="212" t="s">
        <v>221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20"/>
      <c r="B86" s="221"/>
      <c r="C86" s="260" t="s">
        <v>968</v>
      </c>
      <c r="D86" s="225"/>
      <c r="E86" s="226">
        <v>0.94535000000000002</v>
      </c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2"/>
      <c r="Z86" s="212"/>
      <c r="AA86" s="212"/>
      <c r="AB86" s="212"/>
      <c r="AC86" s="212"/>
      <c r="AD86" s="212"/>
      <c r="AE86" s="212"/>
      <c r="AF86" s="212"/>
      <c r="AG86" s="212" t="s">
        <v>183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20"/>
      <c r="B87" s="221"/>
      <c r="C87" s="260" t="s">
        <v>969</v>
      </c>
      <c r="D87" s="225"/>
      <c r="E87" s="226">
        <v>1.02535</v>
      </c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12"/>
      <c r="Z87" s="212"/>
      <c r="AA87" s="212"/>
      <c r="AB87" s="212"/>
      <c r="AC87" s="212"/>
      <c r="AD87" s="212"/>
      <c r="AE87" s="212"/>
      <c r="AF87" s="212"/>
      <c r="AG87" s="212" t="s">
        <v>183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20"/>
      <c r="B88" s="221"/>
      <c r="C88" s="259"/>
      <c r="D88" s="251"/>
      <c r="E88" s="251"/>
      <c r="F88" s="251"/>
      <c r="G88" s="251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2"/>
      <c r="Z88" s="212"/>
      <c r="AA88" s="212"/>
      <c r="AB88" s="212"/>
      <c r="AC88" s="212"/>
      <c r="AD88" s="212"/>
      <c r="AE88" s="212"/>
      <c r="AF88" s="212"/>
      <c r="AG88" s="212" t="s">
        <v>177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x14ac:dyDescent="0.2">
      <c r="A89" s="235" t="s">
        <v>165</v>
      </c>
      <c r="B89" s="236" t="s">
        <v>101</v>
      </c>
      <c r="C89" s="256" t="s">
        <v>102</v>
      </c>
      <c r="D89" s="237"/>
      <c r="E89" s="238"/>
      <c r="F89" s="239"/>
      <c r="G89" s="239">
        <f>SUMIF(AG90:AG101,"&lt;&gt;NOR",G90:G101)</f>
        <v>0</v>
      </c>
      <c r="H89" s="239"/>
      <c r="I89" s="239">
        <f>SUM(I90:I101)</f>
        <v>0</v>
      </c>
      <c r="J89" s="239"/>
      <c r="K89" s="239">
        <f>SUM(K90:K101)</f>
        <v>0</v>
      </c>
      <c r="L89" s="239"/>
      <c r="M89" s="239">
        <f>SUM(M90:M101)</f>
        <v>0</v>
      </c>
      <c r="N89" s="239"/>
      <c r="O89" s="239">
        <f>SUM(O90:O101)</f>
        <v>83.09</v>
      </c>
      <c r="P89" s="239"/>
      <c r="Q89" s="239">
        <f>SUM(Q90:Q101)</f>
        <v>0</v>
      </c>
      <c r="R89" s="239"/>
      <c r="S89" s="239"/>
      <c r="T89" s="240"/>
      <c r="U89" s="234"/>
      <c r="V89" s="234">
        <f>SUM(V90:V101)</f>
        <v>11.61</v>
      </c>
      <c r="W89" s="234"/>
      <c r="X89" s="234"/>
      <c r="AG89" t="s">
        <v>166</v>
      </c>
    </row>
    <row r="90" spans="1:60" outlineLevel="1" x14ac:dyDescent="0.2">
      <c r="A90" s="241">
        <v>18</v>
      </c>
      <c r="B90" s="242" t="s">
        <v>970</v>
      </c>
      <c r="C90" s="257" t="s">
        <v>971</v>
      </c>
      <c r="D90" s="243" t="s">
        <v>180</v>
      </c>
      <c r="E90" s="244">
        <v>111.7037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0.21</v>
      </c>
      <c r="O90" s="246">
        <f>ROUND(E90*N90,2)</f>
        <v>23.46</v>
      </c>
      <c r="P90" s="246">
        <v>0</v>
      </c>
      <c r="Q90" s="246">
        <f>ROUND(E90*P90,2)</f>
        <v>0</v>
      </c>
      <c r="R90" s="246"/>
      <c r="S90" s="246" t="s">
        <v>354</v>
      </c>
      <c r="T90" s="247" t="s">
        <v>355</v>
      </c>
      <c r="U90" s="223">
        <v>0.05</v>
      </c>
      <c r="V90" s="223">
        <f>ROUND(E90*U90,2)</f>
        <v>5.59</v>
      </c>
      <c r="W90" s="223"/>
      <c r="X90" s="223" t="s">
        <v>173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174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20"/>
      <c r="B91" s="221"/>
      <c r="C91" s="260" t="s">
        <v>972</v>
      </c>
      <c r="D91" s="225"/>
      <c r="E91" s="226">
        <v>111.7037</v>
      </c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12"/>
      <c r="Z91" s="212"/>
      <c r="AA91" s="212"/>
      <c r="AB91" s="212"/>
      <c r="AC91" s="212"/>
      <c r="AD91" s="212"/>
      <c r="AE91" s="212"/>
      <c r="AF91" s="212"/>
      <c r="AG91" s="212" t="s">
        <v>183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20"/>
      <c r="B92" s="221"/>
      <c r="C92" s="259"/>
      <c r="D92" s="251"/>
      <c r="E92" s="251"/>
      <c r="F92" s="251"/>
      <c r="G92" s="251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2"/>
      <c r="Z92" s="212"/>
      <c r="AA92" s="212"/>
      <c r="AB92" s="212"/>
      <c r="AC92" s="212"/>
      <c r="AD92" s="212"/>
      <c r="AE92" s="212"/>
      <c r="AF92" s="212"/>
      <c r="AG92" s="212" t="s">
        <v>177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1" x14ac:dyDescent="0.2">
      <c r="A93" s="241">
        <v>19</v>
      </c>
      <c r="B93" s="242" t="s">
        <v>402</v>
      </c>
      <c r="C93" s="257" t="s">
        <v>403</v>
      </c>
      <c r="D93" s="243" t="s">
        <v>180</v>
      </c>
      <c r="E93" s="244">
        <v>16.009060000000002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0.28799999999999998</v>
      </c>
      <c r="O93" s="246">
        <f>ROUND(E93*N93,2)</f>
        <v>4.6100000000000003</v>
      </c>
      <c r="P93" s="246">
        <v>0</v>
      </c>
      <c r="Q93" s="246">
        <f>ROUND(E93*P93,2)</f>
        <v>0</v>
      </c>
      <c r="R93" s="246" t="s">
        <v>181</v>
      </c>
      <c r="S93" s="246" t="s">
        <v>171</v>
      </c>
      <c r="T93" s="247" t="s">
        <v>172</v>
      </c>
      <c r="U93" s="223">
        <v>2.3E-2</v>
      </c>
      <c r="V93" s="223">
        <f>ROUND(E93*U93,2)</f>
        <v>0.37</v>
      </c>
      <c r="W93" s="223"/>
      <c r="X93" s="223" t="s">
        <v>173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174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20"/>
      <c r="B94" s="221"/>
      <c r="C94" s="260" t="s">
        <v>973</v>
      </c>
      <c r="D94" s="225"/>
      <c r="E94" s="226">
        <v>16.009060000000002</v>
      </c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12"/>
      <c r="Z94" s="212"/>
      <c r="AA94" s="212"/>
      <c r="AB94" s="212"/>
      <c r="AC94" s="212"/>
      <c r="AD94" s="212"/>
      <c r="AE94" s="212"/>
      <c r="AF94" s="212"/>
      <c r="AG94" s="212" t="s">
        <v>183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20"/>
      <c r="B95" s="221"/>
      <c r="C95" s="259"/>
      <c r="D95" s="251"/>
      <c r="E95" s="251"/>
      <c r="F95" s="251"/>
      <c r="G95" s="251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2"/>
      <c r="Z95" s="212"/>
      <c r="AA95" s="212"/>
      <c r="AB95" s="212"/>
      <c r="AC95" s="212"/>
      <c r="AD95" s="212"/>
      <c r="AE95" s="212"/>
      <c r="AF95" s="212"/>
      <c r="AG95" s="212" t="s">
        <v>177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41">
        <v>20</v>
      </c>
      <c r="B96" s="242" t="s">
        <v>974</v>
      </c>
      <c r="C96" s="257" t="s">
        <v>975</v>
      </c>
      <c r="D96" s="243" t="s">
        <v>180</v>
      </c>
      <c r="E96" s="244">
        <v>111.7037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6">
        <v>0.12</v>
      </c>
      <c r="O96" s="246">
        <f>ROUND(E96*N96,2)</f>
        <v>13.4</v>
      </c>
      <c r="P96" s="246">
        <v>0</v>
      </c>
      <c r="Q96" s="246">
        <f>ROUND(E96*P96,2)</f>
        <v>0</v>
      </c>
      <c r="R96" s="246"/>
      <c r="S96" s="246" t="s">
        <v>354</v>
      </c>
      <c r="T96" s="247" t="s">
        <v>355</v>
      </c>
      <c r="U96" s="223">
        <v>2.5000000000000001E-2</v>
      </c>
      <c r="V96" s="223">
        <f>ROUND(E96*U96,2)</f>
        <v>2.79</v>
      </c>
      <c r="W96" s="223"/>
      <c r="X96" s="223" t="s">
        <v>173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174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20"/>
      <c r="B97" s="221"/>
      <c r="C97" s="260" t="s">
        <v>972</v>
      </c>
      <c r="D97" s="225"/>
      <c r="E97" s="226">
        <v>111.7037</v>
      </c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12"/>
      <c r="Z97" s="212"/>
      <c r="AA97" s="212"/>
      <c r="AB97" s="212"/>
      <c r="AC97" s="212"/>
      <c r="AD97" s="212"/>
      <c r="AE97" s="212"/>
      <c r="AF97" s="212"/>
      <c r="AG97" s="212" t="s">
        <v>183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20"/>
      <c r="B98" s="221"/>
      <c r="C98" s="259"/>
      <c r="D98" s="251"/>
      <c r="E98" s="251"/>
      <c r="F98" s="251"/>
      <c r="G98" s="251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12"/>
      <c r="Z98" s="212"/>
      <c r="AA98" s="212"/>
      <c r="AB98" s="212"/>
      <c r="AC98" s="212"/>
      <c r="AD98" s="212"/>
      <c r="AE98" s="212"/>
      <c r="AF98" s="212"/>
      <c r="AG98" s="212" t="s">
        <v>177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41">
        <v>21</v>
      </c>
      <c r="B99" s="242" t="s">
        <v>976</v>
      </c>
      <c r="C99" s="257" t="s">
        <v>977</v>
      </c>
      <c r="D99" s="243" t="s">
        <v>180</v>
      </c>
      <c r="E99" s="244">
        <v>110.10754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0.378</v>
      </c>
      <c r="O99" s="246">
        <f>ROUND(E99*N99,2)</f>
        <v>41.62</v>
      </c>
      <c r="P99" s="246">
        <v>0</v>
      </c>
      <c r="Q99" s="246">
        <f>ROUND(E99*P99,2)</f>
        <v>0</v>
      </c>
      <c r="R99" s="246"/>
      <c r="S99" s="246" t="s">
        <v>354</v>
      </c>
      <c r="T99" s="247" t="s">
        <v>355</v>
      </c>
      <c r="U99" s="223">
        <v>2.5999999999999999E-2</v>
      </c>
      <c r="V99" s="223">
        <f>ROUND(E99*U99,2)</f>
        <v>2.86</v>
      </c>
      <c r="W99" s="223"/>
      <c r="X99" s="223" t="s">
        <v>173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174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20"/>
      <c r="B100" s="221"/>
      <c r="C100" s="260" t="s">
        <v>978</v>
      </c>
      <c r="D100" s="225"/>
      <c r="E100" s="226">
        <v>110.10754</v>
      </c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183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20"/>
      <c r="B101" s="221"/>
      <c r="C101" s="259"/>
      <c r="D101" s="251"/>
      <c r="E101" s="251"/>
      <c r="F101" s="251"/>
      <c r="G101" s="251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177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x14ac:dyDescent="0.2">
      <c r="A102" s="235" t="s">
        <v>165</v>
      </c>
      <c r="B102" s="236" t="s">
        <v>105</v>
      </c>
      <c r="C102" s="256" t="s">
        <v>106</v>
      </c>
      <c r="D102" s="237"/>
      <c r="E102" s="238"/>
      <c r="F102" s="239"/>
      <c r="G102" s="239">
        <f>SUMIF(AG103:AG121,"&lt;&gt;NOR",G103:G121)</f>
        <v>0</v>
      </c>
      <c r="H102" s="239"/>
      <c r="I102" s="239">
        <f>SUM(I103:I121)</f>
        <v>0</v>
      </c>
      <c r="J102" s="239"/>
      <c r="K102" s="239">
        <f>SUM(K103:K121)</f>
        <v>0</v>
      </c>
      <c r="L102" s="239"/>
      <c r="M102" s="239">
        <f>SUM(M103:M121)</f>
        <v>0</v>
      </c>
      <c r="N102" s="239"/>
      <c r="O102" s="239">
        <f>SUM(O103:O121)</f>
        <v>0.56000000000000005</v>
      </c>
      <c r="P102" s="239"/>
      <c r="Q102" s="239">
        <f>SUM(Q103:Q121)</f>
        <v>0</v>
      </c>
      <c r="R102" s="239"/>
      <c r="S102" s="239"/>
      <c r="T102" s="240"/>
      <c r="U102" s="234"/>
      <c r="V102" s="234">
        <f>SUM(V103:V121)</f>
        <v>2.21</v>
      </c>
      <c r="W102" s="234"/>
      <c r="X102" s="234"/>
      <c r="AG102" t="s">
        <v>166</v>
      </c>
    </row>
    <row r="103" spans="1:60" outlineLevel="1" x14ac:dyDescent="0.2">
      <c r="A103" s="241">
        <v>22</v>
      </c>
      <c r="B103" s="242" t="s">
        <v>979</v>
      </c>
      <c r="C103" s="257" t="s">
        <v>980</v>
      </c>
      <c r="D103" s="243" t="s">
        <v>194</v>
      </c>
      <c r="E103" s="244">
        <v>0.21440999999999999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6">
        <v>2.5249999999999999</v>
      </c>
      <c r="O103" s="246">
        <f>ROUND(E103*N103,2)</f>
        <v>0.54</v>
      </c>
      <c r="P103" s="246">
        <v>0</v>
      </c>
      <c r="Q103" s="246">
        <f>ROUND(E103*P103,2)</f>
        <v>0</v>
      </c>
      <c r="R103" s="246" t="s">
        <v>587</v>
      </c>
      <c r="S103" s="246" t="s">
        <v>171</v>
      </c>
      <c r="T103" s="247" t="s">
        <v>172</v>
      </c>
      <c r="U103" s="223">
        <v>2.3170000000000002</v>
      </c>
      <c r="V103" s="223">
        <f>ROUND(E103*U103,2)</f>
        <v>0.5</v>
      </c>
      <c r="W103" s="223"/>
      <c r="X103" s="223" t="s">
        <v>173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174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20"/>
      <c r="B104" s="221"/>
      <c r="C104" s="258" t="s">
        <v>981</v>
      </c>
      <c r="D104" s="249"/>
      <c r="E104" s="249"/>
      <c r="F104" s="249"/>
      <c r="G104" s="249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176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20"/>
      <c r="B105" s="221"/>
      <c r="C105" s="262" t="s">
        <v>982</v>
      </c>
      <c r="D105" s="253"/>
      <c r="E105" s="253"/>
      <c r="F105" s="253"/>
      <c r="G105" s="25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12"/>
      <c r="Z105" s="212"/>
      <c r="AA105" s="212"/>
      <c r="AB105" s="212"/>
      <c r="AC105" s="212"/>
      <c r="AD105" s="212"/>
      <c r="AE105" s="212"/>
      <c r="AF105" s="212"/>
      <c r="AG105" s="212" t="s">
        <v>221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22.5" outlineLevel="1" x14ac:dyDescent="0.2">
      <c r="A106" s="220"/>
      <c r="B106" s="221"/>
      <c r="C106" s="260" t="s">
        <v>983</v>
      </c>
      <c r="D106" s="225"/>
      <c r="E106" s="226">
        <v>0.21440999999999999</v>
      </c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183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20"/>
      <c r="B107" s="221"/>
      <c r="C107" s="259"/>
      <c r="D107" s="251"/>
      <c r="E107" s="251"/>
      <c r="F107" s="251"/>
      <c r="G107" s="251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177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41">
        <v>23</v>
      </c>
      <c r="B108" s="242" t="s">
        <v>984</v>
      </c>
      <c r="C108" s="257" t="s">
        <v>985</v>
      </c>
      <c r="D108" s="243" t="s">
        <v>194</v>
      </c>
      <c r="E108" s="244">
        <v>0.21440999999999999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6">
        <v>0.01</v>
      </c>
      <c r="O108" s="246">
        <f>ROUND(E108*N108,2)</f>
        <v>0</v>
      </c>
      <c r="P108" s="246">
        <v>0</v>
      </c>
      <c r="Q108" s="246">
        <f>ROUND(E108*P108,2)</f>
        <v>0</v>
      </c>
      <c r="R108" s="246" t="s">
        <v>587</v>
      </c>
      <c r="S108" s="246" t="s">
        <v>171</v>
      </c>
      <c r="T108" s="247" t="s">
        <v>172</v>
      </c>
      <c r="U108" s="223">
        <v>0.67500000000000004</v>
      </c>
      <c r="V108" s="223">
        <f>ROUND(E108*U108,2)</f>
        <v>0.14000000000000001</v>
      </c>
      <c r="W108" s="223"/>
      <c r="X108" s="223" t="s">
        <v>173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174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20"/>
      <c r="B109" s="221"/>
      <c r="C109" s="258" t="s">
        <v>986</v>
      </c>
      <c r="D109" s="249"/>
      <c r="E109" s="249"/>
      <c r="F109" s="249"/>
      <c r="G109" s="249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176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22.5" outlineLevel="1" x14ac:dyDescent="0.2">
      <c r="A110" s="220"/>
      <c r="B110" s="221"/>
      <c r="C110" s="260" t="s">
        <v>983</v>
      </c>
      <c r="D110" s="225"/>
      <c r="E110" s="226">
        <v>0.21440999999999999</v>
      </c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183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20"/>
      <c r="B111" s="221"/>
      <c r="C111" s="259"/>
      <c r="D111" s="251"/>
      <c r="E111" s="251"/>
      <c r="F111" s="251"/>
      <c r="G111" s="251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177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41">
        <v>24</v>
      </c>
      <c r="B112" s="242" t="s">
        <v>987</v>
      </c>
      <c r="C112" s="257" t="s">
        <v>988</v>
      </c>
      <c r="D112" s="243" t="s">
        <v>180</v>
      </c>
      <c r="E112" s="244">
        <v>0.31907000000000002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6">
        <v>1.41E-2</v>
      </c>
      <c r="O112" s="246">
        <f>ROUND(E112*N112,2)</f>
        <v>0</v>
      </c>
      <c r="P112" s="246">
        <v>0</v>
      </c>
      <c r="Q112" s="246">
        <f>ROUND(E112*P112,2)</f>
        <v>0</v>
      </c>
      <c r="R112" s="246" t="s">
        <v>587</v>
      </c>
      <c r="S112" s="246" t="s">
        <v>171</v>
      </c>
      <c r="T112" s="247" t="s">
        <v>172</v>
      </c>
      <c r="U112" s="223">
        <v>0.39600000000000002</v>
      </c>
      <c r="V112" s="223">
        <f>ROUND(E112*U112,2)</f>
        <v>0.13</v>
      </c>
      <c r="W112" s="223"/>
      <c r="X112" s="223" t="s">
        <v>173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174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22.5" outlineLevel="1" x14ac:dyDescent="0.2">
      <c r="A113" s="220"/>
      <c r="B113" s="221"/>
      <c r="C113" s="260" t="s">
        <v>989</v>
      </c>
      <c r="D113" s="225"/>
      <c r="E113" s="226">
        <v>0.31907000000000002</v>
      </c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183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20"/>
      <c r="B114" s="221"/>
      <c r="C114" s="259"/>
      <c r="D114" s="251"/>
      <c r="E114" s="251"/>
      <c r="F114" s="251"/>
      <c r="G114" s="251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177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41">
        <v>25</v>
      </c>
      <c r="B115" s="242" t="s">
        <v>990</v>
      </c>
      <c r="C115" s="257" t="s">
        <v>991</v>
      </c>
      <c r="D115" s="243" t="s">
        <v>180</v>
      </c>
      <c r="E115" s="244">
        <v>0.31907000000000002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6">
        <v>0</v>
      </c>
      <c r="O115" s="246">
        <f>ROUND(E115*N115,2)</f>
        <v>0</v>
      </c>
      <c r="P115" s="246">
        <v>0</v>
      </c>
      <c r="Q115" s="246">
        <f>ROUND(E115*P115,2)</f>
        <v>0</v>
      </c>
      <c r="R115" s="246" t="s">
        <v>587</v>
      </c>
      <c r="S115" s="246" t="s">
        <v>171</v>
      </c>
      <c r="T115" s="247" t="s">
        <v>172</v>
      </c>
      <c r="U115" s="223">
        <v>0.24</v>
      </c>
      <c r="V115" s="223">
        <f>ROUND(E115*U115,2)</f>
        <v>0.08</v>
      </c>
      <c r="W115" s="223"/>
      <c r="X115" s="223" t="s">
        <v>173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174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2.5" outlineLevel="1" x14ac:dyDescent="0.2">
      <c r="A116" s="220"/>
      <c r="B116" s="221"/>
      <c r="C116" s="260" t="s">
        <v>989</v>
      </c>
      <c r="D116" s="225"/>
      <c r="E116" s="226">
        <v>0.31907000000000002</v>
      </c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183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20"/>
      <c r="B117" s="221"/>
      <c r="C117" s="259"/>
      <c r="D117" s="251"/>
      <c r="E117" s="251"/>
      <c r="F117" s="251"/>
      <c r="G117" s="251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177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2.5" outlineLevel="1" x14ac:dyDescent="0.2">
      <c r="A118" s="241">
        <v>26</v>
      </c>
      <c r="B118" s="242" t="s">
        <v>992</v>
      </c>
      <c r="C118" s="257" t="s">
        <v>993</v>
      </c>
      <c r="D118" s="243" t="s">
        <v>180</v>
      </c>
      <c r="E118" s="244">
        <v>3.5800200000000002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6">
        <v>6.9300000000000004E-3</v>
      </c>
      <c r="O118" s="246">
        <f>ROUND(E118*N118,2)</f>
        <v>0.02</v>
      </c>
      <c r="P118" s="246">
        <v>0</v>
      </c>
      <c r="Q118" s="246">
        <f>ROUND(E118*P118,2)</f>
        <v>0</v>
      </c>
      <c r="R118" s="246" t="s">
        <v>994</v>
      </c>
      <c r="S118" s="246" t="s">
        <v>171</v>
      </c>
      <c r="T118" s="247" t="s">
        <v>172</v>
      </c>
      <c r="U118" s="223">
        <v>0.38</v>
      </c>
      <c r="V118" s="223">
        <f>ROUND(E118*U118,2)</f>
        <v>1.36</v>
      </c>
      <c r="W118" s="223"/>
      <c r="X118" s="223" t="s">
        <v>173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174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20"/>
      <c r="B119" s="221"/>
      <c r="C119" s="258" t="s">
        <v>995</v>
      </c>
      <c r="D119" s="249"/>
      <c r="E119" s="249"/>
      <c r="F119" s="249"/>
      <c r="G119" s="249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176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20"/>
      <c r="B120" s="221"/>
      <c r="C120" s="260" t="s">
        <v>996</v>
      </c>
      <c r="D120" s="225"/>
      <c r="E120" s="226">
        <v>3.5800200000000002</v>
      </c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183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20"/>
      <c r="B121" s="221"/>
      <c r="C121" s="259"/>
      <c r="D121" s="251"/>
      <c r="E121" s="251"/>
      <c r="F121" s="251"/>
      <c r="G121" s="251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177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x14ac:dyDescent="0.2">
      <c r="A122" s="235" t="s">
        <v>165</v>
      </c>
      <c r="B122" s="236" t="s">
        <v>111</v>
      </c>
      <c r="C122" s="256" t="s">
        <v>112</v>
      </c>
      <c r="D122" s="237"/>
      <c r="E122" s="238"/>
      <c r="F122" s="239"/>
      <c r="G122" s="239">
        <f>SUMIF(AG123:AG129,"&lt;&gt;NOR",G123:G129)</f>
        <v>0</v>
      </c>
      <c r="H122" s="239"/>
      <c r="I122" s="239">
        <f>SUM(I123:I129)</f>
        <v>0</v>
      </c>
      <c r="J122" s="239"/>
      <c r="K122" s="239">
        <f>SUM(K123:K129)</f>
        <v>0</v>
      </c>
      <c r="L122" s="239"/>
      <c r="M122" s="239">
        <f>SUM(M123:M129)</f>
        <v>0</v>
      </c>
      <c r="N122" s="239"/>
      <c r="O122" s="239">
        <f>SUM(O123:O129)</f>
        <v>4.58</v>
      </c>
      <c r="P122" s="239"/>
      <c r="Q122" s="239">
        <f>SUM(Q123:Q129)</f>
        <v>0</v>
      </c>
      <c r="R122" s="239"/>
      <c r="S122" s="239"/>
      <c r="T122" s="240"/>
      <c r="U122" s="234"/>
      <c r="V122" s="234">
        <f>SUM(V123:V129)</f>
        <v>6.06</v>
      </c>
      <c r="W122" s="234"/>
      <c r="X122" s="234"/>
      <c r="AG122" t="s">
        <v>166</v>
      </c>
    </row>
    <row r="123" spans="1:60" outlineLevel="1" x14ac:dyDescent="0.2">
      <c r="A123" s="241">
        <v>27</v>
      </c>
      <c r="B123" s="242" t="s">
        <v>424</v>
      </c>
      <c r="C123" s="257" t="s">
        <v>425</v>
      </c>
      <c r="D123" s="243" t="s">
        <v>189</v>
      </c>
      <c r="E123" s="244">
        <v>43.26773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6">
        <v>9.4710000000000003E-2</v>
      </c>
      <c r="O123" s="246">
        <f>ROUND(E123*N123,2)</f>
        <v>4.0999999999999996</v>
      </c>
      <c r="P123" s="246">
        <v>0</v>
      </c>
      <c r="Q123" s="246">
        <f>ROUND(E123*P123,2)</f>
        <v>0</v>
      </c>
      <c r="R123" s="246" t="s">
        <v>292</v>
      </c>
      <c r="S123" s="246" t="s">
        <v>171</v>
      </c>
      <c r="T123" s="247" t="s">
        <v>172</v>
      </c>
      <c r="U123" s="223">
        <v>0.14000000000000001</v>
      </c>
      <c r="V123" s="223">
        <f>ROUND(E123*U123,2)</f>
        <v>6.06</v>
      </c>
      <c r="W123" s="223"/>
      <c r="X123" s="223" t="s">
        <v>173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174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20"/>
      <c r="B124" s="221"/>
      <c r="C124" s="260" t="s">
        <v>997</v>
      </c>
      <c r="D124" s="225"/>
      <c r="E124" s="226">
        <v>43.26773</v>
      </c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183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20"/>
      <c r="B125" s="221"/>
      <c r="C125" s="259"/>
      <c r="D125" s="251"/>
      <c r="E125" s="251"/>
      <c r="F125" s="251"/>
      <c r="G125" s="251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177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41">
        <v>28</v>
      </c>
      <c r="B126" s="242" t="s">
        <v>448</v>
      </c>
      <c r="C126" s="257" t="s">
        <v>449</v>
      </c>
      <c r="D126" s="243" t="s">
        <v>169</v>
      </c>
      <c r="E126" s="244">
        <v>43.484070000000003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6">
        <v>1.0999999999999999E-2</v>
      </c>
      <c r="O126" s="246">
        <f>ROUND(E126*N126,2)</f>
        <v>0.48</v>
      </c>
      <c r="P126" s="246">
        <v>0</v>
      </c>
      <c r="Q126" s="246">
        <f>ROUND(E126*P126,2)</f>
        <v>0</v>
      </c>
      <c r="R126" s="246" t="s">
        <v>248</v>
      </c>
      <c r="S126" s="246" t="s">
        <v>171</v>
      </c>
      <c r="T126" s="247" t="s">
        <v>172</v>
      </c>
      <c r="U126" s="223">
        <v>0</v>
      </c>
      <c r="V126" s="223">
        <f>ROUND(E126*U126,2)</f>
        <v>0</v>
      </c>
      <c r="W126" s="223"/>
      <c r="X126" s="223" t="s">
        <v>250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251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20"/>
      <c r="B127" s="221"/>
      <c r="C127" s="260" t="s">
        <v>997</v>
      </c>
      <c r="D127" s="225"/>
      <c r="E127" s="226">
        <v>43.26773</v>
      </c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183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20"/>
      <c r="B128" s="221"/>
      <c r="C128" s="260" t="s">
        <v>998</v>
      </c>
      <c r="D128" s="225"/>
      <c r="E128" s="226">
        <v>0.21634</v>
      </c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183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20"/>
      <c r="B129" s="221"/>
      <c r="C129" s="259"/>
      <c r="D129" s="251"/>
      <c r="E129" s="251"/>
      <c r="F129" s="251"/>
      <c r="G129" s="251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177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x14ac:dyDescent="0.2">
      <c r="A130" s="235" t="s">
        <v>165</v>
      </c>
      <c r="B130" s="236" t="s">
        <v>115</v>
      </c>
      <c r="C130" s="256" t="s">
        <v>116</v>
      </c>
      <c r="D130" s="237"/>
      <c r="E130" s="238"/>
      <c r="F130" s="239"/>
      <c r="G130" s="239">
        <f>SUMIF(AG131:AG136,"&lt;&gt;NOR",G131:G136)</f>
        <v>0</v>
      </c>
      <c r="H130" s="239"/>
      <c r="I130" s="239">
        <f>SUM(I131:I136)</f>
        <v>0</v>
      </c>
      <c r="J130" s="239"/>
      <c r="K130" s="239">
        <f>SUM(K131:K136)</f>
        <v>0</v>
      </c>
      <c r="L130" s="239"/>
      <c r="M130" s="239">
        <f>SUM(M131:M136)</f>
        <v>0</v>
      </c>
      <c r="N130" s="239"/>
      <c r="O130" s="239">
        <f>SUM(O131:O136)</f>
        <v>0</v>
      </c>
      <c r="P130" s="239"/>
      <c r="Q130" s="239">
        <f>SUM(Q131:Q136)</f>
        <v>0</v>
      </c>
      <c r="R130" s="239"/>
      <c r="S130" s="239"/>
      <c r="T130" s="240"/>
      <c r="U130" s="234"/>
      <c r="V130" s="234">
        <f>SUM(V131:V136)</f>
        <v>0.28999999999999998</v>
      </c>
      <c r="W130" s="234"/>
      <c r="X130" s="234"/>
      <c r="AG130" t="s">
        <v>166</v>
      </c>
    </row>
    <row r="131" spans="1:60" ht="33.75" outlineLevel="1" x14ac:dyDescent="0.2">
      <c r="A131" s="241">
        <v>29</v>
      </c>
      <c r="B131" s="242" t="s">
        <v>999</v>
      </c>
      <c r="C131" s="257" t="s">
        <v>1000</v>
      </c>
      <c r="D131" s="243" t="s">
        <v>169</v>
      </c>
      <c r="E131" s="244">
        <v>1</v>
      </c>
      <c r="F131" s="245"/>
      <c r="G131" s="246">
        <f>ROUND(E131*F131,2)</f>
        <v>0</v>
      </c>
      <c r="H131" s="245"/>
      <c r="I131" s="246">
        <f>ROUND(E131*H131,2)</f>
        <v>0</v>
      </c>
      <c r="J131" s="245"/>
      <c r="K131" s="246">
        <f>ROUND(E131*J131,2)</f>
        <v>0</v>
      </c>
      <c r="L131" s="246">
        <v>21</v>
      </c>
      <c r="M131" s="246">
        <f>G131*(1+L131/100)</f>
        <v>0</v>
      </c>
      <c r="N131" s="246">
        <v>8.0000000000000007E-5</v>
      </c>
      <c r="O131" s="246">
        <f>ROUND(E131*N131,2)</f>
        <v>0</v>
      </c>
      <c r="P131" s="246">
        <v>0</v>
      </c>
      <c r="Q131" s="246">
        <f>ROUND(E131*P131,2)</f>
        <v>0</v>
      </c>
      <c r="R131" s="246" t="s">
        <v>587</v>
      </c>
      <c r="S131" s="246" t="s">
        <v>171</v>
      </c>
      <c r="T131" s="247" t="s">
        <v>172</v>
      </c>
      <c r="U131" s="223">
        <v>0.28999999999999998</v>
      </c>
      <c r="V131" s="223">
        <f>ROUND(E131*U131,2)</f>
        <v>0.28999999999999998</v>
      </c>
      <c r="W131" s="223"/>
      <c r="X131" s="223" t="s">
        <v>173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174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20"/>
      <c r="B132" s="221"/>
      <c r="C132" s="258" t="s">
        <v>655</v>
      </c>
      <c r="D132" s="249"/>
      <c r="E132" s="249"/>
      <c r="F132" s="249"/>
      <c r="G132" s="249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176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20"/>
      <c r="B133" s="221"/>
      <c r="C133" s="260" t="s">
        <v>1001</v>
      </c>
      <c r="D133" s="225"/>
      <c r="E133" s="226">
        <v>1</v>
      </c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183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20"/>
      <c r="B134" s="221"/>
      <c r="C134" s="259"/>
      <c r="D134" s="251"/>
      <c r="E134" s="251"/>
      <c r="F134" s="251"/>
      <c r="G134" s="251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177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41">
        <v>30</v>
      </c>
      <c r="B135" s="242" t="s">
        <v>1002</v>
      </c>
      <c r="C135" s="257" t="s">
        <v>1003</v>
      </c>
      <c r="D135" s="243" t="s">
        <v>466</v>
      </c>
      <c r="E135" s="244">
        <v>2</v>
      </c>
      <c r="F135" s="245"/>
      <c r="G135" s="246">
        <f>ROUND(E135*F135,2)</f>
        <v>0</v>
      </c>
      <c r="H135" s="245"/>
      <c r="I135" s="246">
        <f>ROUND(E135*H135,2)</f>
        <v>0</v>
      </c>
      <c r="J135" s="245"/>
      <c r="K135" s="246">
        <f>ROUND(E135*J135,2)</f>
        <v>0</v>
      </c>
      <c r="L135" s="246">
        <v>21</v>
      </c>
      <c r="M135" s="246">
        <f>G135*(1+L135/100)</f>
        <v>0</v>
      </c>
      <c r="N135" s="246">
        <v>0</v>
      </c>
      <c r="O135" s="246">
        <f>ROUND(E135*N135,2)</f>
        <v>0</v>
      </c>
      <c r="P135" s="246">
        <v>0</v>
      </c>
      <c r="Q135" s="246">
        <f>ROUND(E135*P135,2)</f>
        <v>0</v>
      </c>
      <c r="R135" s="246"/>
      <c r="S135" s="246" t="s">
        <v>354</v>
      </c>
      <c r="T135" s="247" t="s">
        <v>419</v>
      </c>
      <c r="U135" s="223">
        <v>0</v>
      </c>
      <c r="V135" s="223">
        <f>ROUND(E135*U135,2)</f>
        <v>0</v>
      </c>
      <c r="W135" s="223"/>
      <c r="X135" s="223" t="s">
        <v>250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336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20"/>
      <c r="B136" s="221"/>
      <c r="C136" s="265"/>
      <c r="D136" s="254"/>
      <c r="E136" s="254"/>
      <c r="F136" s="254"/>
      <c r="G136" s="254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177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x14ac:dyDescent="0.2">
      <c r="A137" s="235" t="s">
        <v>165</v>
      </c>
      <c r="B137" s="236" t="s">
        <v>117</v>
      </c>
      <c r="C137" s="256" t="s">
        <v>118</v>
      </c>
      <c r="D137" s="237"/>
      <c r="E137" s="238"/>
      <c r="F137" s="239"/>
      <c r="G137" s="239">
        <f>SUMIF(AG138:AG143,"&lt;&gt;NOR",G138:G143)</f>
        <v>0</v>
      </c>
      <c r="H137" s="239"/>
      <c r="I137" s="239">
        <f>SUM(I138:I143)</f>
        <v>0</v>
      </c>
      <c r="J137" s="239"/>
      <c r="K137" s="239">
        <f>SUM(K138:K143)</f>
        <v>0</v>
      </c>
      <c r="L137" s="239"/>
      <c r="M137" s="239">
        <f>SUM(M138:M143)</f>
        <v>0</v>
      </c>
      <c r="N137" s="239"/>
      <c r="O137" s="239">
        <f>SUM(O138:O143)</f>
        <v>0</v>
      </c>
      <c r="P137" s="239"/>
      <c r="Q137" s="239">
        <f>SUM(Q138:Q143)</f>
        <v>0.32</v>
      </c>
      <c r="R137" s="239"/>
      <c r="S137" s="239"/>
      <c r="T137" s="240"/>
      <c r="U137" s="234"/>
      <c r="V137" s="234">
        <f>SUM(V138:V143)</f>
        <v>1.54</v>
      </c>
      <c r="W137" s="234"/>
      <c r="X137" s="234"/>
      <c r="AG137" t="s">
        <v>166</v>
      </c>
    </row>
    <row r="138" spans="1:60" outlineLevel="1" x14ac:dyDescent="0.2">
      <c r="A138" s="241">
        <v>31</v>
      </c>
      <c r="B138" s="242" t="s">
        <v>1004</v>
      </c>
      <c r="C138" s="257" t="s">
        <v>1005</v>
      </c>
      <c r="D138" s="243" t="s">
        <v>180</v>
      </c>
      <c r="E138" s="244">
        <v>3.5800200000000002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6">
        <v>0</v>
      </c>
      <c r="O138" s="246">
        <f>ROUND(E138*N138,2)</f>
        <v>0</v>
      </c>
      <c r="P138" s="246">
        <v>7.5600000000000001E-2</v>
      </c>
      <c r="Q138" s="246">
        <f>ROUND(E138*P138,2)</f>
        <v>0.27</v>
      </c>
      <c r="R138" s="246"/>
      <c r="S138" s="246" t="s">
        <v>354</v>
      </c>
      <c r="T138" s="247" t="s">
        <v>355</v>
      </c>
      <c r="U138" s="223">
        <v>0.1</v>
      </c>
      <c r="V138" s="223">
        <f>ROUND(E138*U138,2)</f>
        <v>0.36</v>
      </c>
      <c r="W138" s="223"/>
      <c r="X138" s="223" t="s">
        <v>173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174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20"/>
      <c r="B139" s="221"/>
      <c r="C139" s="260" t="s">
        <v>996</v>
      </c>
      <c r="D139" s="225"/>
      <c r="E139" s="226">
        <v>3.5800200000000002</v>
      </c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183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20"/>
      <c r="B140" s="221"/>
      <c r="C140" s="259"/>
      <c r="D140" s="251"/>
      <c r="E140" s="251"/>
      <c r="F140" s="251"/>
      <c r="G140" s="251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177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41">
        <v>32</v>
      </c>
      <c r="B141" s="242" t="s">
        <v>1006</v>
      </c>
      <c r="C141" s="257" t="s">
        <v>1007</v>
      </c>
      <c r="D141" s="243" t="s">
        <v>180</v>
      </c>
      <c r="E141" s="244">
        <v>3.5800200000000002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6">
        <v>0</v>
      </c>
      <c r="O141" s="246">
        <f>ROUND(E141*N141,2)</f>
        <v>0</v>
      </c>
      <c r="P141" s="246">
        <v>1.26E-2</v>
      </c>
      <c r="Q141" s="246">
        <f>ROUND(E141*P141,2)</f>
        <v>0.05</v>
      </c>
      <c r="R141" s="246" t="s">
        <v>480</v>
      </c>
      <c r="S141" s="246" t="s">
        <v>171</v>
      </c>
      <c r="T141" s="247" t="s">
        <v>172</v>
      </c>
      <c r="U141" s="223">
        <v>0.33</v>
      </c>
      <c r="V141" s="223">
        <f>ROUND(E141*U141,2)</f>
        <v>1.18</v>
      </c>
      <c r="W141" s="223"/>
      <c r="X141" s="223" t="s">
        <v>173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174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20"/>
      <c r="B142" s="221"/>
      <c r="C142" s="260" t="s">
        <v>996</v>
      </c>
      <c r="D142" s="225"/>
      <c r="E142" s="226">
        <v>3.5800200000000002</v>
      </c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183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20"/>
      <c r="B143" s="221"/>
      <c r="C143" s="259"/>
      <c r="D143" s="251"/>
      <c r="E143" s="251"/>
      <c r="F143" s="251"/>
      <c r="G143" s="251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177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x14ac:dyDescent="0.2">
      <c r="A144" s="235" t="s">
        <v>165</v>
      </c>
      <c r="B144" s="236" t="s">
        <v>119</v>
      </c>
      <c r="C144" s="256" t="s">
        <v>120</v>
      </c>
      <c r="D144" s="237"/>
      <c r="E144" s="238"/>
      <c r="F144" s="239"/>
      <c r="G144" s="239">
        <f>SUMIF(AG145:AG146,"&lt;&gt;NOR",G145:G146)</f>
        <v>0</v>
      </c>
      <c r="H144" s="239"/>
      <c r="I144" s="239">
        <f>SUM(I145:I146)</f>
        <v>0</v>
      </c>
      <c r="J144" s="239"/>
      <c r="K144" s="239">
        <f>SUM(K145:K146)</f>
        <v>0</v>
      </c>
      <c r="L144" s="239"/>
      <c r="M144" s="239">
        <f>SUM(M145:M146)</f>
        <v>0</v>
      </c>
      <c r="N144" s="239"/>
      <c r="O144" s="239">
        <f>SUM(O145:O146)</f>
        <v>0</v>
      </c>
      <c r="P144" s="239"/>
      <c r="Q144" s="239">
        <f>SUM(Q145:Q146)</f>
        <v>0</v>
      </c>
      <c r="R144" s="239"/>
      <c r="S144" s="239"/>
      <c r="T144" s="240"/>
      <c r="U144" s="234"/>
      <c r="V144" s="234">
        <f>SUM(V145:V146)</f>
        <v>6.62</v>
      </c>
      <c r="W144" s="234"/>
      <c r="X144" s="234"/>
      <c r="AG144" t="s">
        <v>166</v>
      </c>
    </row>
    <row r="145" spans="1:60" outlineLevel="1" x14ac:dyDescent="0.2">
      <c r="A145" s="241">
        <v>33</v>
      </c>
      <c r="B145" s="242" t="s">
        <v>462</v>
      </c>
      <c r="C145" s="257" t="s">
        <v>463</v>
      </c>
      <c r="D145" s="243" t="s">
        <v>257</v>
      </c>
      <c r="E145" s="244">
        <v>88.267520000000005</v>
      </c>
      <c r="F145" s="245"/>
      <c r="G145" s="246">
        <f>ROUND(E145*F145,2)</f>
        <v>0</v>
      </c>
      <c r="H145" s="245"/>
      <c r="I145" s="246">
        <f>ROUND(E145*H145,2)</f>
        <v>0</v>
      </c>
      <c r="J145" s="245"/>
      <c r="K145" s="246">
        <f>ROUND(E145*J145,2)</f>
        <v>0</v>
      </c>
      <c r="L145" s="246">
        <v>21</v>
      </c>
      <c r="M145" s="246">
        <f>G145*(1+L145/100)</f>
        <v>0</v>
      </c>
      <c r="N145" s="246">
        <v>0</v>
      </c>
      <c r="O145" s="246">
        <f>ROUND(E145*N145,2)</f>
        <v>0</v>
      </c>
      <c r="P145" s="246">
        <v>0</v>
      </c>
      <c r="Q145" s="246">
        <f>ROUND(E145*P145,2)</f>
        <v>0</v>
      </c>
      <c r="R145" s="246" t="s">
        <v>292</v>
      </c>
      <c r="S145" s="246" t="s">
        <v>171</v>
      </c>
      <c r="T145" s="247" t="s">
        <v>172</v>
      </c>
      <c r="U145" s="223">
        <v>7.4999999999999997E-2</v>
      </c>
      <c r="V145" s="223">
        <f>ROUND(E145*U145,2)</f>
        <v>6.62</v>
      </c>
      <c r="W145" s="223"/>
      <c r="X145" s="223" t="s">
        <v>258</v>
      </c>
      <c r="Y145" s="212"/>
      <c r="Z145" s="212"/>
      <c r="AA145" s="212"/>
      <c r="AB145" s="212"/>
      <c r="AC145" s="212"/>
      <c r="AD145" s="212"/>
      <c r="AE145" s="212"/>
      <c r="AF145" s="212"/>
      <c r="AG145" s="212" t="s">
        <v>259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20"/>
      <c r="B146" s="221"/>
      <c r="C146" s="265"/>
      <c r="D146" s="254"/>
      <c r="E146" s="254"/>
      <c r="F146" s="254"/>
      <c r="G146" s="254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177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x14ac:dyDescent="0.2">
      <c r="A147" s="235" t="s">
        <v>165</v>
      </c>
      <c r="B147" s="236" t="s">
        <v>129</v>
      </c>
      <c r="C147" s="256" t="s">
        <v>131</v>
      </c>
      <c r="D147" s="237"/>
      <c r="E147" s="238"/>
      <c r="F147" s="239"/>
      <c r="G147" s="239">
        <f>SUMIF(AG148:AG149,"&lt;&gt;NOR",G148:G149)</f>
        <v>0</v>
      </c>
      <c r="H147" s="239"/>
      <c r="I147" s="239">
        <f>SUM(I148:I149)</f>
        <v>0</v>
      </c>
      <c r="J147" s="239"/>
      <c r="K147" s="239">
        <f>SUM(K148:K149)</f>
        <v>0</v>
      </c>
      <c r="L147" s="239"/>
      <c r="M147" s="239">
        <f>SUM(M148:M149)</f>
        <v>0</v>
      </c>
      <c r="N147" s="239"/>
      <c r="O147" s="239">
        <f>SUM(O148:O149)</f>
        <v>0</v>
      </c>
      <c r="P147" s="239"/>
      <c r="Q147" s="239">
        <f>SUM(Q148:Q149)</f>
        <v>0</v>
      </c>
      <c r="R147" s="239"/>
      <c r="S147" s="239"/>
      <c r="T147" s="240"/>
      <c r="U147" s="234"/>
      <c r="V147" s="234">
        <f>SUM(V148:V149)</f>
        <v>0</v>
      </c>
      <c r="W147" s="234"/>
      <c r="X147" s="234"/>
      <c r="AG147" t="s">
        <v>166</v>
      </c>
    </row>
    <row r="148" spans="1:60" outlineLevel="1" x14ac:dyDescent="0.2">
      <c r="A148" s="241">
        <v>34</v>
      </c>
      <c r="B148" s="242" t="s">
        <v>1008</v>
      </c>
      <c r="C148" s="257" t="s">
        <v>1009</v>
      </c>
      <c r="D148" s="243" t="s">
        <v>466</v>
      </c>
      <c r="E148" s="244">
        <v>1</v>
      </c>
      <c r="F148" s="245"/>
      <c r="G148" s="246">
        <f>ROUND(E148*F148,2)</f>
        <v>0</v>
      </c>
      <c r="H148" s="245"/>
      <c r="I148" s="246">
        <f>ROUND(E148*H148,2)</f>
        <v>0</v>
      </c>
      <c r="J148" s="245"/>
      <c r="K148" s="246">
        <f>ROUND(E148*J148,2)</f>
        <v>0</v>
      </c>
      <c r="L148" s="246">
        <v>21</v>
      </c>
      <c r="M148" s="246">
        <f>G148*(1+L148/100)</f>
        <v>0</v>
      </c>
      <c r="N148" s="246">
        <v>0</v>
      </c>
      <c r="O148" s="246">
        <f>ROUND(E148*N148,2)</f>
        <v>0</v>
      </c>
      <c r="P148" s="246">
        <v>0</v>
      </c>
      <c r="Q148" s="246">
        <f>ROUND(E148*P148,2)</f>
        <v>0</v>
      </c>
      <c r="R148" s="246"/>
      <c r="S148" s="246" t="s">
        <v>354</v>
      </c>
      <c r="T148" s="247" t="s">
        <v>419</v>
      </c>
      <c r="U148" s="223">
        <v>0</v>
      </c>
      <c r="V148" s="223">
        <f>ROUND(E148*U148,2)</f>
        <v>0</v>
      </c>
      <c r="W148" s="223"/>
      <c r="X148" s="223" t="s">
        <v>250</v>
      </c>
      <c r="Y148" s="212"/>
      <c r="Z148" s="212"/>
      <c r="AA148" s="212"/>
      <c r="AB148" s="212"/>
      <c r="AC148" s="212"/>
      <c r="AD148" s="212"/>
      <c r="AE148" s="212"/>
      <c r="AF148" s="212"/>
      <c r="AG148" s="212" t="s">
        <v>336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20"/>
      <c r="B149" s="221"/>
      <c r="C149" s="265"/>
      <c r="D149" s="254"/>
      <c r="E149" s="254"/>
      <c r="F149" s="254"/>
      <c r="G149" s="254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177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x14ac:dyDescent="0.2">
      <c r="A150" s="235" t="s">
        <v>165</v>
      </c>
      <c r="B150" s="236" t="s">
        <v>134</v>
      </c>
      <c r="C150" s="256" t="s">
        <v>135</v>
      </c>
      <c r="D150" s="237"/>
      <c r="E150" s="238"/>
      <c r="F150" s="239"/>
      <c r="G150" s="239">
        <f>SUMIF(AG151:AG159,"&lt;&gt;NOR",G151:G159)</f>
        <v>0</v>
      </c>
      <c r="H150" s="239"/>
      <c r="I150" s="239">
        <f>SUM(I151:I159)</f>
        <v>0</v>
      </c>
      <c r="J150" s="239"/>
      <c r="K150" s="239">
        <f>SUM(K151:K159)</f>
        <v>0</v>
      </c>
      <c r="L150" s="239"/>
      <c r="M150" s="239">
        <f>SUM(M151:M159)</f>
        <v>0</v>
      </c>
      <c r="N150" s="239"/>
      <c r="O150" s="239">
        <f>SUM(O151:O159)</f>
        <v>0</v>
      </c>
      <c r="P150" s="239"/>
      <c r="Q150" s="239">
        <f>SUM(Q151:Q159)</f>
        <v>0</v>
      </c>
      <c r="R150" s="239"/>
      <c r="S150" s="239"/>
      <c r="T150" s="240"/>
      <c r="U150" s="234"/>
      <c r="V150" s="234">
        <f>SUM(V151:V159)</f>
        <v>0.61</v>
      </c>
      <c r="W150" s="234"/>
      <c r="X150" s="234"/>
      <c r="AG150" t="s">
        <v>166</v>
      </c>
    </row>
    <row r="151" spans="1:60" ht="22.5" outlineLevel="1" x14ac:dyDescent="0.2">
      <c r="A151" s="241">
        <v>35</v>
      </c>
      <c r="B151" s="242" t="s">
        <v>472</v>
      </c>
      <c r="C151" s="257" t="s">
        <v>473</v>
      </c>
      <c r="D151" s="243" t="s">
        <v>257</v>
      </c>
      <c r="E151" s="244">
        <v>0.86575999999999997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6">
        <v>0</v>
      </c>
      <c r="O151" s="246">
        <f>ROUND(E151*N151,2)</f>
        <v>0</v>
      </c>
      <c r="P151" s="246">
        <v>0</v>
      </c>
      <c r="Q151" s="246">
        <f>ROUND(E151*P151,2)</f>
        <v>0</v>
      </c>
      <c r="R151" s="246" t="s">
        <v>181</v>
      </c>
      <c r="S151" s="246" t="s">
        <v>171</v>
      </c>
      <c r="T151" s="247" t="s">
        <v>172</v>
      </c>
      <c r="U151" s="223">
        <v>0.69</v>
      </c>
      <c r="V151" s="223">
        <f>ROUND(E151*U151,2)</f>
        <v>0.6</v>
      </c>
      <c r="W151" s="223"/>
      <c r="X151" s="223" t="s">
        <v>474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475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20"/>
      <c r="B152" s="221"/>
      <c r="C152" s="265"/>
      <c r="D152" s="254"/>
      <c r="E152" s="254"/>
      <c r="F152" s="254"/>
      <c r="G152" s="254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177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ht="22.5" outlineLevel="1" x14ac:dyDescent="0.2">
      <c r="A153" s="241">
        <v>36</v>
      </c>
      <c r="B153" s="242" t="s">
        <v>476</v>
      </c>
      <c r="C153" s="257" t="s">
        <v>477</v>
      </c>
      <c r="D153" s="243" t="s">
        <v>257</v>
      </c>
      <c r="E153" s="244">
        <v>2.59727</v>
      </c>
      <c r="F153" s="245"/>
      <c r="G153" s="246">
        <f>ROUND(E153*F153,2)</f>
        <v>0</v>
      </c>
      <c r="H153" s="245"/>
      <c r="I153" s="246">
        <f>ROUND(E153*H153,2)</f>
        <v>0</v>
      </c>
      <c r="J153" s="245"/>
      <c r="K153" s="246">
        <f>ROUND(E153*J153,2)</f>
        <v>0</v>
      </c>
      <c r="L153" s="246">
        <v>21</v>
      </c>
      <c r="M153" s="246">
        <f>G153*(1+L153/100)</f>
        <v>0</v>
      </c>
      <c r="N153" s="246">
        <v>0</v>
      </c>
      <c r="O153" s="246">
        <f>ROUND(E153*N153,2)</f>
        <v>0</v>
      </c>
      <c r="P153" s="246">
        <v>0</v>
      </c>
      <c r="Q153" s="246">
        <f>ROUND(E153*P153,2)</f>
        <v>0</v>
      </c>
      <c r="R153" s="246" t="s">
        <v>181</v>
      </c>
      <c r="S153" s="246" t="s">
        <v>171</v>
      </c>
      <c r="T153" s="247" t="s">
        <v>172</v>
      </c>
      <c r="U153" s="223">
        <v>0</v>
      </c>
      <c r="V153" s="223">
        <f>ROUND(E153*U153,2)</f>
        <v>0</v>
      </c>
      <c r="W153" s="223"/>
      <c r="X153" s="223" t="s">
        <v>474</v>
      </c>
      <c r="Y153" s="212"/>
      <c r="Z153" s="212"/>
      <c r="AA153" s="212"/>
      <c r="AB153" s="212"/>
      <c r="AC153" s="212"/>
      <c r="AD153" s="212"/>
      <c r="AE153" s="212"/>
      <c r="AF153" s="212"/>
      <c r="AG153" s="212" t="s">
        <v>475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20"/>
      <c r="B154" s="221"/>
      <c r="C154" s="265"/>
      <c r="D154" s="254"/>
      <c r="E154" s="254"/>
      <c r="F154" s="254"/>
      <c r="G154" s="254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177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41">
        <v>37</v>
      </c>
      <c r="B155" s="242" t="s">
        <v>485</v>
      </c>
      <c r="C155" s="257" t="s">
        <v>486</v>
      </c>
      <c r="D155" s="243" t="s">
        <v>257</v>
      </c>
      <c r="E155" s="244">
        <v>0.86575999999999997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6">
        <v>0</v>
      </c>
      <c r="O155" s="246">
        <f>ROUND(E155*N155,2)</f>
        <v>0</v>
      </c>
      <c r="P155" s="246">
        <v>0</v>
      </c>
      <c r="Q155" s="246">
        <f>ROUND(E155*P155,2)</f>
        <v>0</v>
      </c>
      <c r="R155" s="246" t="s">
        <v>480</v>
      </c>
      <c r="S155" s="246" t="s">
        <v>487</v>
      </c>
      <c r="T155" s="247" t="s">
        <v>487</v>
      </c>
      <c r="U155" s="223">
        <v>0</v>
      </c>
      <c r="V155" s="223">
        <f>ROUND(E155*U155,2)</f>
        <v>0</v>
      </c>
      <c r="W155" s="223"/>
      <c r="X155" s="223" t="s">
        <v>474</v>
      </c>
      <c r="Y155" s="212"/>
      <c r="Z155" s="212"/>
      <c r="AA155" s="212"/>
      <c r="AB155" s="212"/>
      <c r="AC155" s="212"/>
      <c r="AD155" s="212"/>
      <c r="AE155" s="212"/>
      <c r="AF155" s="212"/>
      <c r="AG155" s="212" t="s">
        <v>475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20"/>
      <c r="B156" s="221"/>
      <c r="C156" s="265"/>
      <c r="D156" s="254"/>
      <c r="E156" s="254"/>
      <c r="F156" s="254"/>
      <c r="G156" s="254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177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41">
        <v>38</v>
      </c>
      <c r="B157" s="242" t="s">
        <v>491</v>
      </c>
      <c r="C157" s="257" t="s">
        <v>492</v>
      </c>
      <c r="D157" s="243" t="s">
        <v>257</v>
      </c>
      <c r="E157" s="244">
        <v>0.86575999999999997</v>
      </c>
      <c r="F157" s="245"/>
      <c r="G157" s="246">
        <f>ROUND(E157*F157,2)</f>
        <v>0</v>
      </c>
      <c r="H157" s="245"/>
      <c r="I157" s="246">
        <f>ROUND(E157*H157,2)</f>
        <v>0</v>
      </c>
      <c r="J157" s="245"/>
      <c r="K157" s="246">
        <f>ROUND(E157*J157,2)</f>
        <v>0</v>
      </c>
      <c r="L157" s="246">
        <v>21</v>
      </c>
      <c r="M157" s="246">
        <f>G157*(1+L157/100)</f>
        <v>0</v>
      </c>
      <c r="N157" s="246">
        <v>0</v>
      </c>
      <c r="O157" s="246">
        <f>ROUND(E157*N157,2)</f>
        <v>0</v>
      </c>
      <c r="P157" s="246">
        <v>0</v>
      </c>
      <c r="Q157" s="246">
        <f>ROUND(E157*P157,2)</f>
        <v>0</v>
      </c>
      <c r="R157" s="246" t="s">
        <v>493</v>
      </c>
      <c r="S157" s="246" t="s">
        <v>171</v>
      </c>
      <c r="T157" s="247" t="s">
        <v>172</v>
      </c>
      <c r="U157" s="223">
        <v>0.01</v>
      </c>
      <c r="V157" s="223">
        <f>ROUND(E157*U157,2)</f>
        <v>0.01</v>
      </c>
      <c r="W157" s="223"/>
      <c r="X157" s="223" t="s">
        <v>474</v>
      </c>
      <c r="Y157" s="212"/>
      <c r="Z157" s="212"/>
      <c r="AA157" s="212"/>
      <c r="AB157" s="212"/>
      <c r="AC157" s="212"/>
      <c r="AD157" s="212"/>
      <c r="AE157" s="212"/>
      <c r="AF157" s="212"/>
      <c r="AG157" s="212" t="s">
        <v>475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20"/>
      <c r="B158" s="221"/>
      <c r="C158" s="258" t="s">
        <v>494</v>
      </c>
      <c r="D158" s="249"/>
      <c r="E158" s="249"/>
      <c r="F158" s="249"/>
      <c r="G158" s="249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176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20"/>
      <c r="B159" s="221"/>
      <c r="C159" s="259"/>
      <c r="D159" s="251"/>
      <c r="E159" s="251"/>
      <c r="F159" s="251"/>
      <c r="G159" s="251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177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x14ac:dyDescent="0.2">
      <c r="A160" s="235" t="s">
        <v>165</v>
      </c>
      <c r="B160" s="236" t="s">
        <v>137</v>
      </c>
      <c r="C160" s="256" t="s">
        <v>27</v>
      </c>
      <c r="D160" s="237"/>
      <c r="E160" s="238"/>
      <c r="F160" s="239"/>
      <c r="G160" s="239">
        <f>SUMIF(AG161:AG182,"&lt;&gt;NOR",G161:G182)</f>
        <v>0</v>
      </c>
      <c r="H160" s="239"/>
      <c r="I160" s="239">
        <f>SUM(I161:I182)</f>
        <v>0</v>
      </c>
      <c r="J160" s="239"/>
      <c r="K160" s="239">
        <f>SUM(K161:K182)</f>
        <v>0</v>
      </c>
      <c r="L160" s="239"/>
      <c r="M160" s="239">
        <f>SUM(M161:M182)</f>
        <v>0</v>
      </c>
      <c r="N160" s="239"/>
      <c r="O160" s="239">
        <f>SUM(O161:O182)</f>
        <v>0</v>
      </c>
      <c r="P160" s="239"/>
      <c r="Q160" s="239">
        <f>SUM(Q161:Q182)</f>
        <v>0</v>
      </c>
      <c r="R160" s="239"/>
      <c r="S160" s="239"/>
      <c r="T160" s="240"/>
      <c r="U160" s="234"/>
      <c r="V160" s="234">
        <f>SUM(V161:V182)</f>
        <v>0</v>
      </c>
      <c r="W160" s="234"/>
      <c r="X160" s="234"/>
      <c r="AG160" t="s">
        <v>166</v>
      </c>
    </row>
    <row r="161" spans="1:60" outlineLevel="1" x14ac:dyDescent="0.2">
      <c r="A161" s="241">
        <v>39</v>
      </c>
      <c r="B161" s="242" t="s">
        <v>495</v>
      </c>
      <c r="C161" s="257" t="s">
        <v>496</v>
      </c>
      <c r="D161" s="243" t="s">
        <v>497</v>
      </c>
      <c r="E161" s="244">
        <v>1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6">
        <v>0</v>
      </c>
      <c r="O161" s="246">
        <f>ROUND(E161*N161,2)</f>
        <v>0</v>
      </c>
      <c r="P161" s="246">
        <v>0</v>
      </c>
      <c r="Q161" s="246">
        <f>ROUND(E161*P161,2)</f>
        <v>0</v>
      </c>
      <c r="R161" s="246"/>
      <c r="S161" s="246" t="s">
        <v>171</v>
      </c>
      <c r="T161" s="247" t="s">
        <v>419</v>
      </c>
      <c r="U161" s="223">
        <v>0</v>
      </c>
      <c r="V161" s="223">
        <f>ROUND(E161*U161,2)</f>
        <v>0</v>
      </c>
      <c r="W161" s="223"/>
      <c r="X161" s="223" t="s">
        <v>498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527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20"/>
      <c r="B162" s="221"/>
      <c r="C162" s="261" t="s">
        <v>554</v>
      </c>
      <c r="D162" s="252"/>
      <c r="E162" s="252"/>
      <c r="F162" s="252"/>
      <c r="G162" s="252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2"/>
      <c r="Z162" s="212"/>
      <c r="AA162" s="212"/>
      <c r="AB162" s="212"/>
      <c r="AC162" s="212"/>
      <c r="AD162" s="212"/>
      <c r="AE162" s="212"/>
      <c r="AF162" s="212"/>
      <c r="AG162" s="212" t="s">
        <v>221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ht="22.5" outlineLevel="1" x14ac:dyDescent="0.2">
      <c r="A163" s="220"/>
      <c r="B163" s="221"/>
      <c r="C163" s="262" t="s">
        <v>500</v>
      </c>
      <c r="D163" s="253"/>
      <c r="E163" s="253"/>
      <c r="F163" s="253"/>
      <c r="G163" s="25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12"/>
      <c r="Z163" s="212"/>
      <c r="AA163" s="212"/>
      <c r="AB163" s="212"/>
      <c r="AC163" s="212"/>
      <c r="AD163" s="212"/>
      <c r="AE163" s="212"/>
      <c r="AF163" s="212"/>
      <c r="AG163" s="212" t="s">
        <v>221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48" t="str">
        <f>C163</f>
        <v>Vyhotovení protokolu o vytyčení stavby se seznamem souřadnic vytyčených bodů a jejich polohopisnými (S-JTSK) a výškopisnými (Bpv) hodnotami.</v>
      </c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20"/>
      <c r="B164" s="221"/>
      <c r="C164" s="259"/>
      <c r="D164" s="251"/>
      <c r="E164" s="251"/>
      <c r="F164" s="251"/>
      <c r="G164" s="251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177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41">
        <v>40</v>
      </c>
      <c r="B165" s="242" t="s">
        <v>501</v>
      </c>
      <c r="C165" s="257" t="s">
        <v>502</v>
      </c>
      <c r="D165" s="243" t="s">
        <v>497</v>
      </c>
      <c r="E165" s="244">
        <v>1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6">
        <v>0</v>
      </c>
      <c r="O165" s="246">
        <f>ROUND(E165*N165,2)</f>
        <v>0</v>
      </c>
      <c r="P165" s="246">
        <v>0</v>
      </c>
      <c r="Q165" s="246">
        <f>ROUND(E165*P165,2)</f>
        <v>0</v>
      </c>
      <c r="R165" s="246"/>
      <c r="S165" s="246" t="s">
        <v>171</v>
      </c>
      <c r="T165" s="247" t="s">
        <v>419</v>
      </c>
      <c r="U165" s="223">
        <v>0</v>
      </c>
      <c r="V165" s="223">
        <f>ROUND(E165*U165,2)</f>
        <v>0</v>
      </c>
      <c r="W165" s="223"/>
      <c r="X165" s="223" t="s">
        <v>498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499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20"/>
      <c r="B166" s="221"/>
      <c r="C166" s="261" t="s">
        <v>503</v>
      </c>
      <c r="D166" s="252"/>
      <c r="E166" s="252"/>
      <c r="F166" s="252"/>
      <c r="G166" s="252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12"/>
      <c r="Z166" s="212"/>
      <c r="AA166" s="212"/>
      <c r="AB166" s="212"/>
      <c r="AC166" s="212"/>
      <c r="AD166" s="212"/>
      <c r="AE166" s="212"/>
      <c r="AF166" s="212"/>
      <c r="AG166" s="212" t="s">
        <v>221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20"/>
      <c r="B167" s="221"/>
      <c r="C167" s="262" t="s">
        <v>504</v>
      </c>
      <c r="D167" s="253"/>
      <c r="E167" s="253"/>
      <c r="F167" s="253"/>
      <c r="G167" s="253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12"/>
      <c r="Z167" s="212"/>
      <c r="AA167" s="212"/>
      <c r="AB167" s="212"/>
      <c r="AC167" s="212"/>
      <c r="AD167" s="212"/>
      <c r="AE167" s="212"/>
      <c r="AF167" s="212"/>
      <c r="AG167" s="212" t="s">
        <v>221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48" t="str">
        <f>C167</f>
        <v>Sejmutí ornice, hrubá úprava terénu a zpevnění ploch pro osazení objektů sociálního zařízení staveniště a kanceláří stavby.</v>
      </c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20"/>
      <c r="B168" s="221"/>
      <c r="C168" s="262" t="s">
        <v>505</v>
      </c>
      <c r="D168" s="253"/>
      <c r="E168" s="253"/>
      <c r="F168" s="253"/>
      <c r="G168" s="25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12"/>
      <c r="Z168" s="212"/>
      <c r="AA168" s="212"/>
      <c r="AB168" s="212"/>
      <c r="AC168" s="212"/>
      <c r="AD168" s="212"/>
      <c r="AE168" s="212"/>
      <c r="AF168" s="212"/>
      <c r="AG168" s="212" t="s">
        <v>221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20"/>
      <c r="B169" s="221"/>
      <c r="C169" s="262" t="s">
        <v>506</v>
      </c>
      <c r="D169" s="253"/>
      <c r="E169" s="253"/>
      <c r="F169" s="253"/>
      <c r="G169" s="25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12"/>
      <c r="Z169" s="212"/>
      <c r="AA169" s="212"/>
      <c r="AB169" s="212"/>
      <c r="AC169" s="212"/>
      <c r="AD169" s="212"/>
      <c r="AE169" s="212"/>
      <c r="AF169" s="212"/>
      <c r="AG169" s="212" t="s">
        <v>221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20"/>
      <c r="B170" s="221"/>
      <c r="C170" s="262" t="s">
        <v>507</v>
      </c>
      <c r="D170" s="253"/>
      <c r="E170" s="253"/>
      <c r="F170" s="253"/>
      <c r="G170" s="25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12"/>
      <c r="Z170" s="212"/>
      <c r="AA170" s="212"/>
      <c r="AB170" s="212"/>
      <c r="AC170" s="212"/>
      <c r="AD170" s="212"/>
      <c r="AE170" s="212"/>
      <c r="AF170" s="212"/>
      <c r="AG170" s="212" t="s">
        <v>221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20"/>
      <c r="B171" s="221"/>
      <c r="C171" s="259"/>
      <c r="D171" s="251"/>
      <c r="E171" s="251"/>
      <c r="F171" s="251"/>
      <c r="G171" s="251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177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41">
        <v>41</v>
      </c>
      <c r="B172" s="242" t="s">
        <v>508</v>
      </c>
      <c r="C172" s="257" t="s">
        <v>509</v>
      </c>
      <c r="D172" s="243" t="s">
        <v>497</v>
      </c>
      <c r="E172" s="244">
        <v>1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6">
        <v>0</v>
      </c>
      <c r="O172" s="246">
        <f>ROUND(E172*N172,2)</f>
        <v>0</v>
      </c>
      <c r="P172" s="246">
        <v>0</v>
      </c>
      <c r="Q172" s="246">
        <f>ROUND(E172*P172,2)</f>
        <v>0</v>
      </c>
      <c r="R172" s="246"/>
      <c r="S172" s="246" t="s">
        <v>171</v>
      </c>
      <c r="T172" s="247" t="s">
        <v>419</v>
      </c>
      <c r="U172" s="223">
        <v>0</v>
      </c>
      <c r="V172" s="223">
        <f>ROUND(E172*U172,2)</f>
        <v>0</v>
      </c>
      <c r="W172" s="223"/>
      <c r="X172" s="223" t="s">
        <v>498</v>
      </c>
      <c r="Y172" s="212"/>
      <c r="Z172" s="212"/>
      <c r="AA172" s="212"/>
      <c r="AB172" s="212"/>
      <c r="AC172" s="212"/>
      <c r="AD172" s="212"/>
      <c r="AE172" s="212"/>
      <c r="AF172" s="212"/>
      <c r="AG172" s="212" t="s">
        <v>499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20"/>
      <c r="B173" s="221"/>
      <c r="C173" s="261" t="s">
        <v>510</v>
      </c>
      <c r="D173" s="252"/>
      <c r="E173" s="252"/>
      <c r="F173" s="252"/>
      <c r="G173" s="252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12"/>
      <c r="Z173" s="212"/>
      <c r="AA173" s="212"/>
      <c r="AB173" s="212"/>
      <c r="AC173" s="212"/>
      <c r="AD173" s="212"/>
      <c r="AE173" s="212"/>
      <c r="AF173" s="212"/>
      <c r="AG173" s="212" t="s">
        <v>221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20"/>
      <c r="B174" s="221"/>
      <c r="C174" s="262" t="s">
        <v>511</v>
      </c>
      <c r="D174" s="253"/>
      <c r="E174" s="253"/>
      <c r="F174" s="253"/>
      <c r="G174" s="25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12"/>
      <c r="Z174" s="212"/>
      <c r="AA174" s="212"/>
      <c r="AB174" s="212"/>
      <c r="AC174" s="212"/>
      <c r="AD174" s="212"/>
      <c r="AE174" s="212"/>
      <c r="AF174" s="212"/>
      <c r="AG174" s="212" t="s">
        <v>221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20"/>
      <c r="B175" s="221"/>
      <c r="C175" s="262" t="s">
        <v>512</v>
      </c>
      <c r="D175" s="253"/>
      <c r="E175" s="253"/>
      <c r="F175" s="253"/>
      <c r="G175" s="25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12"/>
      <c r="Z175" s="212"/>
      <c r="AA175" s="212"/>
      <c r="AB175" s="212"/>
      <c r="AC175" s="212"/>
      <c r="AD175" s="212"/>
      <c r="AE175" s="212"/>
      <c r="AF175" s="212"/>
      <c r="AG175" s="212" t="s">
        <v>221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48" t="str">
        <f>C175</f>
        <v>Spotřeba vody a elektrické energie, nebo pohonných hmot pro potřebu sociálních zařízení a kanceláří stavby.</v>
      </c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20"/>
      <c r="B176" s="221"/>
      <c r="C176" s="259"/>
      <c r="D176" s="251"/>
      <c r="E176" s="251"/>
      <c r="F176" s="251"/>
      <c r="G176" s="251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177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41">
        <v>42</v>
      </c>
      <c r="B177" s="242" t="s">
        <v>513</v>
      </c>
      <c r="C177" s="257" t="s">
        <v>514</v>
      </c>
      <c r="D177" s="243" t="s">
        <v>497</v>
      </c>
      <c r="E177" s="244">
        <v>1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21</v>
      </c>
      <c r="M177" s="246">
        <f>G177*(1+L177/100)</f>
        <v>0</v>
      </c>
      <c r="N177" s="246">
        <v>0</v>
      </c>
      <c r="O177" s="246">
        <f>ROUND(E177*N177,2)</f>
        <v>0</v>
      </c>
      <c r="P177" s="246">
        <v>0</v>
      </c>
      <c r="Q177" s="246">
        <f>ROUND(E177*P177,2)</f>
        <v>0</v>
      </c>
      <c r="R177" s="246"/>
      <c r="S177" s="246" t="s">
        <v>171</v>
      </c>
      <c r="T177" s="247" t="s">
        <v>419</v>
      </c>
      <c r="U177" s="223">
        <v>0</v>
      </c>
      <c r="V177" s="223">
        <f>ROUND(E177*U177,2)</f>
        <v>0</v>
      </c>
      <c r="W177" s="223"/>
      <c r="X177" s="223" t="s">
        <v>498</v>
      </c>
      <c r="Y177" s="212"/>
      <c r="Z177" s="212"/>
      <c r="AA177" s="212"/>
      <c r="AB177" s="212"/>
      <c r="AC177" s="212"/>
      <c r="AD177" s="212"/>
      <c r="AE177" s="212"/>
      <c r="AF177" s="212"/>
      <c r="AG177" s="212" t="s">
        <v>499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20"/>
      <c r="B178" s="221"/>
      <c r="C178" s="261" t="s">
        <v>515</v>
      </c>
      <c r="D178" s="252"/>
      <c r="E178" s="252"/>
      <c r="F178" s="252"/>
      <c r="G178" s="252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12"/>
      <c r="Z178" s="212"/>
      <c r="AA178" s="212"/>
      <c r="AB178" s="212"/>
      <c r="AC178" s="212"/>
      <c r="AD178" s="212"/>
      <c r="AE178" s="212"/>
      <c r="AF178" s="212"/>
      <c r="AG178" s="212" t="s">
        <v>221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48" t="str">
        <f>C178</f>
        <v>Odvoz kontejnerů a ohrazení pro skladování a uvedení zpevněných ploch pro skladování do původního stavu.</v>
      </c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20"/>
      <c r="B179" s="221"/>
      <c r="C179" s="262" t="s">
        <v>516</v>
      </c>
      <c r="D179" s="253"/>
      <c r="E179" s="253"/>
      <c r="F179" s="253"/>
      <c r="G179" s="25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12"/>
      <c r="Z179" s="212"/>
      <c r="AA179" s="212"/>
      <c r="AB179" s="212"/>
      <c r="AC179" s="212"/>
      <c r="AD179" s="212"/>
      <c r="AE179" s="212"/>
      <c r="AF179" s="212"/>
      <c r="AG179" s="212" t="s">
        <v>221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48" t="str">
        <f>C179</f>
        <v>Odvoz mobilních buněk sociálního zařízení, nebo uvedení do původního stavu prostor pronajatých. Případné ohumusování.</v>
      </c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20"/>
      <c r="B180" s="221"/>
      <c r="C180" s="262" t="s">
        <v>517</v>
      </c>
      <c r="D180" s="253"/>
      <c r="E180" s="253"/>
      <c r="F180" s="253"/>
      <c r="G180" s="25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12"/>
      <c r="Z180" s="212"/>
      <c r="AA180" s="212"/>
      <c r="AB180" s="212"/>
      <c r="AC180" s="212"/>
      <c r="AD180" s="212"/>
      <c r="AE180" s="212"/>
      <c r="AF180" s="212"/>
      <c r="AG180" s="212" t="s">
        <v>221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20"/>
      <c r="B181" s="221"/>
      <c r="C181" s="262" t="s">
        <v>518</v>
      </c>
      <c r="D181" s="253"/>
      <c r="E181" s="253"/>
      <c r="F181" s="253"/>
      <c r="G181" s="25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12"/>
      <c r="Z181" s="212"/>
      <c r="AA181" s="212"/>
      <c r="AB181" s="212"/>
      <c r="AC181" s="212"/>
      <c r="AD181" s="212"/>
      <c r="AE181" s="212"/>
      <c r="AF181" s="212"/>
      <c r="AG181" s="212" t="s">
        <v>221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20"/>
      <c r="B182" s="221"/>
      <c r="C182" s="259"/>
      <c r="D182" s="251"/>
      <c r="E182" s="251"/>
      <c r="F182" s="251"/>
      <c r="G182" s="251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177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x14ac:dyDescent="0.2">
      <c r="A183" s="235" t="s">
        <v>165</v>
      </c>
      <c r="B183" s="236" t="s">
        <v>138</v>
      </c>
      <c r="C183" s="256" t="s">
        <v>28</v>
      </c>
      <c r="D183" s="237"/>
      <c r="E183" s="238"/>
      <c r="F183" s="239"/>
      <c r="G183" s="239">
        <f>SUMIF(AG184:AG201,"&lt;&gt;NOR",G184:G201)</f>
        <v>0</v>
      </c>
      <c r="H183" s="239"/>
      <c r="I183" s="239">
        <f>SUM(I184:I201)</f>
        <v>0</v>
      </c>
      <c r="J183" s="239"/>
      <c r="K183" s="239">
        <f>SUM(K184:K201)</f>
        <v>0</v>
      </c>
      <c r="L183" s="239"/>
      <c r="M183" s="239">
        <f>SUM(M184:M201)</f>
        <v>0</v>
      </c>
      <c r="N183" s="239"/>
      <c r="O183" s="239">
        <f>SUM(O184:O201)</f>
        <v>0</v>
      </c>
      <c r="P183" s="239"/>
      <c r="Q183" s="239">
        <f>SUM(Q184:Q201)</f>
        <v>0</v>
      </c>
      <c r="R183" s="239"/>
      <c r="S183" s="239"/>
      <c r="T183" s="240"/>
      <c r="U183" s="234"/>
      <c r="V183" s="234">
        <f>SUM(V184:V201)</f>
        <v>0</v>
      </c>
      <c r="W183" s="234"/>
      <c r="X183" s="234"/>
      <c r="AG183" t="s">
        <v>166</v>
      </c>
    </row>
    <row r="184" spans="1:60" outlineLevel="1" x14ac:dyDescent="0.2">
      <c r="A184" s="241">
        <v>43</v>
      </c>
      <c r="B184" s="242" t="s">
        <v>525</v>
      </c>
      <c r="C184" s="257" t="s">
        <v>526</v>
      </c>
      <c r="D184" s="243" t="s">
        <v>497</v>
      </c>
      <c r="E184" s="244">
        <v>1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6">
        <v>0</v>
      </c>
      <c r="O184" s="246">
        <f>ROUND(E184*N184,2)</f>
        <v>0</v>
      </c>
      <c r="P184" s="246">
        <v>0</v>
      </c>
      <c r="Q184" s="246">
        <f>ROUND(E184*P184,2)</f>
        <v>0</v>
      </c>
      <c r="R184" s="246"/>
      <c r="S184" s="246" t="s">
        <v>171</v>
      </c>
      <c r="T184" s="247" t="s">
        <v>419</v>
      </c>
      <c r="U184" s="223">
        <v>0</v>
      </c>
      <c r="V184" s="223">
        <f>ROUND(E184*U184,2)</f>
        <v>0</v>
      </c>
      <c r="W184" s="223"/>
      <c r="X184" s="223" t="s">
        <v>498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527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20"/>
      <c r="B185" s="221"/>
      <c r="C185" s="261" t="s">
        <v>528</v>
      </c>
      <c r="D185" s="252"/>
      <c r="E185" s="252"/>
      <c r="F185" s="252"/>
      <c r="G185" s="252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12"/>
      <c r="Z185" s="212"/>
      <c r="AA185" s="212"/>
      <c r="AB185" s="212"/>
      <c r="AC185" s="212"/>
      <c r="AD185" s="212"/>
      <c r="AE185" s="212"/>
      <c r="AF185" s="212"/>
      <c r="AG185" s="212" t="s">
        <v>221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20"/>
      <c r="B186" s="221"/>
      <c r="C186" s="259"/>
      <c r="D186" s="251"/>
      <c r="E186" s="251"/>
      <c r="F186" s="251"/>
      <c r="G186" s="251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177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41">
        <v>44</v>
      </c>
      <c r="B187" s="242" t="s">
        <v>532</v>
      </c>
      <c r="C187" s="257" t="s">
        <v>533</v>
      </c>
      <c r="D187" s="243" t="s">
        <v>497</v>
      </c>
      <c r="E187" s="244">
        <v>1</v>
      </c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6">
        <v>0</v>
      </c>
      <c r="O187" s="246">
        <f>ROUND(E187*N187,2)</f>
        <v>0</v>
      </c>
      <c r="P187" s="246">
        <v>0</v>
      </c>
      <c r="Q187" s="246">
        <f>ROUND(E187*P187,2)</f>
        <v>0</v>
      </c>
      <c r="R187" s="246"/>
      <c r="S187" s="246" t="s">
        <v>171</v>
      </c>
      <c r="T187" s="247" t="s">
        <v>419</v>
      </c>
      <c r="U187" s="223">
        <v>0</v>
      </c>
      <c r="V187" s="223">
        <f>ROUND(E187*U187,2)</f>
        <v>0</v>
      </c>
      <c r="W187" s="223"/>
      <c r="X187" s="223" t="s">
        <v>498</v>
      </c>
      <c r="Y187" s="212"/>
      <c r="Z187" s="212"/>
      <c r="AA187" s="212"/>
      <c r="AB187" s="212"/>
      <c r="AC187" s="212"/>
      <c r="AD187" s="212"/>
      <c r="AE187" s="212"/>
      <c r="AF187" s="212"/>
      <c r="AG187" s="212" t="s">
        <v>527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ht="33.75" outlineLevel="1" x14ac:dyDescent="0.2">
      <c r="A188" s="220"/>
      <c r="B188" s="221"/>
      <c r="C188" s="261" t="s">
        <v>534</v>
      </c>
      <c r="D188" s="252"/>
      <c r="E188" s="252"/>
      <c r="F188" s="252"/>
      <c r="G188" s="252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12"/>
      <c r="Z188" s="212"/>
      <c r="AA188" s="212"/>
      <c r="AB188" s="212"/>
      <c r="AC188" s="212"/>
      <c r="AD188" s="212"/>
      <c r="AE188" s="212"/>
      <c r="AF188" s="212"/>
      <c r="AG188" s="212" t="s">
        <v>221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48" t="str">
        <f>C188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20"/>
      <c r="B189" s="221"/>
      <c r="C189" s="259"/>
      <c r="D189" s="251"/>
      <c r="E189" s="251"/>
      <c r="F189" s="251"/>
      <c r="G189" s="251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177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41">
        <v>45</v>
      </c>
      <c r="B190" s="242" t="s">
        <v>529</v>
      </c>
      <c r="C190" s="257" t="s">
        <v>530</v>
      </c>
      <c r="D190" s="243" t="s">
        <v>497</v>
      </c>
      <c r="E190" s="244">
        <v>1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6">
        <v>0</v>
      </c>
      <c r="O190" s="246">
        <f>ROUND(E190*N190,2)</f>
        <v>0</v>
      </c>
      <c r="P190" s="246">
        <v>0</v>
      </c>
      <c r="Q190" s="246">
        <f>ROUND(E190*P190,2)</f>
        <v>0</v>
      </c>
      <c r="R190" s="246"/>
      <c r="S190" s="246" t="s">
        <v>171</v>
      </c>
      <c r="T190" s="247" t="s">
        <v>419</v>
      </c>
      <c r="U190" s="223">
        <v>0</v>
      </c>
      <c r="V190" s="223">
        <f>ROUND(E190*U190,2)</f>
        <v>0</v>
      </c>
      <c r="W190" s="223"/>
      <c r="X190" s="223" t="s">
        <v>498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527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ht="33.75" outlineLevel="1" x14ac:dyDescent="0.2">
      <c r="A191" s="220"/>
      <c r="B191" s="221"/>
      <c r="C191" s="261" t="s">
        <v>531</v>
      </c>
      <c r="D191" s="252"/>
      <c r="E191" s="252"/>
      <c r="F191" s="252"/>
      <c r="G191" s="252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12"/>
      <c r="Z191" s="212"/>
      <c r="AA191" s="212"/>
      <c r="AB191" s="212"/>
      <c r="AC191" s="212"/>
      <c r="AD191" s="212"/>
      <c r="AE191" s="212"/>
      <c r="AF191" s="212"/>
      <c r="AG191" s="212" t="s">
        <v>221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48" t="str">
        <f>C191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20"/>
      <c r="B192" s="221"/>
      <c r="C192" s="259"/>
      <c r="D192" s="251"/>
      <c r="E192" s="251"/>
      <c r="F192" s="251"/>
      <c r="G192" s="251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177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41">
        <v>46</v>
      </c>
      <c r="B193" s="242" t="s">
        <v>541</v>
      </c>
      <c r="C193" s="257" t="s">
        <v>542</v>
      </c>
      <c r="D193" s="243" t="s">
        <v>497</v>
      </c>
      <c r="E193" s="244">
        <v>1</v>
      </c>
      <c r="F193" s="245"/>
      <c r="G193" s="246">
        <f>ROUND(E193*F193,2)</f>
        <v>0</v>
      </c>
      <c r="H193" s="245"/>
      <c r="I193" s="246">
        <f>ROUND(E193*H193,2)</f>
        <v>0</v>
      </c>
      <c r="J193" s="245"/>
      <c r="K193" s="246">
        <f>ROUND(E193*J193,2)</f>
        <v>0</v>
      </c>
      <c r="L193" s="246">
        <v>21</v>
      </c>
      <c r="M193" s="246">
        <f>G193*(1+L193/100)</f>
        <v>0</v>
      </c>
      <c r="N193" s="246">
        <v>0</v>
      </c>
      <c r="O193" s="246">
        <f>ROUND(E193*N193,2)</f>
        <v>0</v>
      </c>
      <c r="P193" s="246">
        <v>0</v>
      </c>
      <c r="Q193" s="246">
        <f>ROUND(E193*P193,2)</f>
        <v>0</v>
      </c>
      <c r="R193" s="246"/>
      <c r="S193" s="246" t="s">
        <v>171</v>
      </c>
      <c r="T193" s="247" t="s">
        <v>419</v>
      </c>
      <c r="U193" s="223">
        <v>0</v>
      </c>
      <c r="V193" s="223">
        <f>ROUND(E193*U193,2)</f>
        <v>0</v>
      </c>
      <c r="W193" s="223"/>
      <c r="X193" s="223" t="s">
        <v>498</v>
      </c>
      <c r="Y193" s="212"/>
      <c r="Z193" s="212"/>
      <c r="AA193" s="212"/>
      <c r="AB193" s="212"/>
      <c r="AC193" s="212"/>
      <c r="AD193" s="212"/>
      <c r="AE193" s="212"/>
      <c r="AF193" s="212"/>
      <c r="AG193" s="212" t="s">
        <v>527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20"/>
      <c r="B194" s="221"/>
      <c r="C194" s="261" t="s">
        <v>543</v>
      </c>
      <c r="D194" s="252"/>
      <c r="E194" s="252"/>
      <c r="F194" s="252"/>
      <c r="G194" s="252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12"/>
      <c r="Z194" s="212"/>
      <c r="AA194" s="212"/>
      <c r="AB194" s="212"/>
      <c r="AC194" s="212"/>
      <c r="AD194" s="212"/>
      <c r="AE194" s="212"/>
      <c r="AF194" s="212"/>
      <c r="AG194" s="212" t="s">
        <v>221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48" t="str">
        <f>C194</f>
        <v>Náklady zhotovitele, které vzniknou v souvislosti s povinnostmi zhotovitele při předání a převzetí díla.</v>
      </c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20"/>
      <c r="B195" s="221"/>
      <c r="C195" s="259"/>
      <c r="D195" s="251"/>
      <c r="E195" s="251"/>
      <c r="F195" s="251"/>
      <c r="G195" s="251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177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41">
        <v>47</v>
      </c>
      <c r="B196" s="242" t="s">
        <v>538</v>
      </c>
      <c r="C196" s="257" t="s">
        <v>539</v>
      </c>
      <c r="D196" s="243" t="s">
        <v>497</v>
      </c>
      <c r="E196" s="244">
        <v>1</v>
      </c>
      <c r="F196" s="245"/>
      <c r="G196" s="246">
        <f>ROUND(E196*F196,2)</f>
        <v>0</v>
      </c>
      <c r="H196" s="245"/>
      <c r="I196" s="246">
        <f>ROUND(E196*H196,2)</f>
        <v>0</v>
      </c>
      <c r="J196" s="245"/>
      <c r="K196" s="246">
        <f>ROUND(E196*J196,2)</f>
        <v>0</v>
      </c>
      <c r="L196" s="246">
        <v>21</v>
      </c>
      <c r="M196" s="246">
        <f>G196*(1+L196/100)</f>
        <v>0</v>
      </c>
      <c r="N196" s="246">
        <v>0</v>
      </c>
      <c r="O196" s="246">
        <f>ROUND(E196*N196,2)</f>
        <v>0</v>
      </c>
      <c r="P196" s="246">
        <v>0</v>
      </c>
      <c r="Q196" s="246">
        <f>ROUND(E196*P196,2)</f>
        <v>0</v>
      </c>
      <c r="R196" s="246"/>
      <c r="S196" s="246" t="s">
        <v>171</v>
      </c>
      <c r="T196" s="247" t="s">
        <v>419</v>
      </c>
      <c r="U196" s="223">
        <v>0</v>
      </c>
      <c r="V196" s="223">
        <f>ROUND(E196*U196,2)</f>
        <v>0</v>
      </c>
      <c r="W196" s="223"/>
      <c r="X196" s="223" t="s">
        <v>498</v>
      </c>
      <c r="Y196" s="212"/>
      <c r="Z196" s="212"/>
      <c r="AA196" s="212"/>
      <c r="AB196" s="212"/>
      <c r="AC196" s="212"/>
      <c r="AD196" s="212"/>
      <c r="AE196" s="212"/>
      <c r="AF196" s="212"/>
      <c r="AG196" s="212" t="s">
        <v>527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20"/>
      <c r="B197" s="221"/>
      <c r="C197" s="261" t="s">
        <v>540</v>
      </c>
      <c r="D197" s="252"/>
      <c r="E197" s="252"/>
      <c r="F197" s="252"/>
      <c r="G197" s="252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12"/>
      <c r="Z197" s="212"/>
      <c r="AA197" s="212"/>
      <c r="AB197" s="212"/>
      <c r="AC197" s="212"/>
      <c r="AD197" s="212"/>
      <c r="AE197" s="212"/>
      <c r="AF197" s="212"/>
      <c r="AG197" s="212" t="s">
        <v>221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48" t="str">
        <f>C197</f>
        <v>Náklady na vyhotovení dokumentace skutečného provedení stavby a její předání objednateli v požadované formě a požadovaném počtu.</v>
      </c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20"/>
      <c r="B198" s="221"/>
      <c r="C198" s="259"/>
      <c r="D198" s="251"/>
      <c r="E198" s="251"/>
      <c r="F198" s="251"/>
      <c r="G198" s="251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177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41">
        <v>48</v>
      </c>
      <c r="B199" s="242" t="s">
        <v>535</v>
      </c>
      <c r="C199" s="257" t="s">
        <v>536</v>
      </c>
      <c r="D199" s="243" t="s">
        <v>497</v>
      </c>
      <c r="E199" s="244">
        <v>1</v>
      </c>
      <c r="F199" s="245"/>
      <c r="G199" s="246">
        <f>ROUND(E199*F199,2)</f>
        <v>0</v>
      </c>
      <c r="H199" s="245"/>
      <c r="I199" s="246">
        <f>ROUND(E199*H199,2)</f>
        <v>0</v>
      </c>
      <c r="J199" s="245"/>
      <c r="K199" s="246">
        <f>ROUND(E199*J199,2)</f>
        <v>0</v>
      </c>
      <c r="L199" s="246">
        <v>21</v>
      </c>
      <c r="M199" s="246">
        <f>G199*(1+L199/100)</f>
        <v>0</v>
      </c>
      <c r="N199" s="246">
        <v>0</v>
      </c>
      <c r="O199" s="246">
        <f>ROUND(E199*N199,2)</f>
        <v>0</v>
      </c>
      <c r="P199" s="246">
        <v>0</v>
      </c>
      <c r="Q199" s="246">
        <f>ROUND(E199*P199,2)</f>
        <v>0</v>
      </c>
      <c r="R199" s="246"/>
      <c r="S199" s="246" t="s">
        <v>171</v>
      </c>
      <c r="T199" s="247" t="s">
        <v>419</v>
      </c>
      <c r="U199" s="223">
        <v>0</v>
      </c>
      <c r="V199" s="223">
        <f>ROUND(E199*U199,2)</f>
        <v>0</v>
      </c>
      <c r="W199" s="223"/>
      <c r="X199" s="223" t="s">
        <v>498</v>
      </c>
      <c r="Y199" s="212"/>
      <c r="Z199" s="212"/>
      <c r="AA199" s="212"/>
      <c r="AB199" s="212"/>
      <c r="AC199" s="212"/>
      <c r="AD199" s="212"/>
      <c r="AE199" s="212"/>
      <c r="AF199" s="212"/>
      <c r="AG199" s="212" t="s">
        <v>527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20"/>
      <c r="B200" s="221"/>
      <c r="C200" s="261" t="s">
        <v>537</v>
      </c>
      <c r="D200" s="252"/>
      <c r="E200" s="252"/>
      <c r="F200" s="252"/>
      <c r="G200" s="252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12"/>
      <c r="Z200" s="212"/>
      <c r="AA200" s="212"/>
      <c r="AB200" s="212"/>
      <c r="AC200" s="212"/>
      <c r="AD200" s="212"/>
      <c r="AE200" s="212"/>
      <c r="AF200" s="212"/>
      <c r="AG200" s="212" t="s">
        <v>221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48" t="str">
        <f>C200</f>
        <v>Náklady na provedení skutečného zaměření stavby v rozsahu nezbytném pro zápis změny do katastru nemovitostí.</v>
      </c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20"/>
      <c r="B201" s="221"/>
      <c r="C201" s="259"/>
      <c r="D201" s="251"/>
      <c r="E201" s="251"/>
      <c r="F201" s="251"/>
      <c r="G201" s="251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177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x14ac:dyDescent="0.2">
      <c r="A202" s="3"/>
      <c r="B202" s="4"/>
      <c r="C202" s="268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AE202">
        <v>15</v>
      </c>
      <c r="AF202">
        <v>21</v>
      </c>
      <c r="AG202" t="s">
        <v>152</v>
      </c>
    </row>
    <row r="203" spans="1:60" x14ac:dyDescent="0.2">
      <c r="A203" s="215"/>
      <c r="B203" s="216" t="s">
        <v>29</v>
      </c>
      <c r="C203" s="269"/>
      <c r="D203" s="217"/>
      <c r="E203" s="218"/>
      <c r="F203" s="218"/>
      <c r="G203" s="255">
        <f>G8+G89+G102+G122+G130+G137+G144+G147+G150+G160+G183</f>
        <v>0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AE203">
        <f>SUMIF(L7:L201,AE202,G7:G201)</f>
        <v>0</v>
      </c>
      <c r="AF203">
        <f>SUMIF(L7:L201,AF202,G7:G201)</f>
        <v>0</v>
      </c>
      <c r="AG203" t="s">
        <v>544</v>
      </c>
    </row>
    <row r="204" spans="1:60" x14ac:dyDescent="0.2">
      <c r="A204" s="219" t="s">
        <v>545</v>
      </c>
      <c r="B204" s="219"/>
      <c r="C204" s="268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60" x14ac:dyDescent="0.2">
      <c r="A205" s="3"/>
      <c r="B205" s="4" t="s">
        <v>233</v>
      </c>
      <c r="C205" s="268" t="s">
        <v>233</v>
      </c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AG205" t="s">
        <v>548</v>
      </c>
    </row>
    <row r="206" spans="1:60" x14ac:dyDescent="0.2">
      <c r="A206" s="3"/>
      <c r="B206" s="4" t="s">
        <v>1010</v>
      </c>
      <c r="C206" s="268" t="s">
        <v>233</v>
      </c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AG206" t="s">
        <v>551</v>
      </c>
    </row>
    <row r="207" spans="1:60" x14ac:dyDescent="0.2">
      <c r="A207" s="3"/>
      <c r="B207" s="4"/>
      <c r="C207" s="268" t="s">
        <v>233</v>
      </c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AG207" t="s">
        <v>553</v>
      </c>
    </row>
    <row r="208" spans="1:60" x14ac:dyDescent="0.2">
      <c r="A208" s="3"/>
      <c r="B208" s="4"/>
      <c r="C208" s="268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3:33" x14ac:dyDescent="0.2">
      <c r="C209" s="270"/>
      <c r="D209" s="10"/>
      <c r="AG209" t="s">
        <v>555</v>
      </c>
    </row>
    <row r="210" spans="3:33" x14ac:dyDescent="0.2">
      <c r="D210" s="10"/>
    </row>
    <row r="211" spans="3:33" x14ac:dyDescent="0.2">
      <c r="D211" s="10"/>
    </row>
    <row r="212" spans="3:33" x14ac:dyDescent="0.2">
      <c r="D212" s="10"/>
    </row>
    <row r="213" spans="3:33" x14ac:dyDescent="0.2">
      <c r="D213" s="10"/>
    </row>
    <row r="214" spans="3:33" x14ac:dyDescent="0.2">
      <c r="D214" s="10"/>
    </row>
    <row r="215" spans="3:33" x14ac:dyDescent="0.2">
      <c r="D215" s="10"/>
    </row>
    <row r="216" spans="3:33" x14ac:dyDescent="0.2">
      <c r="D216" s="10"/>
    </row>
    <row r="217" spans="3:33" x14ac:dyDescent="0.2">
      <c r="D217" s="10"/>
    </row>
    <row r="218" spans="3:33" x14ac:dyDescent="0.2">
      <c r="D218" s="10"/>
    </row>
    <row r="219" spans="3:33" x14ac:dyDescent="0.2">
      <c r="D219" s="10"/>
    </row>
    <row r="220" spans="3:33" x14ac:dyDescent="0.2">
      <c r="D220" s="10"/>
    </row>
    <row r="221" spans="3:33" x14ac:dyDescent="0.2">
      <c r="D221" s="10"/>
    </row>
    <row r="222" spans="3:33" x14ac:dyDescent="0.2">
      <c r="D222" s="10"/>
    </row>
    <row r="223" spans="3:33" x14ac:dyDescent="0.2">
      <c r="D223" s="10"/>
    </row>
    <row r="224" spans="3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tLSeh9Mpdi/xJc0YTgCzTKv+j8MxSGoO1cHQNSy8qDEG+SnJtNfxbzZ7uGZC+QrlbWhwXqZD8p6wX9WbKfxzA==" saltValue="fUiffugPZijuuHc8+OqDWQ==" spinCount="100000" sheet="1"/>
  <mergeCells count="100">
    <mergeCell ref="C194:G194"/>
    <mergeCell ref="C195:G195"/>
    <mergeCell ref="C197:G197"/>
    <mergeCell ref="C198:G198"/>
    <mergeCell ref="C200:G200"/>
    <mergeCell ref="C201:G201"/>
    <mergeCell ref="C185:G185"/>
    <mergeCell ref="C186:G186"/>
    <mergeCell ref="C188:G188"/>
    <mergeCell ref="C189:G189"/>
    <mergeCell ref="C191:G191"/>
    <mergeCell ref="C192:G192"/>
    <mergeCell ref="C176:G176"/>
    <mergeCell ref="C178:G178"/>
    <mergeCell ref="C179:G179"/>
    <mergeCell ref="C180:G180"/>
    <mergeCell ref="C181:G181"/>
    <mergeCell ref="C182:G182"/>
    <mergeCell ref="C169:G169"/>
    <mergeCell ref="C170:G170"/>
    <mergeCell ref="C171:G171"/>
    <mergeCell ref="C173:G173"/>
    <mergeCell ref="C174:G174"/>
    <mergeCell ref="C175:G175"/>
    <mergeCell ref="C162:G162"/>
    <mergeCell ref="C163:G163"/>
    <mergeCell ref="C164:G164"/>
    <mergeCell ref="C166:G166"/>
    <mergeCell ref="C167:G167"/>
    <mergeCell ref="C168:G168"/>
    <mergeCell ref="C149:G149"/>
    <mergeCell ref="C152:G152"/>
    <mergeCell ref="C154:G154"/>
    <mergeCell ref="C156:G156"/>
    <mergeCell ref="C158:G158"/>
    <mergeCell ref="C159:G159"/>
    <mergeCell ref="C132:G132"/>
    <mergeCell ref="C134:G134"/>
    <mergeCell ref="C136:G136"/>
    <mergeCell ref="C140:G140"/>
    <mergeCell ref="C143:G143"/>
    <mergeCell ref="C146:G146"/>
    <mergeCell ref="C114:G114"/>
    <mergeCell ref="C117:G117"/>
    <mergeCell ref="C119:G119"/>
    <mergeCell ref="C121:G121"/>
    <mergeCell ref="C125:G125"/>
    <mergeCell ref="C129:G129"/>
    <mergeCell ref="C101:G101"/>
    <mergeCell ref="C104:G104"/>
    <mergeCell ref="C105:G105"/>
    <mergeCell ref="C107:G107"/>
    <mergeCell ref="C109:G109"/>
    <mergeCell ref="C111:G111"/>
    <mergeCell ref="C84:G84"/>
    <mergeCell ref="C85:G85"/>
    <mergeCell ref="C88:G88"/>
    <mergeCell ref="C92:G92"/>
    <mergeCell ref="C95:G95"/>
    <mergeCell ref="C98:G98"/>
    <mergeCell ref="C67:G67"/>
    <mergeCell ref="C70:G70"/>
    <mergeCell ref="C77:G77"/>
    <mergeCell ref="C79:G79"/>
    <mergeCell ref="C81:G81"/>
    <mergeCell ref="C82:G82"/>
    <mergeCell ref="C57:G57"/>
    <mergeCell ref="C58:G58"/>
    <mergeCell ref="C60:G60"/>
    <mergeCell ref="C61:G61"/>
    <mergeCell ref="C62:G62"/>
    <mergeCell ref="C64:G64"/>
    <mergeCell ref="C44:G44"/>
    <mergeCell ref="C45:G45"/>
    <mergeCell ref="C47:G47"/>
    <mergeCell ref="C50:G50"/>
    <mergeCell ref="C54:G54"/>
    <mergeCell ref="C56:G56"/>
    <mergeCell ref="C33:G33"/>
    <mergeCell ref="C34:G34"/>
    <mergeCell ref="C35:G35"/>
    <mergeCell ref="C38:G38"/>
    <mergeCell ref="C40:G40"/>
    <mergeCell ref="C42:G42"/>
    <mergeCell ref="C21:G21"/>
    <mergeCell ref="C23:G23"/>
    <mergeCell ref="C25:G25"/>
    <mergeCell ref="C27:G27"/>
    <mergeCell ref="C29:G29"/>
    <mergeCell ref="C31:G31"/>
    <mergeCell ref="A1:G1"/>
    <mergeCell ref="C2:G2"/>
    <mergeCell ref="C3:G3"/>
    <mergeCell ref="C4:G4"/>
    <mergeCell ref="A204:B204"/>
    <mergeCell ref="C10:G10"/>
    <mergeCell ref="C12:G12"/>
    <mergeCell ref="C14:G14"/>
    <mergeCell ref="C16:G16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D378-6714-493D-85FD-7CA7846BECB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139</v>
      </c>
      <c r="B1" s="197"/>
      <c r="C1" s="197"/>
      <c r="D1" s="197"/>
      <c r="E1" s="197"/>
      <c r="F1" s="197"/>
      <c r="G1" s="197"/>
      <c r="AG1" t="s">
        <v>140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141</v>
      </c>
    </row>
    <row r="3" spans="1:60" ht="24.95" customHeight="1" x14ac:dyDescent="0.2">
      <c r="A3" s="198" t="s">
        <v>8</v>
      </c>
      <c r="B3" s="48" t="s">
        <v>74</v>
      </c>
      <c r="C3" s="201" t="s">
        <v>75</v>
      </c>
      <c r="D3" s="199"/>
      <c r="E3" s="199"/>
      <c r="F3" s="199"/>
      <c r="G3" s="200"/>
      <c r="AC3" s="177" t="s">
        <v>141</v>
      </c>
      <c r="AG3" t="s">
        <v>142</v>
      </c>
    </row>
    <row r="4" spans="1:60" ht="24.95" customHeight="1" x14ac:dyDescent="0.2">
      <c r="A4" s="202" t="s">
        <v>9</v>
      </c>
      <c r="B4" s="203" t="s">
        <v>76</v>
      </c>
      <c r="C4" s="204" t="s">
        <v>75</v>
      </c>
      <c r="D4" s="205"/>
      <c r="E4" s="205"/>
      <c r="F4" s="205"/>
      <c r="G4" s="206"/>
      <c r="AG4" t="s">
        <v>143</v>
      </c>
    </row>
    <row r="5" spans="1:60" x14ac:dyDescent="0.2">
      <c r="D5" s="10"/>
    </row>
    <row r="6" spans="1:60" ht="38.25" x14ac:dyDescent="0.2">
      <c r="A6" s="208" t="s">
        <v>144</v>
      </c>
      <c r="B6" s="210" t="s">
        <v>145</v>
      </c>
      <c r="C6" s="210" t="s">
        <v>146</v>
      </c>
      <c r="D6" s="209" t="s">
        <v>147</v>
      </c>
      <c r="E6" s="208" t="s">
        <v>148</v>
      </c>
      <c r="F6" s="207" t="s">
        <v>149</v>
      </c>
      <c r="G6" s="208" t="s">
        <v>29</v>
      </c>
      <c r="H6" s="211" t="s">
        <v>30</v>
      </c>
      <c r="I6" s="211" t="s">
        <v>150</v>
      </c>
      <c r="J6" s="211" t="s">
        <v>31</v>
      </c>
      <c r="K6" s="211" t="s">
        <v>151</v>
      </c>
      <c r="L6" s="211" t="s">
        <v>152</v>
      </c>
      <c r="M6" s="211" t="s">
        <v>153</v>
      </c>
      <c r="N6" s="211" t="s">
        <v>154</v>
      </c>
      <c r="O6" s="211" t="s">
        <v>155</v>
      </c>
      <c r="P6" s="211" t="s">
        <v>156</v>
      </c>
      <c r="Q6" s="211" t="s">
        <v>157</v>
      </c>
      <c r="R6" s="211" t="s">
        <v>158</v>
      </c>
      <c r="S6" s="211" t="s">
        <v>159</v>
      </c>
      <c r="T6" s="211" t="s">
        <v>160</v>
      </c>
      <c r="U6" s="211" t="s">
        <v>161</v>
      </c>
      <c r="V6" s="211" t="s">
        <v>162</v>
      </c>
      <c r="W6" s="211" t="s">
        <v>163</v>
      </c>
      <c r="X6" s="211" t="s">
        <v>164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165</v>
      </c>
      <c r="B8" s="236" t="s">
        <v>129</v>
      </c>
      <c r="C8" s="256" t="s">
        <v>131</v>
      </c>
      <c r="D8" s="237"/>
      <c r="E8" s="238"/>
      <c r="F8" s="239"/>
      <c r="G8" s="239">
        <f>SUMIF(AG9:AG25,"&lt;&gt;NOR",G9:G25)</f>
        <v>0</v>
      </c>
      <c r="H8" s="239"/>
      <c r="I8" s="239">
        <f>SUM(I9:I25)</f>
        <v>0</v>
      </c>
      <c r="J8" s="239"/>
      <c r="K8" s="239">
        <f>SUM(K9:K25)</f>
        <v>0</v>
      </c>
      <c r="L8" s="239"/>
      <c r="M8" s="239">
        <f>SUM(M9:M25)</f>
        <v>0</v>
      </c>
      <c r="N8" s="239"/>
      <c r="O8" s="239">
        <f>SUM(O9:O25)</f>
        <v>0</v>
      </c>
      <c r="P8" s="239"/>
      <c r="Q8" s="239">
        <f>SUM(Q9:Q25)</f>
        <v>0</v>
      </c>
      <c r="R8" s="239"/>
      <c r="S8" s="239"/>
      <c r="T8" s="240"/>
      <c r="U8" s="234"/>
      <c r="V8" s="234">
        <f>SUM(V9:V25)</f>
        <v>0</v>
      </c>
      <c r="W8" s="234"/>
      <c r="X8" s="234"/>
      <c r="AG8" t="s">
        <v>166</v>
      </c>
    </row>
    <row r="9" spans="1:60" ht="22.5" outlineLevel="1" x14ac:dyDescent="0.2">
      <c r="A9" s="241">
        <v>1</v>
      </c>
      <c r="B9" s="242" t="s">
        <v>1011</v>
      </c>
      <c r="C9" s="257" t="s">
        <v>1012</v>
      </c>
      <c r="D9" s="243" t="s">
        <v>169</v>
      </c>
      <c r="E9" s="244">
        <v>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354</v>
      </c>
      <c r="T9" s="247" t="s">
        <v>419</v>
      </c>
      <c r="U9" s="223">
        <v>0</v>
      </c>
      <c r="V9" s="223">
        <f>ROUND(E9*U9,2)</f>
        <v>0</v>
      </c>
      <c r="W9" s="223"/>
      <c r="X9" s="223" t="s">
        <v>173</v>
      </c>
      <c r="Y9" s="212"/>
      <c r="Z9" s="212"/>
      <c r="AA9" s="212"/>
      <c r="AB9" s="212"/>
      <c r="AC9" s="212"/>
      <c r="AD9" s="212"/>
      <c r="AE9" s="212"/>
      <c r="AF9" s="212"/>
      <c r="AG9" s="212" t="s">
        <v>225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20"/>
      <c r="B10" s="221"/>
      <c r="C10" s="261" t="s">
        <v>733</v>
      </c>
      <c r="D10" s="252"/>
      <c r="E10" s="252"/>
      <c r="F10" s="252"/>
      <c r="G10" s="252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221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20"/>
      <c r="B11" s="221"/>
      <c r="C11" s="259"/>
      <c r="D11" s="251"/>
      <c r="E11" s="251"/>
      <c r="F11" s="251"/>
      <c r="G11" s="251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2"/>
      <c r="Z11" s="212"/>
      <c r="AA11" s="212"/>
      <c r="AB11" s="212"/>
      <c r="AC11" s="212"/>
      <c r="AD11" s="212"/>
      <c r="AE11" s="212"/>
      <c r="AF11" s="212"/>
      <c r="AG11" s="212" t="s">
        <v>177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41">
        <v>2</v>
      </c>
      <c r="B12" s="242" t="s">
        <v>1013</v>
      </c>
      <c r="C12" s="257" t="s">
        <v>1014</v>
      </c>
      <c r="D12" s="243" t="s">
        <v>736</v>
      </c>
      <c r="E12" s="244">
        <v>2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354</v>
      </c>
      <c r="T12" s="247" t="s">
        <v>419</v>
      </c>
      <c r="U12" s="223">
        <v>0</v>
      </c>
      <c r="V12" s="223">
        <f>ROUND(E12*U12,2)</f>
        <v>0</v>
      </c>
      <c r="W12" s="223"/>
      <c r="X12" s="223" t="s">
        <v>250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336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20"/>
      <c r="B13" s="221"/>
      <c r="C13" s="263" t="s">
        <v>233</v>
      </c>
      <c r="D13" s="227"/>
      <c r="E13" s="228"/>
      <c r="F13" s="229"/>
      <c r="G13" s="229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2"/>
      <c r="Z13" s="212"/>
      <c r="AA13" s="212"/>
      <c r="AB13" s="212"/>
      <c r="AC13" s="212"/>
      <c r="AD13" s="212"/>
      <c r="AE13" s="212"/>
      <c r="AF13" s="212"/>
      <c r="AG13" s="212" t="s">
        <v>221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20"/>
      <c r="B14" s="221"/>
      <c r="C14" s="262" t="s">
        <v>1015</v>
      </c>
      <c r="D14" s="253"/>
      <c r="E14" s="253"/>
      <c r="F14" s="253"/>
      <c r="G14" s="25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221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20"/>
      <c r="B15" s="221"/>
      <c r="C15" s="262" t="s">
        <v>1016</v>
      </c>
      <c r="D15" s="253"/>
      <c r="E15" s="253"/>
      <c r="F15" s="253"/>
      <c r="G15" s="25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2"/>
      <c r="Z15" s="212"/>
      <c r="AA15" s="212"/>
      <c r="AB15" s="212"/>
      <c r="AC15" s="212"/>
      <c r="AD15" s="212"/>
      <c r="AE15" s="212"/>
      <c r="AF15" s="212"/>
      <c r="AG15" s="212" t="s">
        <v>221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20"/>
      <c r="B16" s="221"/>
      <c r="C16" s="262" t="s">
        <v>1017</v>
      </c>
      <c r="D16" s="253"/>
      <c r="E16" s="253"/>
      <c r="F16" s="253"/>
      <c r="G16" s="25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221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20"/>
      <c r="B17" s="221"/>
      <c r="C17" s="262" t="s">
        <v>1018</v>
      </c>
      <c r="D17" s="253"/>
      <c r="E17" s="253"/>
      <c r="F17" s="253"/>
      <c r="G17" s="25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2"/>
      <c r="Z17" s="212"/>
      <c r="AA17" s="212"/>
      <c r="AB17" s="212"/>
      <c r="AC17" s="212"/>
      <c r="AD17" s="212"/>
      <c r="AE17" s="212"/>
      <c r="AF17" s="212"/>
      <c r="AG17" s="212" t="s">
        <v>221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20"/>
      <c r="B18" s="221"/>
      <c r="C18" s="262" t="s">
        <v>1019</v>
      </c>
      <c r="D18" s="253"/>
      <c r="E18" s="253"/>
      <c r="F18" s="253"/>
      <c r="G18" s="25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221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20"/>
      <c r="B19" s="221"/>
      <c r="C19" s="262" t="s">
        <v>1020</v>
      </c>
      <c r="D19" s="253"/>
      <c r="E19" s="253"/>
      <c r="F19" s="253"/>
      <c r="G19" s="25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2"/>
      <c r="Z19" s="212"/>
      <c r="AA19" s="212"/>
      <c r="AB19" s="212"/>
      <c r="AC19" s="212"/>
      <c r="AD19" s="212"/>
      <c r="AE19" s="212"/>
      <c r="AF19" s="212"/>
      <c r="AG19" s="212" t="s">
        <v>221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20"/>
      <c r="B20" s="221"/>
      <c r="C20" s="262" t="s">
        <v>1021</v>
      </c>
      <c r="D20" s="253"/>
      <c r="E20" s="253"/>
      <c r="F20" s="253"/>
      <c r="G20" s="25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221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20"/>
      <c r="B21" s="221"/>
      <c r="C21" s="262" t="s">
        <v>1022</v>
      </c>
      <c r="D21" s="253"/>
      <c r="E21" s="253"/>
      <c r="F21" s="253"/>
      <c r="G21" s="25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2"/>
      <c r="Z21" s="212"/>
      <c r="AA21" s="212"/>
      <c r="AB21" s="212"/>
      <c r="AC21" s="212"/>
      <c r="AD21" s="212"/>
      <c r="AE21" s="212"/>
      <c r="AF21" s="212"/>
      <c r="AG21" s="212" t="s">
        <v>221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20"/>
      <c r="B22" s="221"/>
      <c r="C22" s="262" t="s">
        <v>1023</v>
      </c>
      <c r="D22" s="253"/>
      <c r="E22" s="253"/>
      <c r="F22" s="253"/>
      <c r="G22" s="25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221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20"/>
      <c r="B23" s="221"/>
      <c r="C23" s="262" t="s">
        <v>1024</v>
      </c>
      <c r="D23" s="253"/>
      <c r="E23" s="253"/>
      <c r="F23" s="253"/>
      <c r="G23" s="25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2"/>
      <c r="Z23" s="212"/>
      <c r="AA23" s="212"/>
      <c r="AB23" s="212"/>
      <c r="AC23" s="212"/>
      <c r="AD23" s="212"/>
      <c r="AE23" s="212"/>
      <c r="AF23" s="212"/>
      <c r="AG23" s="212" t="s">
        <v>221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20"/>
      <c r="B24" s="221"/>
      <c r="C24" s="262" t="s">
        <v>1025</v>
      </c>
      <c r="D24" s="253"/>
      <c r="E24" s="253"/>
      <c r="F24" s="253"/>
      <c r="G24" s="25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 t="s">
        <v>221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20"/>
      <c r="B25" s="221"/>
      <c r="C25" s="259"/>
      <c r="D25" s="251"/>
      <c r="E25" s="251"/>
      <c r="F25" s="251"/>
      <c r="G25" s="251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2"/>
      <c r="Z25" s="212"/>
      <c r="AA25" s="212"/>
      <c r="AB25" s="212"/>
      <c r="AC25" s="212"/>
      <c r="AD25" s="212"/>
      <c r="AE25" s="212"/>
      <c r="AF25" s="212"/>
      <c r="AG25" s="212" t="s">
        <v>177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x14ac:dyDescent="0.2">
      <c r="A26" s="3"/>
      <c r="B26" s="4"/>
      <c r="C26" s="268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v>15</v>
      </c>
      <c r="AF26">
        <v>21</v>
      </c>
      <c r="AG26" t="s">
        <v>152</v>
      </c>
    </row>
    <row r="27" spans="1:60" x14ac:dyDescent="0.2">
      <c r="A27" s="215"/>
      <c r="B27" s="216" t="s">
        <v>29</v>
      </c>
      <c r="C27" s="269"/>
      <c r="D27" s="217"/>
      <c r="E27" s="218"/>
      <c r="F27" s="218"/>
      <c r="G27" s="255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f>SUMIF(L7:L25,AE26,G7:G25)</f>
        <v>0</v>
      </c>
      <c r="AF27">
        <f>SUMIF(L7:L25,AF26,G7:G25)</f>
        <v>0</v>
      </c>
      <c r="AG27" t="s">
        <v>544</v>
      </c>
    </row>
    <row r="28" spans="1:60" x14ac:dyDescent="0.2">
      <c r="C28" s="270"/>
      <c r="D28" s="10"/>
      <c r="AG28" t="s">
        <v>555</v>
      </c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mt9bYjV5Km5shisMqNzZKLoz5OpHfw8lde5AgIFXA3k3HPRTY1Q90yod1F6nAXYuaqAfMeRDtXyy8KUl7TSPQ==" saltValue="eizCwFUAyHU9JCSpGa22MA==" spinCount="100000" sheet="1"/>
  <mergeCells count="18"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8119-E0BA-43E0-90BC-3C0DFF1453B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139</v>
      </c>
      <c r="B1" s="197"/>
      <c r="C1" s="197"/>
      <c r="D1" s="197"/>
      <c r="E1" s="197"/>
      <c r="F1" s="197"/>
      <c r="G1" s="197"/>
      <c r="AG1" t="s">
        <v>140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141</v>
      </c>
    </row>
    <row r="3" spans="1:60" ht="24.95" customHeight="1" x14ac:dyDescent="0.2">
      <c r="A3" s="198" t="s">
        <v>8</v>
      </c>
      <c r="B3" s="48" t="s">
        <v>77</v>
      </c>
      <c r="C3" s="201" t="s">
        <v>78</v>
      </c>
      <c r="D3" s="199"/>
      <c r="E3" s="199"/>
      <c r="F3" s="199"/>
      <c r="G3" s="200"/>
      <c r="AC3" s="177" t="s">
        <v>141</v>
      </c>
      <c r="AG3" t="s">
        <v>142</v>
      </c>
    </row>
    <row r="4" spans="1:60" ht="24.95" customHeight="1" x14ac:dyDescent="0.2">
      <c r="A4" s="202" t="s">
        <v>9</v>
      </c>
      <c r="B4" s="203" t="s">
        <v>79</v>
      </c>
      <c r="C4" s="204" t="s">
        <v>78</v>
      </c>
      <c r="D4" s="205"/>
      <c r="E4" s="205"/>
      <c r="F4" s="205"/>
      <c r="G4" s="206"/>
      <c r="AG4" t="s">
        <v>143</v>
      </c>
    </row>
    <row r="5" spans="1:60" x14ac:dyDescent="0.2">
      <c r="D5" s="10"/>
    </row>
    <row r="6" spans="1:60" ht="38.25" x14ac:dyDescent="0.2">
      <c r="A6" s="208" t="s">
        <v>144</v>
      </c>
      <c r="B6" s="210" t="s">
        <v>145</v>
      </c>
      <c r="C6" s="210" t="s">
        <v>146</v>
      </c>
      <c r="D6" s="209" t="s">
        <v>147</v>
      </c>
      <c r="E6" s="208" t="s">
        <v>148</v>
      </c>
      <c r="F6" s="207" t="s">
        <v>149</v>
      </c>
      <c r="G6" s="208" t="s">
        <v>29</v>
      </c>
      <c r="H6" s="211" t="s">
        <v>30</v>
      </c>
      <c r="I6" s="211" t="s">
        <v>150</v>
      </c>
      <c r="J6" s="211" t="s">
        <v>31</v>
      </c>
      <c r="K6" s="211" t="s">
        <v>151</v>
      </c>
      <c r="L6" s="211" t="s">
        <v>152</v>
      </c>
      <c r="M6" s="211" t="s">
        <v>153</v>
      </c>
      <c r="N6" s="211" t="s">
        <v>154</v>
      </c>
      <c r="O6" s="211" t="s">
        <v>155</v>
      </c>
      <c r="P6" s="211" t="s">
        <v>156</v>
      </c>
      <c r="Q6" s="211" t="s">
        <v>157</v>
      </c>
      <c r="R6" s="211" t="s">
        <v>158</v>
      </c>
      <c r="S6" s="211" t="s">
        <v>159</v>
      </c>
      <c r="T6" s="211" t="s">
        <v>160</v>
      </c>
      <c r="U6" s="211" t="s">
        <v>161</v>
      </c>
      <c r="V6" s="211" t="s">
        <v>162</v>
      </c>
      <c r="W6" s="211" t="s">
        <v>163</v>
      </c>
      <c r="X6" s="211" t="s">
        <v>164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165</v>
      </c>
      <c r="B8" s="236" t="s">
        <v>103</v>
      </c>
      <c r="C8" s="256" t="s">
        <v>104</v>
      </c>
      <c r="D8" s="237"/>
      <c r="E8" s="238"/>
      <c r="F8" s="239"/>
      <c r="G8" s="239">
        <f>SUMIF(AG9:AG13,"&lt;&gt;NOR",G9:G13)</f>
        <v>0</v>
      </c>
      <c r="H8" s="239"/>
      <c r="I8" s="239">
        <f>SUM(I9:I13)</f>
        <v>0</v>
      </c>
      <c r="J8" s="239"/>
      <c r="K8" s="239">
        <f>SUM(K9:K13)</f>
        <v>0</v>
      </c>
      <c r="L8" s="239"/>
      <c r="M8" s="239">
        <f>SUM(M9:M13)</f>
        <v>0</v>
      </c>
      <c r="N8" s="239"/>
      <c r="O8" s="239">
        <f>SUM(O9:O13)</f>
        <v>0.01</v>
      </c>
      <c r="P8" s="239"/>
      <c r="Q8" s="239">
        <f>SUM(Q9:Q13)</f>
        <v>0</v>
      </c>
      <c r="R8" s="239"/>
      <c r="S8" s="239"/>
      <c r="T8" s="240"/>
      <c r="U8" s="234"/>
      <c r="V8" s="234">
        <f>SUM(V9:V13)</f>
        <v>12.64</v>
      </c>
      <c r="W8" s="234"/>
      <c r="X8" s="234"/>
      <c r="AG8" t="s">
        <v>166</v>
      </c>
    </row>
    <row r="9" spans="1:60" outlineLevel="1" x14ac:dyDescent="0.2">
      <c r="A9" s="241">
        <v>1</v>
      </c>
      <c r="B9" s="242" t="s">
        <v>1026</v>
      </c>
      <c r="C9" s="257" t="s">
        <v>1027</v>
      </c>
      <c r="D9" s="243" t="s">
        <v>180</v>
      </c>
      <c r="E9" s="244">
        <v>162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4.0000000000000003E-5</v>
      </c>
      <c r="O9" s="246">
        <f>ROUND(E9*N9,2)</f>
        <v>0.01</v>
      </c>
      <c r="P9" s="246">
        <v>0</v>
      </c>
      <c r="Q9" s="246">
        <f>ROUND(E9*P9,2)</f>
        <v>0</v>
      </c>
      <c r="R9" s="246" t="s">
        <v>587</v>
      </c>
      <c r="S9" s="246" t="s">
        <v>171</v>
      </c>
      <c r="T9" s="247" t="s">
        <v>172</v>
      </c>
      <c r="U9" s="223">
        <v>7.8E-2</v>
      </c>
      <c r="V9" s="223">
        <f>ROUND(E9*U9,2)</f>
        <v>12.64</v>
      </c>
      <c r="W9" s="223"/>
      <c r="X9" s="223" t="s">
        <v>173</v>
      </c>
      <c r="Y9" s="212"/>
      <c r="Z9" s="212"/>
      <c r="AA9" s="212"/>
      <c r="AB9" s="212"/>
      <c r="AC9" s="212"/>
      <c r="AD9" s="212"/>
      <c r="AE9" s="212"/>
      <c r="AF9" s="212"/>
      <c r="AG9" s="212" t="s">
        <v>174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20"/>
      <c r="B10" s="221"/>
      <c r="C10" s="258" t="s">
        <v>1028</v>
      </c>
      <c r="D10" s="249"/>
      <c r="E10" s="249"/>
      <c r="F10" s="249"/>
      <c r="G10" s="249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176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8" t="str">
        <f>C10</f>
        <v>které se zřizují před úpravami povrchu, a obalení osazených dveřních zárubní před znečištěním při úpravách povrchu nástřikem plastických maltovin včetně pozdějšího odkrytí,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20"/>
      <c r="B11" s="221"/>
      <c r="C11" s="262" t="s">
        <v>1029</v>
      </c>
      <c r="D11" s="253"/>
      <c r="E11" s="253"/>
      <c r="F11" s="253"/>
      <c r="G11" s="25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2"/>
      <c r="Z11" s="212"/>
      <c r="AA11" s="212"/>
      <c r="AB11" s="212"/>
      <c r="AC11" s="212"/>
      <c r="AD11" s="212"/>
      <c r="AE11" s="212"/>
      <c r="AF11" s="212"/>
      <c r="AG11" s="212" t="s">
        <v>221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20"/>
      <c r="B12" s="221"/>
      <c r="C12" s="260" t="s">
        <v>1030</v>
      </c>
      <c r="D12" s="225"/>
      <c r="E12" s="226">
        <v>162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2"/>
      <c r="Z12" s="212"/>
      <c r="AA12" s="212"/>
      <c r="AB12" s="212"/>
      <c r="AC12" s="212"/>
      <c r="AD12" s="212"/>
      <c r="AE12" s="212"/>
      <c r="AF12" s="212"/>
      <c r="AG12" s="212" t="s">
        <v>183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20"/>
      <c r="B13" s="221"/>
      <c r="C13" s="259"/>
      <c r="D13" s="251"/>
      <c r="E13" s="251"/>
      <c r="F13" s="251"/>
      <c r="G13" s="251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2"/>
      <c r="Z13" s="212"/>
      <c r="AA13" s="212"/>
      <c r="AB13" s="212"/>
      <c r="AC13" s="212"/>
      <c r="AD13" s="212"/>
      <c r="AE13" s="212"/>
      <c r="AF13" s="212"/>
      <c r="AG13" s="212" t="s">
        <v>177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x14ac:dyDescent="0.2">
      <c r="A14" s="235" t="s">
        <v>165</v>
      </c>
      <c r="B14" s="236" t="s">
        <v>127</v>
      </c>
      <c r="C14" s="256" t="s">
        <v>128</v>
      </c>
      <c r="D14" s="237"/>
      <c r="E14" s="238"/>
      <c r="F14" s="239"/>
      <c r="G14" s="239">
        <f>SUMIF(AG15:AG22,"&lt;&gt;NOR",G15:G22)</f>
        <v>0</v>
      </c>
      <c r="H14" s="239"/>
      <c r="I14" s="239">
        <f>SUM(I15:I22)</f>
        <v>0</v>
      </c>
      <c r="J14" s="239"/>
      <c r="K14" s="239">
        <f>SUM(K15:K22)</f>
        <v>0</v>
      </c>
      <c r="L14" s="239"/>
      <c r="M14" s="239">
        <f>SUM(M15:M22)</f>
        <v>0</v>
      </c>
      <c r="N14" s="239"/>
      <c r="O14" s="239">
        <f>SUM(O15:O22)</f>
        <v>0.21</v>
      </c>
      <c r="P14" s="239"/>
      <c r="Q14" s="239">
        <f>SUM(Q15:Q22)</f>
        <v>0</v>
      </c>
      <c r="R14" s="239"/>
      <c r="S14" s="239"/>
      <c r="T14" s="240"/>
      <c r="U14" s="234"/>
      <c r="V14" s="234">
        <f>SUM(V15:V22)</f>
        <v>215.27999999999997</v>
      </c>
      <c r="W14" s="234"/>
      <c r="X14" s="234"/>
      <c r="AG14" t="s">
        <v>166</v>
      </c>
    </row>
    <row r="15" spans="1:60" outlineLevel="1" x14ac:dyDescent="0.2">
      <c r="A15" s="241">
        <v>2</v>
      </c>
      <c r="B15" s="242" t="s">
        <v>1031</v>
      </c>
      <c r="C15" s="257" t="s">
        <v>1032</v>
      </c>
      <c r="D15" s="243" t="s">
        <v>180</v>
      </c>
      <c r="E15" s="244">
        <v>390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1.0000000000000001E-5</v>
      </c>
      <c r="O15" s="246">
        <f>ROUND(E15*N15,2)</f>
        <v>0</v>
      </c>
      <c r="P15" s="246">
        <v>0</v>
      </c>
      <c r="Q15" s="246">
        <f>ROUND(E15*P15,2)</f>
        <v>0</v>
      </c>
      <c r="R15" s="246" t="s">
        <v>1033</v>
      </c>
      <c r="S15" s="246" t="s">
        <v>171</v>
      </c>
      <c r="T15" s="247" t="s">
        <v>172</v>
      </c>
      <c r="U15" s="223">
        <v>7.1999999999999995E-2</v>
      </c>
      <c r="V15" s="223">
        <f>ROUND(E15*U15,2)</f>
        <v>28.08</v>
      </c>
      <c r="W15" s="223"/>
      <c r="X15" s="223" t="s">
        <v>173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174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20"/>
      <c r="B16" s="221"/>
      <c r="C16" s="260" t="s">
        <v>1034</v>
      </c>
      <c r="D16" s="225"/>
      <c r="E16" s="226">
        <v>388.8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183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20"/>
      <c r="B17" s="221"/>
      <c r="C17" s="260" t="s">
        <v>1035</v>
      </c>
      <c r="D17" s="225"/>
      <c r="E17" s="226">
        <v>1.2</v>
      </c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2"/>
      <c r="Z17" s="212"/>
      <c r="AA17" s="212"/>
      <c r="AB17" s="212"/>
      <c r="AC17" s="212"/>
      <c r="AD17" s="212"/>
      <c r="AE17" s="212"/>
      <c r="AF17" s="212"/>
      <c r="AG17" s="212" t="s">
        <v>183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20"/>
      <c r="B18" s="221"/>
      <c r="C18" s="259"/>
      <c r="D18" s="251"/>
      <c r="E18" s="251"/>
      <c r="F18" s="251"/>
      <c r="G18" s="251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177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1">
        <v>3</v>
      </c>
      <c r="B19" s="242" t="s">
        <v>1036</v>
      </c>
      <c r="C19" s="257" t="s">
        <v>1037</v>
      </c>
      <c r="D19" s="243" t="s">
        <v>180</v>
      </c>
      <c r="E19" s="244">
        <v>390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5.5000000000000003E-4</v>
      </c>
      <c r="O19" s="246">
        <f>ROUND(E19*N19,2)</f>
        <v>0.21</v>
      </c>
      <c r="P19" s="246">
        <v>0</v>
      </c>
      <c r="Q19" s="246">
        <f>ROUND(E19*P19,2)</f>
        <v>0</v>
      </c>
      <c r="R19" s="246" t="s">
        <v>1033</v>
      </c>
      <c r="S19" s="246" t="s">
        <v>171</v>
      </c>
      <c r="T19" s="247" t="s">
        <v>172</v>
      </c>
      <c r="U19" s="223">
        <v>0.48</v>
      </c>
      <c r="V19" s="223">
        <f>ROUND(E19*U19,2)</f>
        <v>187.2</v>
      </c>
      <c r="W19" s="223"/>
      <c r="X19" s="223" t="s">
        <v>173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174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20"/>
      <c r="B20" s="221"/>
      <c r="C20" s="260" t="s">
        <v>1034</v>
      </c>
      <c r="D20" s="225"/>
      <c r="E20" s="226">
        <v>388.8</v>
      </c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183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20"/>
      <c r="B21" s="221"/>
      <c r="C21" s="260" t="s">
        <v>1035</v>
      </c>
      <c r="D21" s="225"/>
      <c r="E21" s="226">
        <v>1.2</v>
      </c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2"/>
      <c r="Z21" s="212"/>
      <c r="AA21" s="212"/>
      <c r="AB21" s="212"/>
      <c r="AC21" s="212"/>
      <c r="AD21" s="212"/>
      <c r="AE21" s="212"/>
      <c r="AF21" s="212"/>
      <c r="AG21" s="212" t="s">
        <v>183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20"/>
      <c r="B22" s="221"/>
      <c r="C22" s="259"/>
      <c r="D22" s="251"/>
      <c r="E22" s="251"/>
      <c r="F22" s="251"/>
      <c r="G22" s="251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177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x14ac:dyDescent="0.2">
      <c r="A23" s="235" t="s">
        <v>165</v>
      </c>
      <c r="B23" s="236" t="s">
        <v>137</v>
      </c>
      <c r="C23" s="256" t="s">
        <v>27</v>
      </c>
      <c r="D23" s="237"/>
      <c r="E23" s="238"/>
      <c r="F23" s="239"/>
      <c r="G23" s="239">
        <f>SUMIF(AG24:AG41,"&lt;&gt;NOR",G24:G41)</f>
        <v>0</v>
      </c>
      <c r="H23" s="239"/>
      <c r="I23" s="239">
        <f>SUM(I24:I41)</f>
        <v>0</v>
      </c>
      <c r="J23" s="239"/>
      <c r="K23" s="239">
        <f>SUM(K24:K41)</f>
        <v>0</v>
      </c>
      <c r="L23" s="239"/>
      <c r="M23" s="239">
        <f>SUM(M24:M41)</f>
        <v>0</v>
      </c>
      <c r="N23" s="239"/>
      <c r="O23" s="239">
        <f>SUM(O24:O41)</f>
        <v>0</v>
      </c>
      <c r="P23" s="239"/>
      <c r="Q23" s="239">
        <f>SUM(Q24:Q41)</f>
        <v>0</v>
      </c>
      <c r="R23" s="239"/>
      <c r="S23" s="239"/>
      <c r="T23" s="240"/>
      <c r="U23" s="234"/>
      <c r="V23" s="234">
        <f>SUM(V24:V41)</f>
        <v>0</v>
      </c>
      <c r="W23" s="234"/>
      <c r="X23" s="234"/>
      <c r="AG23" t="s">
        <v>166</v>
      </c>
    </row>
    <row r="24" spans="1:60" outlineLevel="1" x14ac:dyDescent="0.2">
      <c r="A24" s="241">
        <v>4</v>
      </c>
      <c r="B24" s="242" t="s">
        <v>501</v>
      </c>
      <c r="C24" s="257" t="s">
        <v>502</v>
      </c>
      <c r="D24" s="243" t="s">
        <v>497</v>
      </c>
      <c r="E24" s="244">
        <v>1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171</v>
      </c>
      <c r="T24" s="247" t="s">
        <v>419</v>
      </c>
      <c r="U24" s="223">
        <v>0</v>
      </c>
      <c r="V24" s="223">
        <f>ROUND(E24*U24,2)</f>
        <v>0</v>
      </c>
      <c r="W24" s="223"/>
      <c r="X24" s="223" t="s">
        <v>498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527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20"/>
      <c r="B25" s="221"/>
      <c r="C25" s="261" t="s">
        <v>503</v>
      </c>
      <c r="D25" s="252"/>
      <c r="E25" s="252"/>
      <c r="F25" s="252"/>
      <c r="G25" s="252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2"/>
      <c r="Z25" s="212"/>
      <c r="AA25" s="212"/>
      <c r="AB25" s="212"/>
      <c r="AC25" s="212"/>
      <c r="AD25" s="212"/>
      <c r="AE25" s="212"/>
      <c r="AF25" s="212"/>
      <c r="AG25" s="212" t="s">
        <v>221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20"/>
      <c r="B26" s="221"/>
      <c r="C26" s="262" t="s">
        <v>504</v>
      </c>
      <c r="D26" s="253"/>
      <c r="E26" s="253"/>
      <c r="F26" s="253"/>
      <c r="G26" s="25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 t="s">
        <v>221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48" t="str">
        <f>C26</f>
        <v>Sejmutí ornice, hrubá úprava terénu a zpevnění ploch pro osazení objektů sociálního zařízení staveniště a kanceláří stavby.</v>
      </c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20"/>
      <c r="B27" s="221"/>
      <c r="C27" s="262" t="s">
        <v>505</v>
      </c>
      <c r="D27" s="253"/>
      <c r="E27" s="253"/>
      <c r="F27" s="253"/>
      <c r="G27" s="25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2"/>
      <c r="Z27" s="212"/>
      <c r="AA27" s="212"/>
      <c r="AB27" s="212"/>
      <c r="AC27" s="212"/>
      <c r="AD27" s="212"/>
      <c r="AE27" s="212"/>
      <c r="AF27" s="212"/>
      <c r="AG27" s="212" t="s">
        <v>221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20"/>
      <c r="B28" s="221"/>
      <c r="C28" s="262" t="s">
        <v>506</v>
      </c>
      <c r="D28" s="253"/>
      <c r="E28" s="253"/>
      <c r="F28" s="253"/>
      <c r="G28" s="25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2"/>
      <c r="Z28" s="212"/>
      <c r="AA28" s="212"/>
      <c r="AB28" s="212"/>
      <c r="AC28" s="212"/>
      <c r="AD28" s="212"/>
      <c r="AE28" s="212"/>
      <c r="AF28" s="212"/>
      <c r="AG28" s="212" t="s">
        <v>221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20"/>
      <c r="B29" s="221"/>
      <c r="C29" s="262" t="s">
        <v>507</v>
      </c>
      <c r="D29" s="253"/>
      <c r="E29" s="253"/>
      <c r="F29" s="253"/>
      <c r="G29" s="25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2"/>
      <c r="Z29" s="212"/>
      <c r="AA29" s="212"/>
      <c r="AB29" s="212"/>
      <c r="AC29" s="212"/>
      <c r="AD29" s="212"/>
      <c r="AE29" s="212"/>
      <c r="AF29" s="212"/>
      <c r="AG29" s="212" t="s">
        <v>221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20"/>
      <c r="B30" s="221"/>
      <c r="C30" s="259"/>
      <c r="D30" s="251"/>
      <c r="E30" s="251"/>
      <c r="F30" s="251"/>
      <c r="G30" s="251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177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1">
        <v>5</v>
      </c>
      <c r="B31" s="242" t="s">
        <v>508</v>
      </c>
      <c r="C31" s="257" t="s">
        <v>509</v>
      </c>
      <c r="D31" s="243" t="s">
        <v>497</v>
      </c>
      <c r="E31" s="244">
        <v>1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171</v>
      </c>
      <c r="T31" s="247" t="s">
        <v>419</v>
      </c>
      <c r="U31" s="223">
        <v>0</v>
      </c>
      <c r="V31" s="223">
        <f>ROUND(E31*U31,2)</f>
        <v>0</v>
      </c>
      <c r="W31" s="223"/>
      <c r="X31" s="223" t="s">
        <v>498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527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20"/>
      <c r="B32" s="221"/>
      <c r="C32" s="261" t="s">
        <v>510</v>
      </c>
      <c r="D32" s="252"/>
      <c r="E32" s="252"/>
      <c r="F32" s="252"/>
      <c r="G32" s="252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221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20"/>
      <c r="B33" s="221"/>
      <c r="C33" s="262" t="s">
        <v>511</v>
      </c>
      <c r="D33" s="253"/>
      <c r="E33" s="253"/>
      <c r="F33" s="253"/>
      <c r="G33" s="25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2"/>
      <c r="Z33" s="212"/>
      <c r="AA33" s="212"/>
      <c r="AB33" s="212"/>
      <c r="AC33" s="212"/>
      <c r="AD33" s="212"/>
      <c r="AE33" s="212"/>
      <c r="AF33" s="212"/>
      <c r="AG33" s="212" t="s">
        <v>221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20"/>
      <c r="B34" s="221"/>
      <c r="C34" s="262" t="s">
        <v>512</v>
      </c>
      <c r="D34" s="253"/>
      <c r="E34" s="253"/>
      <c r="F34" s="253"/>
      <c r="G34" s="25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221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48" t="str">
        <f>C34</f>
        <v>Spotřeba vody a elektrické energie, nebo pohonných hmot pro potřebu sociálních zařízení a kanceláří stavby.</v>
      </c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20"/>
      <c r="B35" s="221"/>
      <c r="C35" s="259"/>
      <c r="D35" s="251"/>
      <c r="E35" s="251"/>
      <c r="F35" s="251"/>
      <c r="G35" s="251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2"/>
      <c r="Z35" s="212"/>
      <c r="AA35" s="212"/>
      <c r="AB35" s="212"/>
      <c r="AC35" s="212"/>
      <c r="AD35" s="212"/>
      <c r="AE35" s="212"/>
      <c r="AF35" s="212"/>
      <c r="AG35" s="212" t="s">
        <v>177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1">
        <v>6</v>
      </c>
      <c r="B36" s="242" t="s">
        <v>513</v>
      </c>
      <c r="C36" s="257" t="s">
        <v>514</v>
      </c>
      <c r="D36" s="243" t="s">
        <v>497</v>
      </c>
      <c r="E36" s="244">
        <v>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171</v>
      </c>
      <c r="T36" s="247" t="s">
        <v>419</v>
      </c>
      <c r="U36" s="223">
        <v>0</v>
      </c>
      <c r="V36" s="223">
        <f>ROUND(E36*U36,2)</f>
        <v>0</v>
      </c>
      <c r="W36" s="223"/>
      <c r="X36" s="223" t="s">
        <v>498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527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20"/>
      <c r="B37" s="221"/>
      <c r="C37" s="261" t="s">
        <v>515</v>
      </c>
      <c r="D37" s="252"/>
      <c r="E37" s="252"/>
      <c r="F37" s="252"/>
      <c r="G37" s="252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2"/>
      <c r="Z37" s="212"/>
      <c r="AA37" s="212"/>
      <c r="AB37" s="212"/>
      <c r="AC37" s="212"/>
      <c r="AD37" s="212"/>
      <c r="AE37" s="212"/>
      <c r="AF37" s="212"/>
      <c r="AG37" s="212" t="s">
        <v>221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48" t="str">
        <f>C37</f>
        <v>Odvoz kontejnerů a ohrazení pro skladování a uvedení zpevněných ploch pro skladování do původního stavu.</v>
      </c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20"/>
      <c r="B38" s="221"/>
      <c r="C38" s="262" t="s">
        <v>516</v>
      </c>
      <c r="D38" s="253"/>
      <c r="E38" s="253"/>
      <c r="F38" s="253"/>
      <c r="G38" s="25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2"/>
      <c r="Z38" s="212"/>
      <c r="AA38" s="212"/>
      <c r="AB38" s="212"/>
      <c r="AC38" s="212"/>
      <c r="AD38" s="212"/>
      <c r="AE38" s="212"/>
      <c r="AF38" s="212"/>
      <c r="AG38" s="212" t="s">
        <v>221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48" t="str">
        <f>C38</f>
        <v>Odvoz mobilních buněk sociálního zařízení, nebo uvedení do původního stavu prostor pronajatých. Případné ohumusování.</v>
      </c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20"/>
      <c r="B39" s="221"/>
      <c r="C39" s="262" t="s">
        <v>517</v>
      </c>
      <c r="D39" s="253"/>
      <c r="E39" s="253"/>
      <c r="F39" s="253"/>
      <c r="G39" s="25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2"/>
      <c r="Z39" s="212"/>
      <c r="AA39" s="212"/>
      <c r="AB39" s="212"/>
      <c r="AC39" s="212"/>
      <c r="AD39" s="212"/>
      <c r="AE39" s="212"/>
      <c r="AF39" s="212"/>
      <c r="AG39" s="212" t="s">
        <v>221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20"/>
      <c r="B40" s="221"/>
      <c r="C40" s="262" t="s">
        <v>518</v>
      </c>
      <c r="D40" s="253"/>
      <c r="E40" s="253"/>
      <c r="F40" s="253"/>
      <c r="G40" s="25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2"/>
      <c r="Z40" s="212"/>
      <c r="AA40" s="212"/>
      <c r="AB40" s="212"/>
      <c r="AC40" s="212"/>
      <c r="AD40" s="212"/>
      <c r="AE40" s="212"/>
      <c r="AF40" s="212"/>
      <c r="AG40" s="212" t="s">
        <v>221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20"/>
      <c r="B41" s="221"/>
      <c r="C41" s="259"/>
      <c r="D41" s="251"/>
      <c r="E41" s="251"/>
      <c r="F41" s="251"/>
      <c r="G41" s="251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2"/>
      <c r="Z41" s="212"/>
      <c r="AA41" s="212"/>
      <c r="AB41" s="212"/>
      <c r="AC41" s="212"/>
      <c r="AD41" s="212"/>
      <c r="AE41" s="212"/>
      <c r="AF41" s="212"/>
      <c r="AG41" s="212" t="s">
        <v>177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x14ac:dyDescent="0.2">
      <c r="A42" s="235" t="s">
        <v>165</v>
      </c>
      <c r="B42" s="236" t="s">
        <v>138</v>
      </c>
      <c r="C42" s="256" t="s">
        <v>28</v>
      </c>
      <c r="D42" s="237"/>
      <c r="E42" s="238"/>
      <c r="F42" s="239"/>
      <c r="G42" s="239">
        <f>SUMIF(AG43:AG54,"&lt;&gt;NOR",G43:G54)</f>
        <v>0</v>
      </c>
      <c r="H42" s="239"/>
      <c r="I42" s="239">
        <f>SUM(I43:I54)</f>
        <v>0</v>
      </c>
      <c r="J42" s="239"/>
      <c r="K42" s="239">
        <f>SUM(K43:K54)</f>
        <v>0</v>
      </c>
      <c r="L42" s="239"/>
      <c r="M42" s="239">
        <f>SUM(M43:M54)</f>
        <v>0</v>
      </c>
      <c r="N42" s="239"/>
      <c r="O42" s="239">
        <f>SUM(O43:O54)</f>
        <v>0</v>
      </c>
      <c r="P42" s="239"/>
      <c r="Q42" s="239">
        <f>SUM(Q43:Q54)</f>
        <v>0</v>
      </c>
      <c r="R42" s="239"/>
      <c r="S42" s="239"/>
      <c r="T42" s="240"/>
      <c r="U42" s="234"/>
      <c r="V42" s="234">
        <f>SUM(V43:V54)</f>
        <v>0</v>
      </c>
      <c r="W42" s="234"/>
      <c r="X42" s="234"/>
      <c r="AG42" t="s">
        <v>166</v>
      </c>
    </row>
    <row r="43" spans="1:60" outlineLevel="1" x14ac:dyDescent="0.2">
      <c r="A43" s="241">
        <v>7</v>
      </c>
      <c r="B43" s="242" t="s">
        <v>525</v>
      </c>
      <c r="C43" s="257" t="s">
        <v>526</v>
      </c>
      <c r="D43" s="243" t="s">
        <v>497</v>
      </c>
      <c r="E43" s="244">
        <v>1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171</v>
      </c>
      <c r="T43" s="247" t="s">
        <v>419</v>
      </c>
      <c r="U43" s="223">
        <v>0</v>
      </c>
      <c r="V43" s="223">
        <f>ROUND(E43*U43,2)</f>
        <v>0</v>
      </c>
      <c r="W43" s="223"/>
      <c r="X43" s="223" t="s">
        <v>498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527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20"/>
      <c r="B44" s="221"/>
      <c r="C44" s="261" t="s">
        <v>528</v>
      </c>
      <c r="D44" s="252"/>
      <c r="E44" s="252"/>
      <c r="F44" s="252"/>
      <c r="G44" s="252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221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20"/>
      <c r="B45" s="221"/>
      <c r="C45" s="259"/>
      <c r="D45" s="251"/>
      <c r="E45" s="251"/>
      <c r="F45" s="251"/>
      <c r="G45" s="251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2"/>
      <c r="Z45" s="212"/>
      <c r="AA45" s="212"/>
      <c r="AB45" s="212"/>
      <c r="AC45" s="212"/>
      <c r="AD45" s="212"/>
      <c r="AE45" s="212"/>
      <c r="AF45" s="212"/>
      <c r="AG45" s="212" t="s">
        <v>177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41">
        <v>8</v>
      </c>
      <c r="B46" s="242" t="s">
        <v>532</v>
      </c>
      <c r="C46" s="257" t="s">
        <v>533</v>
      </c>
      <c r="D46" s="243" t="s">
        <v>497</v>
      </c>
      <c r="E46" s="244">
        <v>1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171</v>
      </c>
      <c r="T46" s="247" t="s">
        <v>419</v>
      </c>
      <c r="U46" s="223">
        <v>0</v>
      </c>
      <c r="V46" s="223">
        <f>ROUND(E46*U46,2)</f>
        <v>0</v>
      </c>
      <c r="W46" s="223"/>
      <c r="X46" s="223" t="s">
        <v>498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527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33.75" outlineLevel="1" x14ac:dyDescent="0.2">
      <c r="A47" s="220"/>
      <c r="B47" s="221"/>
      <c r="C47" s="261" t="s">
        <v>534</v>
      </c>
      <c r="D47" s="252"/>
      <c r="E47" s="252"/>
      <c r="F47" s="252"/>
      <c r="G47" s="252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2"/>
      <c r="Z47" s="212"/>
      <c r="AA47" s="212"/>
      <c r="AB47" s="212"/>
      <c r="AC47" s="212"/>
      <c r="AD47" s="212"/>
      <c r="AE47" s="212"/>
      <c r="AF47" s="212"/>
      <c r="AG47" s="212" t="s">
        <v>221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48" t="str">
        <f>C47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20"/>
      <c r="B48" s="221"/>
      <c r="C48" s="259"/>
      <c r="D48" s="251"/>
      <c r="E48" s="251"/>
      <c r="F48" s="251"/>
      <c r="G48" s="251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2"/>
      <c r="Z48" s="212"/>
      <c r="AA48" s="212"/>
      <c r="AB48" s="212"/>
      <c r="AC48" s="212"/>
      <c r="AD48" s="212"/>
      <c r="AE48" s="212"/>
      <c r="AF48" s="212"/>
      <c r="AG48" s="212" t="s">
        <v>177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1">
        <v>9</v>
      </c>
      <c r="B49" s="242" t="s">
        <v>529</v>
      </c>
      <c r="C49" s="257" t="s">
        <v>530</v>
      </c>
      <c r="D49" s="243" t="s">
        <v>497</v>
      </c>
      <c r="E49" s="244">
        <v>1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171</v>
      </c>
      <c r="T49" s="247" t="s">
        <v>419</v>
      </c>
      <c r="U49" s="223">
        <v>0</v>
      </c>
      <c r="V49" s="223">
        <f>ROUND(E49*U49,2)</f>
        <v>0</v>
      </c>
      <c r="W49" s="223"/>
      <c r="X49" s="223" t="s">
        <v>498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527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33.75" outlineLevel="1" x14ac:dyDescent="0.2">
      <c r="A50" s="220"/>
      <c r="B50" s="221"/>
      <c r="C50" s="261" t="s">
        <v>531</v>
      </c>
      <c r="D50" s="252"/>
      <c r="E50" s="252"/>
      <c r="F50" s="252"/>
      <c r="G50" s="252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2"/>
      <c r="Z50" s="212"/>
      <c r="AA50" s="212"/>
      <c r="AB50" s="212"/>
      <c r="AC50" s="212"/>
      <c r="AD50" s="212"/>
      <c r="AE50" s="212"/>
      <c r="AF50" s="212"/>
      <c r="AG50" s="212" t="s">
        <v>221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48" t="str">
        <f>C50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20"/>
      <c r="B51" s="221"/>
      <c r="C51" s="259"/>
      <c r="D51" s="251"/>
      <c r="E51" s="251"/>
      <c r="F51" s="251"/>
      <c r="G51" s="251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2"/>
      <c r="Z51" s="212"/>
      <c r="AA51" s="212"/>
      <c r="AB51" s="212"/>
      <c r="AC51" s="212"/>
      <c r="AD51" s="212"/>
      <c r="AE51" s="212"/>
      <c r="AF51" s="212"/>
      <c r="AG51" s="212" t="s">
        <v>177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41">
        <v>10</v>
      </c>
      <c r="B52" s="242" t="s">
        <v>541</v>
      </c>
      <c r="C52" s="257" t="s">
        <v>542</v>
      </c>
      <c r="D52" s="243" t="s">
        <v>497</v>
      </c>
      <c r="E52" s="244">
        <v>1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171</v>
      </c>
      <c r="T52" s="247" t="s">
        <v>419</v>
      </c>
      <c r="U52" s="223">
        <v>0</v>
      </c>
      <c r="V52" s="223">
        <f>ROUND(E52*U52,2)</f>
        <v>0</v>
      </c>
      <c r="W52" s="223"/>
      <c r="X52" s="223" t="s">
        <v>498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527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20"/>
      <c r="B53" s="221"/>
      <c r="C53" s="261" t="s">
        <v>543</v>
      </c>
      <c r="D53" s="252"/>
      <c r="E53" s="252"/>
      <c r="F53" s="252"/>
      <c r="G53" s="252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2"/>
      <c r="Z53" s="212"/>
      <c r="AA53" s="212"/>
      <c r="AB53" s="212"/>
      <c r="AC53" s="212"/>
      <c r="AD53" s="212"/>
      <c r="AE53" s="212"/>
      <c r="AF53" s="212"/>
      <c r="AG53" s="212" t="s">
        <v>221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48" t="str">
        <f>C53</f>
        <v>Náklady zhotovitele, které vzniknou v souvislosti s povinnostmi zhotovitele při předání a převzetí díla.</v>
      </c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20"/>
      <c r="B54" s="221"/>
      <c r="C54" s="259"/>
      <c r="D54" s="251"/>
      <c r="E54" s="251"/>
      <c r="F54" s="251"/>
      <c r="G54" s="251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2"/>
      <c r="Z54" s="212"/>
      <c r="AA54" s="212"/>
      <c r="AB54" s="212"/>
      <c r="AC54" s="212"/>
      <c r="AD54" s="212"/>
      <c r="AE54" s="212"/>
      <c r="AF54" s="212"/>
      <c r="AG54" s="212" t="s">
        <v>177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x14ac:dyDescent="0.2">
      <c r="A55" s="3"/>
      <c r="B55" s="4"/>
      <c r="C55" s="268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v>15</v>
      </c>
      <c r="AF55">
        <v>21</v>
      </c>
      <c r="AG55" t="s">
        <v>152</v>
      </c>
    </row>
    <row r="56" spans="1:60" x14ac:dyDescent="0.2">
      <c r="A56" s="215"/>
      <c r="B56" s="216" t="s">
        <v>29</v>
      </c>
      <c r="C56" s="269"/>
      <c r="D56" s="217"/>
      <c r="E56" s="218"/>
      <c r="F56" s="218"/>
      <c r="G56" s="255">
        <f>G8+G14+G23+G42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f>SUMIF(L7:L54,AE55,G7:G54)</f>
        <v>0</v>
      </c>
      <c r="AF56">
        <f>SUMIF(L7:L54,AF55,G7:G54)</f>
        <v>0</v>
      </c>
      <c r="AG56" t="s">
        <v>544</v>
      </c>
    </row>
    <row r="57" spans="1:60" x14ac:dyDescent="0.2">
      <c r="A57" s="219" t="s">
        <v>545</v>
      </c>
      <c r="B57" s="219"/>
      <c r="C57" s="268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">
      <c r="A58" s="3"/>
      <c r="B58" s="4" t="s">
        <v>233</v>
      </c>
      <c r="C58" s="268" t="s">
        <v>233</v>
      </c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G58" t="s">
        <v>548</v>
      </c>
    </row>
    <row r="59" spans="1:60" x14ac:dyDescent="0.2">
      <c r="A59" s="3"/>
      <c r="B59" s="4" t="s">
        <v>1038</v>
      </c>
      <c r="C59" s="268" t="s">
        <v>233</v>
      </c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G59" t="s">
        <v>551</v>
      </c>
    </row>
    <row r="60" spans="1:60" x14ac:dyDescent="0.2">
      <c r="A60" s="3"/>
      <c r="B60" s="4"/>
      <c r="C60" s="268" t="s">
        <v>233</v>
      </c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G60" t="s">
        <v>553</v>
      </c>
    </row>
    <row r="61" spans="1:60" x14ac:dyDescent="0.2">
      <c r="A61" s="3"/>
      <c r="B61" s="4"/>
      <c r="C61" s="268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C62" s="270"/>
      <c r="D62" s="10"/>
      <c r="AG62" t="s">
        <v>555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ZE6T7k6QJ0FcfTyq5t1q/poB2A2YuDLo07cYGemuDrT3VsHfGyxjSTBYEOxfw5fd253x57623MVozxax1WRng==" saltValue="lgCO8PJ9OdQ48nG/G5QZWQ==" spinCount="100000" sheet="1"/>
  <mergeCells count="33">
    <mergeCell ref="C48:G48"/>
    <mergeCell ref="C50:G50"/>
    <mergeCell ref="C51:G51"/>
    <mergeCell ref="C53:G53"/>
    <mergeCell ref="C54:G54"/>
    <mergeCell ref="C39:G39"/>
    <mergeCell ref="C40:G40"/>
    <mergeCell ref="C41:G41"/>
    <mergeCell ref="C44:G44"/>
    <mergeCell ref="C45:G45"/>
    <mergeCell ref="C47:G47"/>
    <mergeCell ref="C32:G32"/>
    <mergeCell ref="C33:G33"/>
    <mergeCell ref="C34:G34"/>
    <mergeCell ref="C35:G35"/>
    <mergeCell ref="C37:G37"/>
    <mergeCell ref="C38:G38"/>
    <mergeCell ref="C25:G25"/>
    <mergeCell ref="C26:G26"/>
    <mergeCell ref="C27:G27"/>
    <mergeCell ref="C28:G28"/>
    <mergeCell ref="C29:G29"/>
    <mergeCell ref="C30:G30"/>
    <mergeCell ref="A1:G1"/>
    <mergeCell ref="C2:G2"/>
    <mergeCell ref="C3:G3"/>
    <mergeCell ref="C4:G4"/>
    <mergeCell ref="A57:B57"/>
    <mergeCell ref="C10:G10"/>
    <mergeCell ref="C11:G11"/>
    <mergeCell ref="C13:G13"/>
    <mergeCell ref="C18:G18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538C2-9C27-47E1-84BB-F3C93F4661D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139</v>
      </c>
      <c r="B1" s="197"/>
      <c r="C1" s="197"/>
      <c r="D1" s="197"/>
      <c r="E1" s="197"/>
      <c r="F1" s="197"/>
      <c r="G1" s="197"/>
      <c r="AG1" t="s">
        <v>140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141</v>
      </c>
    </row>
    <row r="3" spans="1:60" ht="24.95" customHeight="1" x14ac:dyDescent="0.2">
      <c r="A3" s="198" t="s">
        <v>8</v>
      </c>
      <c r="B3" s="48" t="s">
        <v>80</v>
      </c>
      <c r="C3" s="201" t="s">
        <v>81</v>
      </c>
      <c r="D3" s="199"/>
      <c r="E3" s="199"/>
      <c r="F3" s="199"/>
      <c r="G3" s="200"/>
      <c r="AC3" s="177" t="s">
        <v>141</v>
      </c>
      <c r="AG3" t="s">
        <v>142</v>
      </c>
    </row>
    <row r="4" spans="1:60" ht="24.95" customHeight="1" x14ac:dyDescent="0.2">
      <c r="A4" s="202" t="s">
        <v>9</v>
      </c>
      <c r="B4" s="203" t="s">
        <v>82</v>
      </c>
      <c r="C4" s="204" t="s">
        <v>81</v>
      </c>
      <c r="D4" s="205"/>
      <c r="E4" s="205"/>
      <c r="F4" s="205"/>
      <c r="G4" s="206"/>
      <c r="AG4" t="s">
        <v>143</v>
      </c>
    </row>
    <row r="5" spans="1:60" x14ac:dyDescent="0.2">
      <c r="D5" s="10"/>
    </row>
    <row r="6" spans="1:60" ht="38.25" x14ac:dyDescent="0.2">
      <c r="A6" s="208" t="s">
        <v>144</v>
      </c>
      <c r="B6" s="210" t="s">
        <v>145</v>
      </c>
      <c r="C6" s="210" t="s">
        <v>146</v>
      </c>
      <c r="D6" s="209" t="s">
        <v>147</v>
      </c>
      <c r="E6" s="208" t="s">
        <v>148</v>
      </c>
      <c r="F6" s="207" t="s">
        <v>149</v>
      </c>
      <c r="G6" s="208" t="s">
        <v>29</v>
      </c>
      <c r="H6" s="211" t="s">
        <v>30</v>
      </c>
      <c r="I6" s="211" t="s">
        <v>150</v>
      </c>
      <c r="J6" s="211" t="s">
        <v>31</v>
      </c>
      <c r="K6" s="211" t="s">
        <v>151</v>
      </c>
      <c r="L6" s="211" t="s">
        <v>152</v>
      </c>
      <c r="M6" s="211" t="s">
        <v>153</v>
      </c>
      <c r="N6" s="211" t="s">
        <v>154</v>
      </c>
      <c r="O6" s="211" t="s">
        <v>155</v>
      </c>
      <c r="P6" s="211" t="s">
        <v>156</v>
      </c>
      <c r="Q6" s="211" t="s">
        <v>157</v>
      </c>
      <c r="R6" s="211" t="s">
        <v>158</v>
      </c>
      <c r="S6" s="211" t="s">
        <v>159</v>
      </c>
      <c r="T6" s="211" t="s">
        <v>160</v>
      </c>
      <c r="U6" s="211" t="s">
        <v>161</v>
      </c>
      <c r="V6" s="211" t="s">
        <v>162</v>
      </c>
      <c r="W6" s="211" t="s">
        <v>163</v>
      </c>
      <c r="X6" s="211" t="s">
        <v>164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165</v>
      </c>
      <c r="B8" s="236" t="s">
        <v>91</v>
      </c>
      <c r="C8" s="256" t="s">
        <v>92</v>
      </c>
      <c r="D8" s="237"/>
      <c r="E8" s="238"/>
      <c r="F8" s="239"/>
      <c r="G8" s="239">
        <f>SUMIF(AG9:AG100,"&lt;&gt;NOR",G9:G100)</f>
        <v>0</v>
      </c>
      <c r="H8" s="239"/>
      <c r="I8" s="239">
        <f>SUM(I9:I100)</f>
        <v>0</v>
      </c>
      <c r="J8" s="239"/>
      <c r="K8" s="239">
        <f>SUM(K9:K100)</f>
        <v>0</v>
      </c>
      <c r="L8" s="239"/>
      <c r="M8" s="239">
        <f>SUM(M9:M100)</f>
        <v>0</v>
      </c>
      <c r="N8" s="239"/>
      <c r="O8" s="239">
        <f>SUM(O9:O100)</f>
        <v>69.88000000000001</v>
      </c>
      <c r="P8" s="239"/>
      <c r="Q8" s="239">
        <f>SUM(Q9:Q100)</f>
        <v>0</v>
      </c>
      <c r="R8" s="239"/>
      <c r="S8" s="239"/>
      <c r="T8" s="240"/>
      <c r="U8" s="234"/>
      <c r="V8" s="234">
        <f>SUM(V9:V100)</f>
        <v>272</v>
      </c>
      <c r="W8" s="234"/>
      <c r="X8" s="234"/>
      <c r="AG8" t="s">
        <v>166</v>
      </c>
    </row>
    <row r="9" spans="1:60" outlineLevel="1" x14ac:dyDescent="0.2">
      <c r="A9" s="241">
        <v>1</v>
      </c>
      <c r="B9" s="242" t="s">
        <v>789</v>
      </c>
      <c r="C9" s="257" t="s">
        <v>790</v>
      </c>
      <c r="D9" s="243" t="s">
        <v>194</v>
      </c>
      <c r="E9" s="244">
        <v>10.01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 t="s">
        <v>170</v>
      </c>
      <c r="S9" s="246" t="s">
        <v>171</v>
      </c>
      <c r="T9" s="247" t="s">
        <v>172</v>
      </c>
      <c r="U9" s="223">
        <v>9.5200000000000007E-2</v>
      </c>
      <c r="V9" s="223">
        <f>ROUND(E9*U9,2)</f>
        <v>0.95</v>
      </c>
      <c r="W9" s="223"/>
      <c r="X9" s="223" t="s">
        <v>173</v>
      </c>
      <c r="Y9" s="212"/>
      <c r="Z9" s="212"/>
      <c r="AA9" s="212"/>
      <c r="AB9" s="212"/>
      <c r="AC9" s="212"/>
      <c r="AD9" s="212"/>
      <c r="AE9" s="212"/>
      <c r="AF9" s="212"/>
      <c r="AG9" s="212" t="s">
        <v>174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20"/>
      <c r="B10" s="221"/>
      <c r="C10" s="258" t="s">
        <v>791</v>
      </c>
      <c r="D10" s="249"/>
      <c r="E10" s="249"/>
      <c r="F10" s="249"/>
      <c r="G10" s="249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176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8" t="str">
        <f>C10</f>
        <v>nebo lesní půdy, s vodorovným přemístěním na hromady v místě upotřebení nebo na dočasné či trvalé skládky se složením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20"/>
      <c r="B11" s="221"/>
      <c r="C11" s="260" t="s">
        <v>1039</v>
      </c>
      <c r="D11" s="225"/>
      <c r="E11" s="226">
        <v>10.01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2"/>
      <c r="Z11" s="212"/>
      <c r="AA11" s="212"/>
      <c r="AB11" s="212"/>
      <c r="AC11" s="212"/>
      <c r="AD11" s="212"/>
      <c r="AE11" s="212"/>
      <c r="AF11" s="212"/>
      <c r="AG11" s="212" t="s">
        <v>183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20"/>
      <c r="B12" s="221"/>
      <c r="C12" s="259"/>
      <c r="D12" s="251"/>
      <c r="E12" s="251"/>
      <c r="F12" s="251"/>
      <c r="G12" s="251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2"/>
      <c r="Z12" s="212"/>
      <c r="AA12" s="212"/>
      <c r="AB12" s="212"/>
      <c r="AC12" s="212"/>
      <c r="AD12" s="212"/>
      <c r="AE12" s="212"/>
      <c r="AF12" s="212"/>
      <c r="AG12" s="212" t="s">
        <v>177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1">
        <v>2</v>
      </c>
      <c r="B13" s="242" t="s">
        <v>1040</v>
      </c>
      <c r="C13" s="257" t="s">
        <v>1041</v>
      </c>
      <c r="D13" s="243" t="s">
        <v>194</v>
      </c>
      <c r="E13" s="244">
        <v>103.194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 t="s">
        <v>170</v>
      </c>
      <c r="S13" s="246" t="s">
        <v>171</v>
      </c>
      <c r="T13" s="247" t="s">
        <v>172</v>
      </c>
      <c r="U13" s="223">
        <v>0.33</v>
      </c>
      <c r="V13" s="223">
        <f>ROUND(E13*U13,2)</f>
        <v>34.049999999999997</v>
      </c>
      <c r="W13" s="223"/>
      <c r="X13" s="223" t="s">
        <v>173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174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20"/>
      <c r="B14" s="221"/>
      <c r="C14" s="258" t="s">
        <v>880</v>
      </c>
      <c r="D14" s="249"/>
      <c r="E14" s="249"/>
      <c r="F14" s="249"/>
      <c r="G14" s="249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176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48" t="str">
        <f>C14</f>
        <v>zapažených i nezapažených s urovnáním dna do předepsaného profilu a spádu, s přehozením výkopku na přilehlém terénu na vzdálenost do 3 m od podélné osy rýhy nebo s naložením výkopku na dopravní prostředek.</v>
      </c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20"/>
      <c r="B15" s="221"/>
      <c r="C15" s="260" t="s">
        <v>1042</v>
      </c>
      <c r="D15" s="225"/>
      <c r="E15" s="226">
        <v>103.194</v>
      </c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2"/>
      <c r="Z15" s="212"/>
      <c r="AA15" s="212"/>
      <c r="AB15" s="212"/>
      <c r="AC15" s="212"/>
      <c r="AD15" s="212"/>
      <c r="AE15" s="212"/>
      <c r="AF15" s="212"/>
      <c r="AG15" s="212" t="s">
        <v>183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20"/>
      <c r="B16" s="221"/>
      <c r="C16" s="259"/>
      <c r="D16" s="251"/>
      <c r="E16" s="251"/>
      <c r="F16" s="251"/>
      <c r="G16" s="251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177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1">
        <v>3</v>
      </c>
      <c r="B17" s="242" t="s">
        <v>1043</v>
      </c>
      <c r="C17" s="257" t="s">
        <v>1044</v>
      </c>
      <c r="D17" s="243" t="s">
        <v>194</v>
      </c>
      <c r="E17" s="244">
        <v>11.465999999999999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 t="s">
        <v>170</v>
      </c>
      <c r="S17" s="246" t="s">
        <v>171</v>
      </c>
      <c r="T17" s="247" t="s">
        <v>172</v>
      </c>
      <c r="U17" s="223">
        <v>2.335</v>
      </c>
      <c r="V17" s="223">
        <f>ROUND(E17*U17,2)</f>
        <v>26.77</v>
      </c>
      <c r="W17" s="223"/>
      <c r="X17" s="223" t="s">
        <v>173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174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20"/>
      <c r="B18" s="221"/>
      <c r="C18" s="258" t="s">
        <v>1045</v>
      </c>
      <c r="D18" s="249"/>
      <c r="E18" s="249"/>
      <c r="F18" s="249"/>
      <c r="G18" s="249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176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20"/>
      <c r="B19" s="221"/>
      <c r="C19" s="260" t="s">
        <v>1046</v>
      </c>
      <c r="D19" s="225"/>
      <c r="E19" s="226">
        <v>11.465999999999999</v>
      </c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2"/>
      <c r="Z19" s="212"/>
      <c r="AA19" s="212"/>
      <c r="AB19" s="212"/>
      <c r="AC19" s="212"/>
      <c r="AD19" s="212"/>
      <c r="AE19" s="212"/>
      <c r="AF19" s="212"/>
      <c r="AG19" s="212" t="s">
        <v>183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20"/>
      <c r="B20" s="221"/>
      <c r="C20" s="259"/>
      <c r="D20" s="251"/>
      <c r="E20" s="251"/>
      <c r="F20" s="251"/>
      <c r="G20" s="251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177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41">
        <v>4</v>
      </c>
      <c r="B21" s="242" t="s">
        <v>1047</v>
      </c>
      <c r="C21" s="257" t="s">
        <v>1048</v>
      </c>
      <c r="D21" s="243" t="s">
        <v>180</v>
      </c>
      <c r="E21" s="244">
        <v>254.8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9.8999999999999999E-4</v>
      </c>
      <c r="O21" s="246">
        <f>ROUND(E21*N21,2)</f>
        <v>0.25</v>
      </c>
      <c r="P21" s="246">
        <v>0</v>
      </c>
      <c r="Q21" s="246">
        <f>ROUND(E21*P21,2)</f>
        <v>0</v>
      </c>
      <c r="R21" s="246" t="s">
        <v>170</v>
      </c>
      <c r="S21" s="246" t="s">
        <v>171</v>
      </c>
      <c r="T21" s="247" t="s">
        <v>172</v>
      </c>
      <c r="U21" s="223">
        <v>0.23599999999999999</v>
      </c>
      <c r="V21" s="223">
        <f>ROUND(E21*U21,2)</f>
        <v>60.13</v>
      </c>
      <c r="W21" s="223"/>
      <c r="X21" s="223" t="s">
        <v>173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174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20"/>
      <c r="B22" s="221"/>
      <c r="C22" s="258" t="s">
        <v>1049</v>
      </c>
      <c r="D22" s="249"/>
      <c r="E22" s="249"/>
      <c r="F22" s="249"/>
      <c r="G22" s="249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176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20"/>
      <c r="B23" s="221"/>
      <c r="C23" s="260" t="s">
        <v>1050</v>
      </c>
      <c r="D23" s="225"/>
      <c r="E23" s="226">
        <v>254.8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2"/>
      <c r="Z23" s="212"/>
      <c r="AA23" s="212"/>
      <c r="AB23" s="212"/>
      <c r="AC23" s="212"/>
      <c r="AD23" s="212"/>
      <c r="AE23" s="212"/>
      <c r="AF23" s="212"/>
      <c r="AG23" s="212" t="s">
        <v>183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20"/>
      <c r="B24" s="221"/>
      <c r="C24" s="259"/>
      <c r="D24" s="251"/>
      <c r="E24" s="251"/>
      <c r="F24" s="251"/>
      <c r="G24" s="251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 t="s">
        <v>177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1">
        <v>5</v>
      </c>
      <c r="B25" s="242" t="s">
        <v>1051</v>
      </c>
      <c r="C25" s="257" t="s">
        <v>1052</v>
      </c>
      <c r="D25" s="243" t="s">
        <v>180</v>
      </c>
      <c r="E25" s="244">
        <v>254.8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 t="s">
        <v>170</v>
      </c>
      <c r="S25" s="246" t="s">
        <v>171</v>
      </c>
      <c r="T25" s="247" t="s">
        <v>172</v>
      </c>
      <c r="U25" s="223">
        <v>7.0000000000000007E-2</v>
      </c>
      <c r="V25" s="223">
        <f>ROUND(E25*U25,2)</f>
        <v>17.84</v>
      </c>
      <c r="W25" s="223"/>
      <c r="X25" s="223" t="s">
        <v>173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174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20"/>
      <c r="B26" s="221"/>
      <c r="C26" s="258" t="s">
        <v>1053</v>
      </c>
      <c r="D26" s="249"/>
      <c r="E26" s="249"/>
      <c r="F26" s="249"/>
      <c r="G26" s="249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 t="s">
        <v>176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20"/>
      <c r="B27" s="221"/>
      <c r="C27" s="260" t="s">
        <v>1050</v>
      </c>
      <c r="D27" s="225"/>
      <c r="E27" s="226">
        <v>254.8</v>
      </c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2"/>
      <c r="Z27" s="212"/>
      <c r="AA27" s="212"/>
      <c r="AB27" s="212"/>
      <c r="AC27" s="212"/>
      <c r="AD27" s="212"/>
      <c r="AE27" s="212"/>
      <c r="AF27" s="212"/>
      <c r="AG27" s="212" t="s">
        <v>183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20"/>
      <c r="B28" s="221"/>
      <c r="C28" s="259"/>
      <c r="D28" s="251"/>
      <c r="E28" s="251"/>
      <c r="F28" s="251"/>
      <c r="G28" s="251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2"/>
      <c r="Z28" s="212"/>
      <c r="AA28" s="212"/>
      <c r="AB28" s="212"/>
      <c r="AC28" s="212"/>
      <c r="AD28" s="212"/>
      <c r="AE28" s="212"/>
      <c r="AF28" s="212"/>
      <c r="AG28" s="212" t="s">
        <v>177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41">
        <v>6</v>
      </c>
      <c r="B29" s="242" t="s">
        <v>211</v>
      </c>
      <c r="C29" s="257" t="s">
        <v>212</v>
      </c>
      <c r="D29" s="243" t="s">
        <v>194</v>
      </c>
      <c r="E29" s="244">
        <v>49.14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 t="s">
        <v>170</v>
      </c>
      <c r="S29" s="246" t="s">
        <v>171</v>
      </c>
      <c r="T29" s="247" t="s">
        <v>172</v>
      </c>
      <c r="U29" s="223">
        <v>1.0999999999999999E-2</v>
      </c>
      <c r="V29" s="223">
        <f>ROUND(E29*U29,2)</f>
        <v>0.54</v>
      </c>
      <c r="W29" s="223"/>
      <c r="X29" s="223" t="s">
        <v>173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174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20"/>
      <c r="B30" s="221"/>
      <c r="C30" s="258" t="s">
        <v>208</v>
      </c>
      <c r="D30" s="249"/>
      <c r="E30" s="249"/>
      <c r="F30" s="249"/>
      <c r="G30" s="249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176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20"/>
      <c r="B31" s="221"/>
      <c r="C31" s="260" t="s">
        <v>1054</v>
      </c>
      <c r="D31" s="225"/>
      <c r="E31" s="226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2"/>
      <c r="Z31" s="212"/>
      <c r="AA31" s="212"/>
      <c r="AB31" s="212"/>
      <c r="AC31" s="212"/>
      <c r="AD31" s="212"/>
      <c r="AE31" s="212"/>
      <c r="AF31" s="212"/>
      <c r="AG31" s="212" t="s">
        <v>183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20"/>
      <c r="B32" s="221"/>
      <c r="C32" s="260" t="s">
        <v>1055</v>
      </c>
      <c r="D32" s="225"/>
      <c r="E32" s="226">
        <v>8.19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183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20"/>
      <c r="B33" s="221"/>
      <c r="C33" s="260" t="s">
        <v>1056</v>
      </c>
      <c r="D33" s="225"/>
      <c r="E33" s="226">
        <v>40.950000000000003</v>
      </c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2"/>
      <c r="Z33" s="212"/>
      <c r="AA33" s="212"/>
      <c r="AB33" s="212"/>
      <c r="AC33" s="212"/>
      <c r="AD33" s="212"/>
      <c r="AE33" s="212"/>
      <c r="AF33" s="212"/>
      <c r="AG33" s="212" t="s">
        <v>183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20"/>
      <c r="B34" s="221"/>
      <c r="C34" s="259"/>
      <c r="D34" s="251"/>
      <c r="E34" s="251"/>
      <c r="F34" s="251"/>
      <c r="G34" s="251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177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33.75" outlineLevel="1" x14ac:dyDescent="0.2">
      <c r="A35" s="241">
        <v>7</v>
      </c>
      <c r="B35" s="242" t="s">
        <v>214</v>
      </c>
      <c r="C35" s="257" t="s">
        <v>215</v>
      </c>
      <c r="D35" s="243" t="s">
        <v>194</v>
      </c>
      <c r="E35" s="244">
        <v>491.4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 t="s">
        <v>170</v>
      </c>
      <c r="S35" s="246" t="s">
        <v>171</v>
      </c>
      <c r="T35" s="247" t="s">
        <v>172</v>
      </c>
      <c r="U35" s="223">
        <v>0</v>
      </c>
      <c r="V35" s="223">
        <f>ROUND(E35*U35,2)</f>
        <v>0</v>
      </c>
      <c r="W35" s="223"/>
      <c r="X35" s="223" t="s">
        <v>173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174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20"/>
      <c r="B36" s="221"/>
      <c r="C36" s="258" t="s">
        <v>208</v>
      </c>
      <c r="D36" s="249"/>
      <c r="E36" s="249"/>
      <c r="F36" s="249"/>
      <c r="G36" s="249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176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20"/>
      <c r="B37" s="221"/>
      <c r="C37" s="260" t="s">
        <v>1054</v>
      </c>
      <c r="D37" s="225"/>
      <c r="E37" s="226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2"/>
      <c r="Z37" s="212"/>
      <c r="AA37" s="212"/>
      <c r="AB37" s="212"/>
      <c r="AC37" s="212"/>
      <c r="AD37" s="212"/>
      <c r="AE37" s="212"/>
      <c r="AF37" s="212"/>
      <c r="AG37" s="212" t="s">
        <v>183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20"/>
      <c r="B38" s="221"/>
      <c r="C38" s="260" t="s">
        <v>1057</v>
      </c>
      <c r="D38" s="225"/>
      <c r="E38" s="226">
        <v>81.900000000000006</v>
      </c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2"/>
      <c r="Z38" s="212"/>
      <c r="AA38" s="212"/>
      <c r="AB38" s="212"/>
      <c r="AC38" s="212"/>
      <c r="AD38" s="212"/>
      <c r="AE38" s="212"/>
      <c r="AF38" s="212"/>
      <c r="AG38" s="212" t="s">
        <v>183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20"/>
      <c r="B39" s="221"/>
      <c r="C39" s="260" t="s">
        <v>1058</v>
      </c>
      <c r="D39" s="225"/>
      <c r="E39" s="226">
        <v>409.5</v>
      </c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2"/>
      <c r="Z39" s="212"/>
      <c r="AA39" s="212"/>
      <c r="AB39" s="212"/>
      <c r="AC39" s="212"/>
      <c r="AD39" s="212"/>
      <c r="AE39" s="212"/>
      <c r="AF39" s="212"/>
      <c r="AG39" s="212" t="s">
        <v>183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20"/>
      <c r="B40" s="221"/>
      <c r="C40" s="259"/>
      <c r="D40" s="251"/>
      <c r="E40" s="251"/>
      <c r="F40" s="251"/>
      <c r="G40" s="251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2"/>
      <c r="Z40" s="212"/>
      <c r="AA40" s="212"/>
      <c r="AB40" s="212"/>
      <c r="AC40" s="212"/>
      <c r="AD40" s="212"/>
      <c r="AE40" s="212"/>
      <c r="AF40" s="212"/>
      <c r="AG40" s="212" t="s">
        <v>177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1">
        <v>8</v>
      </c>
      <c r="B41" s="242" t="s">
        <v>218</v>
      </c>
      <c r="C41" s="257" t="s">
        <v>219</v>
      </c>
      <c r="D41" s="243" t="s">
        <v>194</v>
      </c>
      <c r="E41" s="244">
        <v>49.14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 t="s">
        <v>170</v>
      </c>
      <c r="S41" s="246" t="s">
        <v>171</v>
      </c>
      <c r="T41" s="247" t="s">
        <v>172</v>
      </c>
      <c r="U41" s="223">
        <v>3.1E-2</v>
      </c>
      <c r="V41" s="223">
        <f>ROUND(E41*U41,2)</f>
        <v>1.52</v>
      </c>
      <c r="W41" s="223"/>
      <c r="X41" s="223" t="s">
        <v>173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174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20"/>
      <c r="B42" s="221"/>
      <c r="C42" s="261" t="s">
        <v>220</v>
      </c>
      <c r="D42" s="252"/>
      <c r="E42" s="252"/>
      <c r="F42" s="252"/>
      <c r="G42" s="252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2"/>
      <c r="Z42" s="212"/>
      <c r="AA42" s="212"/>
      <c r="AB42" s="212"/>
      <c r="AC42" s="212"/>
      <c r="AD42" s="212"/>
      <c r="AE42" s="212"/>
      <c r="AF42" s="212"/>
      <c r="AG42" s="212" t="s">
        <v>221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48" t="str">
        <f>C42</f>
        <v>Uložení sypaniny do násypů nebo na skládku s rozprostřením sypaniny ve vrstvách a s hrubým urovnáním.</v>
      </c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20"/>
      <c r="B43" s="221"/>
      <c r="C43" s="260" t="s">
        <v>1054</v>
      </c>
      <c r="D43" s="225"/>
      <c r="E43" s="226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2"/>
      <c r="Z43" s="212"/>
      <c r="AA43" s="212"/>
      <c r="AB43" s="212"/>
      <c r="AC43" s="212"/>
      <c r="AD43" s="212"/>
      <c r="AE43" s="212"/>
      <c r="AF43" s="212"/>
      <c r="AG43" s="212" t="s">
        <v>183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20"/>
      <c r="B44" s="221"/>
      <c r="C44" s="260" t="s">
        <v>1055</v>
      </c>
      <c r="D44" s="225"/>
      <c r="E44" s="226">
        <v>8.19</v>
      </c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183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20"/>
      <c r="B45" s="221"/>
      <c r="C45" s="260" t="s">
        <v>1056</v>
      </c>
      <c r="D45" s="225"/>
      <c r="E45" s="226">
        <v>40.950000000000003</v>
      </c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2"/>
      <c r="Z45" s="212"/>
      <c r="AA45" s="212"/>
      <c r="AB45" s="212"/>
      <c r="AC45" s="212"/>
      <c r="AD45" s="212"/>
      <c r="AE45" s="212"/>
      <c r="AF45" s="212"/>
      <c r="AG45" s="212" t="s">
        <v>183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20"/>
      <c r="B46" s="221"/>
      <c r="C46" s="259"/>
      <c r="D46" s="251"/>
      <c r="E46" s="251"/>
      <c r="F46" s="251"/>
      <c r="G46" s="251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2"/>
      <c r="Z46" s="212"/>
      <c r="AA46" s="212"/>
      <c r="AB46" s="212"/>
      <c r="AC46" s="212"/>
      <c r="AD46" s="212"/>
      <c r="AE46" s="212"/>
      <c r="AF46" s="212"/>
      <c r="AG46" s="212" t="s">
        <v>177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41">
        <v>9</v>
      </c>
      <c r="B47" s="242" t="s">
        <v>229</v>
      </c>
      <c r="C47" s="257" t="s">
        <v>230</v>
      </c>
      <c r="D47" s="243" t="s">
        <v>194</v>
      </c>
      <c r="E47" s="244">
        <v>65.52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6" t="s">
        <v>170</v>
      </c>
      <c r="S47" s="246" t="s">
        <v>171</v>
      </c>
      <c r="T47" s="247" t="s">
        <v>172</v>
      </c>
      <c r="U47" s="223">
        <v>0.20200000000000001</v>
      </c>
      <c r="V47" s="223">
        <f>ROUND(E47*U47,2)</f>
        <v>13.24</v>
      </c>
      <c r="W47" s="223"/>
      <c r="X47" s="223" t="s">
        <v>173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174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20"/>
      <c r="B48" s="221"/>
      <c r="C48" s="258" t="s">
        <v>231</v>
      </c>
      <c r="D48" s="249"/>
      <c r="E48" s="249"/>
      <c r="F48" s="249"/>
      <c r="G48" s="249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2"/>
      <c r="Z48" s="212"/>
      <c r="AA48" s="212"/>
      <c r="AB48" s="212"/>
      <c r="AC48" s="212"/>
      <c r="AD48" s="212"/>
      <c r="AE48" s="212"/>
      <c r="AF48" s="212"/>
      <c r="AG48" s="212" t="s">
        <v>176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20"/>
      <c r="B49" s="221"/>
      <c r="C49" s="262" t="s">
        <v>232</v>
      </c>
      <c r="D49" s="253"/>
      <c r="E49" s="253"/>
      <c r="F49" s="253"/>
      <c r="G49" s="25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2"/>
      <c r="Z49" s="212"/>
      <c r="AA49" s="212"/>
      <c r="AB49" s="212"/>
      <c r="AC49" s="212"/>
      <c r="AD49" s="212"/>
      <c r="AE49" s="212"/>
      <c r="AF49" s="212"/>
      <c r="AG49" s="212" t="s">
        <v>221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20"/>
      <c r="B50" s="221"/>
      <c r="C50" s="260" t="s">
        <v>1059</v>
      </c>
      <c r="D50" s="225"/>
      <c r="E50" s="226">
        <v>65.52</v>
      </c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2"/>
      <c r="Z50" s="212"/>
      <c r="AA50" s="212"/>
      <c r="AB50" s="212"/>
      <c r="AC50" s="212"/>
      <c r="AD50" s="212"/>
      <c r="AE50" s="212"/>
      <c r="AF50" s="212"/>
      <c r="AG50" s="212" t="s">
        <v>183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20"/>
      <c r="B51" s="221"/>
      <c r="C51" s="259"/>
      <c r="D51" s="251"/>
      <c r="E51" s="251"/>
      <c r="F51" s="251"/>
      <c r="G51" s="251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2"/>
      <c r="Z51" s="212"/>
      <c r="AA51" s="212"/>
      <c r="AB51" s="212"/>
      <c r="AC51" s="212"/>
      <c r="AD51" s="212"/>
      <c r="AE51" s="212"/>
      <c r="AF51" s="212"/>
      <c r="AG51" s="212" t="s">
        <v>177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41">
        <v>10</v>
      </c>
      <c r="B52" s="242" t="s">
        <v>1060</v>
      </c>
      <c r="C52" s="257" t="s">
        <v>1061</v>
      </c>
      <c r="D52" s="243" t="s">
        <v>194</v>
      </c>
      <c r="E52" s="244">
        <v>40.950000000000003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1.7</v>
      </c>
      <c r="O52" s="246">
        <f>ROUND(E52*N52,2)</f>
        <v>69.62</v>
      </c>
      <c r="P52" s="246">
        <v>0</v>
      </c>
      <c r="Q52" s="246">
        <f>ROUND(E52*P52,2)</f>
        <v>0</v>
      </c>
      <c r="R52" s="246" t="s">
        <v>170</v>
      </c>
      <c r="S52" s="246" t="s">
        <v>171</v>
      </c>
      <c r="T52" s="247" t="s">
        <v>172</v>
      </c>
      <c r="U52" s="223">
        <v>1.587</v>
      </c>
      <c r="V52" s="223">
        <f>ROUND(E52*U52,2)</f>
        <v>64.989999999999995</v>
      </c>
      <c r="W52" s="223"/>
      <c r="X52" s="223" t="s">
        <v>173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174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 x14ac:dyDescent="0.2">
      <c r="A53" s="220"/>
      <c r="B53" s="221"/>
      <c r="C53" s="258" t="s">
        <v>1062</v>
      </c>
      <c r="D53" s="249"/>
      <c r="E53" s="249"/>
      <c r="F53" s="249"/>
      <c r="G53" s="249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2"/>
      <c r="Z53" s="212"/>
      <c r="AA53" s="212"/>
      <c r="AB53" s="212"/>
      <c r="AC53" s="212"/>
      <c r="AD53" s="212"/>
      <c r="AE53" s="212"/>
      <c r="AF53" s="212"/>
      <c r="AG53" s="212" t="s">
        <v>176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48" t="str">
        <f>C53</f>
        <v>sypaninou z vhodných hornin tř. 1 - 4 nebo materiálem připraveným podél výkopu ve vzdálenosti do 3 m od jeho kraje, pro jakoukoliv hloubku výkopu a jakoukoliv míru zhutnění,</v>
      </c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20"/>
      <c r="B54" s="221"/>
      <c r="C54" s="260" t="s">
        <v>1063</v>
      </c>
      <c r="D54" s="225"/>
      <c r="E54" s="226">
        <v>40.950000000000003</v>
      </c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2"/>
      <c r="Z54" s="212"/>
      <c r="AA54" s="212"/>
      <c r="AB54" s="212"/>
      <c r="AC54" s="212"/>
      <c r="AD54" s="212"/>
      <c r="AE54" s="212"/>
      <c r="AF54" s="212"/>
      <c r="AG54" s="212" t="s">
        <v>183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20"/>
      <c r="B55" s="221"/>
      <c r="C55" s="259"/>
      <c r="D55" s="251"/>
      <c r="E55" s="251"/>
      <c r="F55" s="251"/>
      <c r="G55" s="251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2"/>
      <c r="Z55" s="212"/>
      <c r="AA55" s="212"/>
      <c r="AB55" s="212"/>
      <c r="AC55" s="212"/>
      <c r="AD55" s="212"/>
      <c r="AE55" s="212"/>
      <c r="AF55" s="212"/>
      <c r="AG55" s="212" t="s">
        <v>177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41">
        <v>11</v>
      </c>
      <c r="B56" s="242" t="s">
        <v>290</v>
      </c>
      <c r="C56" s="257" t="s">
        <v>291</v>
      </c>
      <c r="D56" s="243" t="s">
        <v>180</v>
      </c>
      <c r="E56" s="244">
        <v>209.3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 t="s">
        <v>292</v>
      </c>
      <c r="S56" s="246" t="s">
        <v>171</v>
      </c>
      <c r="T56" s="247" t="s">
        <v>172</v>
      </c>
      <c r="U56" s="223">
        <v>0.2</v>
      </c>
      <c r="V56" s="223">
        <f>ROUND(E56*U56,2)</f>
        <v>41.86</v>
      </c>
      <c r="W56" s="223"/>
      <c r="X56" s="223" t="s">
        <v>173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174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 x14ac:dyDescent="0.2">
      <c r="A57" s="220"/>
      <c r="B57" s="221"/>
      <c r="C57" s="258" t="s">
        <v>293</v>
      </c>
      <c r="D57" s="249"/>
      <c r="E57" s="249"/>
      <c r="F57" s="249"/>
      <c r="G57" s="249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2"/>
      <c r="Z57" s="212"/>
      <c r="AA57" s="212"/>
      <c r="AB57" s="212"/>
      <c r="AC57" s="212"/>
      <c r="AD57" s="212"/>
      <c r="AE57" s="212"/>
      <c r="AF57" s="212"/>
      <c r="AG57" s="212" t="s">
        <v>176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48" t="str">
        <f>C57</f>
        <v>s vyprofilováním, s přihnojením organickým hnojivem, naložením a odvozem shrabků a pokosené trávy na vzdálenost do 10 km a s jejich složením,</v>
      </c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20"/>
      <c r="B58" s="221"/>
      <c r="C58" s="262" t="s">
        <v>294</v>
      </c>
      <c r="D58" s="253"/>
      <c r="E58" s="253"/>
      <c r="F58" s="253"/>
      <c r="G58" s="25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2"/>
      <c r="Z58" s="212"/>
      <c r="AA58" s="212"/>
      <c r="AB58" s="212"/>
      <c r="AC58" s="212"/>
      <c r="AD58" s="212"/>
      <c r="AE58" s="212"/>
      <c r="AF58" s="212"/>
      <c r="AG58" s="212" t="s">
        <v>221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20"/>
      <c r="B59" s="221"/>
      <c r="C59" s="262" t="s">
        <v>295</v>
      </c>
      <c r="D59" s="253"/>
      <c r="E59" s="253"/>
      <c r="F59" s="253"/>
      <c r="G59" s="25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2"/>
      <c r="Z59" s="212"/>
      <c r="AA59" s="212"/>
      <c r="AB59" s="212"/>
      <c r="AC59" s="212"/>
      <c r="AD59" s="212"/>
      <c r="AE59" s="212"/>
      <c r="AF59" s="212"/>
      <c r="AG59" s="212" t="s">
        <v>221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20"/>
      <c r="B60" s="221"/>
      <c r="C60" s="260" t="s">
        <v>1064</v>
      </c>
      <c r="D60" s="225"/>
      <c r="E60" s="226">
        <v>100.1</v>
      </c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2"/>
      <c r="Z60" s="212"/>
      <c r="AA60" s="212"/>
      <c r="AB60" s="212"/>
      <c r="AC60" s="212"/>
      <c r="AD60" s="212"/>
      <c r="AE60" s="212"/>
      <c r="AF60" s="212"/>
      <c r="AG60" s="212" t="s">
        <v>183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20"/>
      <c r="B61" s="221"/>
      <c r="C61" s="260" t="s">
        <v>1065</v>
      </c>
      <c r="D61" s="225"/>
      <c r="E61" s="226">
        <v>109.2</v>
      </c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2"/>
      <c r="Z61" s="212"/>
      <c r="AA61" s="212"/>
      <c r="AB61" s="212"/>
      <c r="AC61" s="212"/>
      <c r="AD61" s="212"/>
      <c r="AE61" s="212"/>
      <c r="AF61" s="212"/>
      <c r="AG61" s="212" t="s">
        <v>183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20"/>
      <c r="B62" s="221"/>
      <c r="C62" s="259"/>
      <c r="D62" s="251"/>
      <c r="E62" s="251"/>
      <c r="F62" s="251"/>
      <c r="G62" s="251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2"/>
      <c r="Z62" s="212"/>
      <c r="AA62" s="212"/>
      <c r="AB62" s="212"/>
      <c r="AC62" s="212"/>
      <c r="AD62" s="212"/>
      <c r="AE62" s="212"/>
      <c r="AF62" s="212"/>
      <c r="AG62" s="212" t="s">
        <v>177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 x14ac:dyDescent="0.2">
      <c r="A63" s="241">
        <v>12</v>
      </c>
      <c r="B63" s="242" t="s">
        <v>309</v>
      </c>
      <c r="C63" s="257" t="s">
        <v>310</v>
      </c>
      <c r="D63" s="243" t="s">
        <v>180</v>
      </c>
      <c r="E63" s="244">
        <v>100.1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6" t="s">
        <v>170</v>
      </c>
      <c r="S63" s="246" t="s">
        <v>171</v>
      </c>
      <c r="T63" s="247" t="s">
        <v>172</v>
      </c>
      <c r="U63" s="223">
        <v>1.2E-2</v>
      </c>
      <c r="V63" s="223">
        <f>ROUND(E63*U63,2)</f>
        <v>1.2</v>
      </c>
      <c r="W63" s="223"/>
      <c r="X63" s="223" t="s">
        <v>173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174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2.5" outlineLevel="1" x14ac:dyDescent="0.2">
      <c r="A64" s="220"/>
      <c r="B64" s="221"/>
      <c r="C64" s="258" t="s">
        <v>311</v>
      </c>
      <c r="D64" s="249"/>
      <c r="E64" s="249"/>
      <c r="F64" s="249"/>
      <c r="G64" s="249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2"/>
      <c r="Z64" s="212"/>
      <c r="AA64" s="212"/>
      <c r="AB64" s="212"/>
      <c r="AC64" s="212"/>
      <c r="AD64" s="212"/>
      <c r="AE64" s="212"/>
      <c r="AF64" s="212"/>
      <c r="AG64" s="212" t="s">
        <v>176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48" t="str">
        <f>C64</f>
        <v>s případným nutným přemístěním hromad nebo dočasných skládek na místo potřeby ze vzdálenosti do 30 m, v rovině nebo ve svahu do 1 : 5,</v>
      </c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20"/>
      <c r="B65" s="221"/>
      <c r="C65" s="260" t="s">
        <v>1064</v>
      </c>
      <c r="D65" s="225"/>
      <c r="E65" s="226">
        <v>100.1</v>
      </c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2"/>
      <c r="Z65" s="212"/>
      <c r="AA65" s="212"/>
      <c r="AB65" s="212"/>
      <c r="AC65" s="212"/>
      <c r="AD65" s="212"/>
      <c r="AE65" s="212"/>
      <c r="AF65" s="212"/>
      <c r="AG65" s="212" t="s">
        <v>183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20"/>
      <c r="B66" s="221"/>
      <c r="C66" s="259"/>
      <c r="D66" s="251"/>
      <c r="E66" s="251"/>
      <c r="F66" s="251"/>
      <c r="G66" s="251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2"/>
      <c r="Z66" s="212"/>
      <c r="AA66" s="212"/>
      <c r="AB66" s="212"/>
      <c r="AC66" s="212"/>
      <c r="AD66" s="212"/>
      <c r="AE66" s="212"/>
      <c r="AF66" s="212"/>
      <c r="AG66" s="212" t="s">
        <v>177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41">
        <v>13</v>
      </c>
      <c r="B67" s="242" t="s">
        <v>315</v>
      </c>
      <c r="C67" s="257" t="s">
        <v>316</v>
      </c>
      <c r="D67" s="243" t="s">
        <v>180</v>
      </c>
      <c r="E67" s="244">
        <v>109.2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6" t="s">
        <v>292</v>
      </c>
      <c r="S67" s="246" t="s">
        <v>171</v>
      </c>
      <c r="T67" s="247" t="s">
        <v>172</v>
      </c>
      <c r="U67" s="223">
        <v>5.1999999999999998E-2</v>
      </c>
      <c r="V67" s="223">
        <f>ROUND(E67*U67,2)</f>
        <v>5.68</v>
      </c>
      <c r="W67" s="223"/>
      <c r="X67" s="223" t="s">
        <v>173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174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20"/>
      <c r="B68" s="221"/>
      <c r="C68" s="260" t="s">
        <v>1065</v>
      </c>
      <c r="D68" s="225"/>
      <c r="E68" s="226">
        <v>109.2</v>
      </c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2"/>
      <c r="Z68" s="212"/>
      <c r="AA68" s="212"/>
      <c r="AB68" s="212"/>
      <c r="AC68" s="212"/>
      <c r="AD68" s="212"/>
      <c r="AE68" s="212"/>
      <c r="AF68" s="212"/>
      <c r="AG68" s="212" t="s">
        <v>183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20"/>
      <c r="B69" s="221"/>
      <c r="C69" s="259"/>
      <c r="D69" s="251"/>
      <c r="E69" s="251"/>
      <c r="F69" s="251"/>
      <c r="G69" s="251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2"/>
      <c r="Z69" s="212"/>
      <c r="AA69" s="212"/>
      <c r="AB69" s="212"/>
      <c r="AC69" s="212"/>
      <c r="AD69" s="212"/>
      <c r="AE69" s="212"/>
      <c r="AF69" s="212"/>
      <c r="AG69" s="212" t="s">
        <v>177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41">
        <v>14</v>
      </c>
      <c r="B70" s="242" t="s">
        <v>318</v>
      </c>
      <c r="C70" s="257" t="s">
        <v>319</v>
      </c>
      <c r="D70" s="243" t="s">
        <v>180</v>
      </c>
      <c r="E70" s="244">
        <v>209.3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6" t="s">
        <v>292</v>
      </c>
      <c r="S70" s="246" t="s">
        <v>171</v>
      </c>
      <c r="T70" s="247" t="s">
        <v>172</v>
      </c>
      <c r="U70" s="223">
        <v>1.4999999999999999E-2</v>
      </c>
      <c r="V70" s="223">
        <f>ROUND(E70*U70,2)</f>
        <v>3.14</v>
      </c>
      <c r="W70" s="223"/>
      <c r="X70" s="223" t="s">
        <v>173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174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20"/>
      <c r="B71" s="221"/>
      <c r="C71" s="260" t="s">
        <v>1064</v>
      </c>
      <c r="D71" s="225"/>
      <c r="E71" s="226">
        <v>100.1</v>
      </c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2"/>
      <c r="Z71" s="212"/>
      <c r="AA71" s="212"/>
      <c r="AB71" s="212"/>
      <c r="AC71" s="212"/>
      <c r="AD71" s="212"/>
      <c r="AE71" s="212"/>
      <c r="AF71" s="212"/>
      <c r="AG71" s="212" t="s">
        <v>183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20"/>
      <c r="B72" s="221"/>
      <c r="C72" s="260" t="s">
        <v>1065</v>
      </c>
      <c r="D72" s="225"/>
      <c r="E72" s="226">
        <v>109.2</v>
      </c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2"/>
      <c r="Z72" s="212"/>
      <c r="AA72" s="212"/>
      <c r="AB72" s="212"/>
      <c r="AC72" s="212"/>
      <c r="AD72" s="212"/>
      <c r="AE72" s="212"/>
      <c r="AF72" s="212"/>
      <c r="AG72" s="212" t="s">
        <v>183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20"/>
      <c r="B73" s="221"/>
      <c r="C73" s="259"/>
      <c r="D73" s="251"/>
      <c r="E73" s="251"/>
      <c r="F73" s="251"/>
      <c r="G73" s="251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2"/>
      <c r="Z73" s="212"/>
      <c r="AA73" s="212"/>
      <c r="AB73" s="212"/>
      <c r="AC73" s="212"/>
      <c r="AD73" s="212"/>
      <c r="AE73" s="212"/>
      <c r="AF73" s="212"/>
      <c r="AG73" s="212" t="s">
        <v>177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41">
        <v>15</v>
      </c>
      <c r="B74" s="242" t="s">
        <v>320</v>
      </c>
      <c r="C74" s="257" t="s">
        <v>321</v>
      </c>
      <c r="D74" s="243" t="s">
        <v>257</v>
      </c>
      <c r="E74" s="244">
        <v>4.1900000000000001E-3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6" t="s">
        <v>292</v>
      </c>
      <c r="S74" s="246" t="s">
        <v>171</v>
      </c>
      <c r="T74" s="247" t="s">
        <v>172</v>
      </c>
      <c r="U74" s="223">
        <v>21.428999999999998</v>
      </c>
      <c r="V74" s="223">
        <f>ROUND(E74*U74,2)</f>
        <v>0.09</v>
      </c>
      <c r="W74" s="223"/>
      <c r="X74" s="223" t="s">
        <v>173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174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20"/>
      <c r="B75" s="221"/>
      <c r="C75" s="258" t="s">
        <v>322</v>
      </c>
      <c r="D75" s="249"/>
      <c r="E75" s="249"/>
      <c r="F75" s="249"/>
      <c r="G75" s="249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2"/>
      <c r="Z75" s="212"/>
      <c r="AA75" s="212"/>
      <c r="AB75" s="212"/>
      <c r="AC75" s="212"/>
      <c r="AD75" s="212"/>
      <c r="AE75" s="212"/>
      <c r="AF75" s="212"/>
      <c r="AG75" s="212" t="s">
        <v>176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20"/>
      <c r="B76" s="221"/>
      <c r="C76" s="260" t="s">
        <v>1066</v>
      </c>
      <c r="D76" s="225"/>
      <c r="E76" s="226">
        <v>2E-3</v>
      </c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2"/>
      <c r="Z76" s="212"/>
      <c r="AA76" s="212"/>
      <c r="AB76" s="212"/>
      <c r="AC76" s="212"/>
      <c r="AD76" s="212"/>
      <c r="AE76" s="212"/>
      <c r="AF76" s="212"/>
      <c r="AG76" s="212" t="s">
        <v>183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20"/>
      <c r="B77" s="221"/>
      <c r="C77" s="260" t="s">
        <v>1067</v>
      </c>
      <c r="D77" s="225"/>
      <c r="E77" s="226">
        <v>2.1800000000000001E-3</v>
      </c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2"/>
      <c r="Z77" s="212"/>
      <c r="AA77" s="212"/>
      <c r="AB77" s="212"/>
      <c r="AC77" s="212"/>
      <c r="AD77" s="212"/>
      <c r="AE77" s="212"/>
      <c r="AF77" s="212"/>
      <c r="AG77" s="212" t="s">
        <v>183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20"/>
      <c r="B78" s="221"/>
      <c r="C78" s="259"/>
      <c r="D78" s="251"/>
      <c r="E78" s="251"/>
      <c r="F78" s="251"/>
      <c r="G78" s="251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2"/>
      <c r="Z78" s="212"/>
      <c r="AA78" s="212"/>
      <c r="AB78" s="212"/>
      <c r="AC78" s="212"/>
      <c r="AD78" s="212"/>
      <c r="AE78" s="212"/>
      <c r="AF78" s="212"/>
      <c r="AG78" s="212" t="s">
        <v>177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41">
        <v>16</v>
      </c>
      <c r="B79" s="242" t="s">
        <v>243</v>
      </c>
      <c r="C79" s="257" t="s">
        <v>244</v>
      </c>
      <c r="D79" s="243" t="s">
        <v>194</v>
      </c>
      <c r="E79" s="244">
        <v>49.14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6">
        <v>0</v>
      </c>
      <c r="O79" s="246">
        <f>ROUND(E79*N79,2)</f>
        <v>0</v>
      </c>
      <c r="P79" s="246">
        <v>0</v>
      </c>
      <c r="Q79" s="246">
        <f>ROUND(E79*P79,2)</f>
        <v>0</v>
      </c>
      <c r="R79" s="246" t="s">
        <v>170</v>
      </c>
      <c r="S79" s="246" t="s">
        <v>171</v>
      </c>
      <c r="T79" s="247" t="s">
        <v>172</v>
      </c>
      <c r="U79" s="223">
        <v>0</v>
      </c>
      <c r="V79" s="223">
        <f>ROUND(E79*U79,2)</f>
        <v>0</v>
      </c>
      <c r="W79" s="223"/>
      <c r="X79" s="223" t="s">
        <v>173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174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20"/>
      <c r="B80" s="221"/>
      <c r="C80" s="260" t="s">
        <v>1054</v>
      </c>
      <c r="D80" s="225"/>
      <c r="E80" s="226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2"/>
      <c r="Z80" s="212"/>
      <c r="AA80" s="212"/>
      <c r="AB80" s="212"/>
      <c r="AC80" s="212"/>
      <c r="AD80" s="212"/>
      <c r="AE80" s="212"/>
      <c r="AF80" s="212"/>
      <c r="AG80" s="212" t="s">
        <v>183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20"/>
      <c r="B81" s="221"/>
      <c r="C81" s="260" t="s">
        <v>1055</v>
      </c>
      <c r="D81" s="225"/>
      <c r="E81" s="226">
        <v>8.19</v>
      </c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2"/>
      <c r="Z81" s="212"/>
      <c r="AA81" s="212"/>
      <c r="AB81" s="212"/>
      <c r="AC81" s="212"/>
      <c r="AD81" s="212"/>
      <c r="AE81" s="212"/>
      <c r="AF81" s="212"/>
      <c r="AG81" s="212" t="s">
        <v>183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20"/>
      <c r="B82" s="221"/>
      <c r="C82" s="260" t="s">
        <v>1056</v>
      </c>
      <c r="D82" s="225"/>
      <c r="E82" s="226">
        <v>40.950000000000003</v>
      </c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2"/>
      <c r="Z82" s="212"/>
      <c r="AA82" s="212"/>
      <c r="AB82" s="212"/>
      <c r="AC82" s="212"/>
      <c r="AD82" s="212"/>
      <c r="AE82" s="212"/>
      <c r="AF82" s="212"/>
      <c r="AG82" s="212" t="s">
        <v>183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20"/>
      <c r="B83" s="221"/>
      <c r="C83" s="259"/>
      <c r="D83" s="251"/>
      <c r="E83" s="251"/>
      <c r="F83" s="251"/>
      <c r="G83" s="251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2"/>
      <c r="Z83" s="212"/>
      <c r="AA83" s="212"/>
      <c r="AB83" s="212"/>
      <c r="AC83" s="212"/>
      <c r="AD83" s="212"/>
      <c r="AE83" s="212"/>
      <c r="AF83" s="212"/>
      <c r="AG83" s="212" t="s">
        <v>177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41">
        <v>17</v>
      </c>
      <c r="B84" s="242" t="s">
        <v>333</v>
      </c>
      <c r="C84" s="257" t="s">
        <v>334</v>
      </c>
      <c r="D84" s="243" t="s">
        <v>335</v>
      </c>
      <c r="E84" s="244">
        <v>8.7905999999999995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6">
        <v>1E-3</v>
      </c>
      <c r="O84" s="246">
        <f>ROUND(E84*N84,2)</f>
        <v>0.01</v>
      </c>
      <c r="P84" s="246">
        <v>0</v>
      </c>
      <c r="Q84" s="246">
        <f>ROUND(E84*P84,2)</f>
        <v>0</v>
      </c>
      <c r="R84" s="246" t="s">
        <v>248</v>
      </c>
      <c r="S84" s="246" t="s">
        <v>171</v>
      </c>
      <c r="T84" s="247" t="s">
        <v>172</v>
      </c>
      <c r="U84" s="223">
        <v>0</v>
      </c>
      <c r="V84" s="223">
        <f>ROUND(E84*U84,2)</f>
        <v>0</v>
      </c>
      <c r="W84" s="223"/>
      <c r="X84" s="223" t="s">
        <v>250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336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20"/>
      <c r="B85" s="221"/>
      <c r="C85" s="260" t="s">
        <v>1068</v>
      </c>
      <c r="D85" s="225"/>
      <c r="E85" s="226">
        <v>4.0039999999999996</v>
      </c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2"/>
      <c r="Z85" s="212"/>
      <c r="AA85" s="212"/>
      <c r="AB85" s="212"/>
      <c r="AC85" s="212"/>
      <c r="AD85" s="212"/>
      <c r="AE85" s="212"/>
      <c r="AF85" s="212"/>
      <c r="AG85" s="212" t="s">
        <v>183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20"/>
      <c r="B86" s="221"/>
      <c r="C86" s="260" t="s">
        <v>1069</v>
      </c>
      <c r="D86" s="225"/>
      <c r="E86" s="226">
        <v>4.3680000000000003</v>
      </c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2"/>
      <c r="Z86" s="212"/>
      <c r="AA86" s="212"/>
      <c r="AB86" s="212"/>
      <c r="AC86" s="212"/>
      <c r="AD86" s="212"/>
      <c r="AE86" s="212"/>
      <c r="AF86" s="212"/>
      <c r="AG86" s="212" t="s">
        <v>183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20"/>
      <c r="B87" s="221"/>
      <c r="C87" s="264" t="s">
        <v>340</v>
      </c>
      <c r="D87" s="230"/>
      <c r="E87" s="231">
        <v>8.3719999999999999</v>
      </c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12"/>
      <c r="Z87" s="212"/>
      <c r="AA87" s="212"/>
      <c r="AB87" s="212"/>
      <c r="AC87" s="212"/>
      <c r="AD87" s="212"/>
      <c r="AE87" s="212"/>
      <c r="AF87" s="212"/>
      <c r="AG87" s="212" t="s">
        <v>183</v>
      </c>
      <c r="AH87" s="212">
        <v>1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20"/>
      <c r="B88" s="221"/>
      <c r="C88" s="260" t="s">
        <v>1070</v>
      </c>
      <c r="D88" s="225"/>
      <c r="E88" s="226">
        <v>0.41860000000000003</v>
      </c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2"/>
      <c r="Z88" s="212"/>
      <c r="AA88" s="212"/>
      <c r="AB88" s="212"/>
      <c r="AC88" s="212"/>
      <c r="AD88" s="212"/>
      <c r="AE88" s="212"/>
      <c r="AF88" s="212"/>
      <c r="AG88" s="212" t="s">
        <v>183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20"/>
      <c r="B89" s="221"/>
      <c r="C89" s="259"/>
      <c r="D89" s="251"/>
      <c r="E89" s="251"/>
      <c r="F89" s="251"/>
      <c r="G89" s="251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12"/>
      <c r="Z89" s="212"/>
      <c r="AA89" s="212"/>
      <c r="AB89" s="212"/>
      <c r="AC89" s="212"/>
      <c r="AD89" s="212"/>
      <c r="AE89" s="212"/>
      <c r="AF89" s="212"/>
      <c r="AG89" s="212" t="s">
        <v>177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41">
        <v>18</v>
      </c>
      <c r="B90" s="242" t="s">
        <v>358</v>
      </c>
      <c r="C90" s="257" t="s">
        <v>359</v>
      </c>
      <c r="D90" s="243" t="s">
        <v>360</v>
      </c>
      <c r="E90" s="244">
        <v>4.1859999999999999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1E-3</v>
      </c>
      <c r="O90" s="246">
        <f>ROUND(E90*N90,2)</f>
        <v>0</v>
      </c>
      <c r="P90" s="246">
        <v>0</v>
      </c>
      <c r="Q90" s="246">
        <f>ROUND(E90*P90,2)</f>
        <v>0</v>
      </c>
      <c r="R90" s="246" t="s">
        <v>248</v>
      </c>
      <c r="S90" s="246" t="s">
        <v>171</v>
      </c>
      <c r="T90" s="247" t="s">
        <v>172</v>
      </c>
      <c r="U90" s="223">
        <v>0</v>
      </c>
      <c r="V90" s="223">
        <f>ROUND(E90*U90,2)</f>
        <v>0</v>
      </c>
      <c r="W90" s="223"/>
      <c r="X90" s="223" t="s">
        <v>250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336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20"/>
      <c r="B91" s="221"/>
      <c r="C91" s="261" t="s">
        <v>361</v>
      </c>
      <c r="D91" s="252"/>
      <c r="E91" s="252"/>
      <c r="F91" s="252"/>
      <c r="G91" s="252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12"/>
      <c r="Z91" s="212"/>
      <c r="AA91" s="212"/>
      <c r="AB91" s="212"/>
      <c r="AC91" s="212"/>
      <c r="AD91" s="212"/>
      <c r="AE91" s="212"/>
      <c r="AF91" s="212"/>
      <c r="AG91" s="212" t="s">
        <v>221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20"/>
      <c r="B92" s="221"/>
      <c r="C92" s="263" t="s">
        <v>233</v>
      </c>
      <c r="D92" s="227"/>
      <c r="E92" s="228"/>
      <c r="F92" s="229"/>
      <c r="G92" s="229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2"/>
      <c r="Z92" s="212"/>
      <c r="AA92" s="212"/>
      <c r="AB92" s="212"/>
      <c r="AC92" s="212"/>
      <c r="AD92" s="212"/>
      <c r="AE92" s="212"/>
      <c r="AF92" s="212"/>
      <c r="AG92" s="212" t="s">
        <v>221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1" x14ac:dyDescent="0.2">
      <c r="A93" s="220"/>
      <c r="B93" s="221"/>
      <c r="C93" s="262" t="s">
        <v>362</v>
      </c>
      <c r="D93" s="253"/>
      <c r="E93" s="253"/>
      <c r="F93" s="253"/>
      <c r="G93" s="25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12"/>
      <c r="Z93" s="212"/>
      <c r="AA93" s="212"/>
      <c r="AB93" s="212"/>
      <c r="AC93" s="212"/>
      <c r="AD93" s="212"/>
      <c r="AE93" s="212"/>
      <c r="AF93" s="212"/>
      <c r="AG93" s="212" t="s">
        <v>221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48" t="str">
        <f>C93</f>
        <v>AGRO Trávníkové hnojivo je určeno pro základní hnojení travnatých ploch na začátku i během vegetace. Bezchloridové hnojivo má rychlý účinek, obsahuje hořčík pro sytě zelenou barvu trávníku a síru nezbytnou pro růst a zdravý vzhled trávníku.</v>
      </c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20"/>
      <c r="B94" s="221"/>
      <c r="C94" s="262" t="s">
        <v>363</v>
      </c>
      <c r="D94" s="253"/>
      <c r="E94" s="253"/>
      <c r="F94" s="253"/>
      <c r="G94" s="25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12"/>
      <c r="Z94" s="212"/>
      <c r="AA94" s="212"/>
      <c r="AB94" s="212"/>
      <c r="AC94" s="212"/>
      <c r="AD94" s="212"/>
      <c r="AE94" s="212"/>
      <c r="AF94" s="212"/>
      <c r="AG94" s="212" t="s">
        <v>221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20"/>
      <c r="B95" s="221"/>
      <c r="C95" s="263" t="s">
        <v>233</v>
      </c>
      <c r="D95" s="227"/>
      <c r="E95" s="228"/>
      <c r="F95" s="229"/>
      <c r="G95" s="229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2"/>
      <c r="Z95" s="212"/>
      <c r="AA95" s="212"/>
      <c r="AB95" s="212"/>
      <c r="AC95" s="212"/>
      <c r="AD95" s="212"/>
      <c r="AE95" s="212"/>
      <c r="AF95" s="212"/>
      <c r="AG95" s="212" t="s">
        <v>221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20"/>
      <c r="B96" s="221"/>
      <c r="C96" s="262" t="s">
        <v>364</v>
      </c>
      <c r="D96" s="253"/>
      <c r="E96" s="253"/>
      <c r="F96" s="253"/>
      <c r="G96" s="25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12"/>
      <c r="Z96" s="212"/>
      <c r="AA96" s="212"/>
      <c r="AB96" s="212"/>
      <c r="AC96" s="212"/>
      <c r="AD96" s="212"/>
      <c r="AE96" s="212"/>
      <c r="AF96" s="212"/>
      <c r="AG96" s="212" t="s">
        <v>221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20"/>
      <c r="B97" s="221"/>
      <c r="C97" s="262" t="s">
        <v>365</v>
      </c>
      <c r="D97" s="253"/>
      <c r="E97" s="253"/>
      <c r="F97" s="253"/>
      <c r="G97" s="25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12"/>
      <c r="Z97" s="212"/>
      <c r="AA97" s="212"/>
      <c r="AB97" s="212"/>
      <c r="AC97" s="212"/>
      <c r="AD97" s="212"/>
      <c r="AE97" s="212"/>
      <c r="AF97" s="212"/>
      <c r="AG97" s="212" t="s">
        <v>221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20"/>
      <c r="B98" s="221"/>
      <c r="C98" s="260" t="s">
        <v>1071</v>
      </c>
      <c r="D98" s="225"/>
      <c r="E98" s="226">
        <v>2.0019999999999998</v>
      </c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12"/>
      <c r="Z98" s="212"/>
      <c r="AA98" s="212"/>
      <c r="AB98" s="212"/>
      <c r="AC98" s="212"/>
      <c r="AD98" s="212"/>
      <c r="AE98" s="212"/>
      <c r="AF98" s="212"/>
      <c r="AG98" s="212" t="s">
        <v>183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20"/>
      <c r="B99" s="221"/>
      <c r="C99" s="260" t="s">
        <v>1072</v>
      </c>
      <c r="D99" s="225"/>
      <c r="E99" s="226">
        <v>2.1840000000000002</v>
      </c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12"/>
      <c r="Z99" s="212"/>
      <c r="AA99" s="212"/>
      <c r="AB99" s="212"/>
      <c r="AC99" s="212"/>
      <c r="AD99" s="212"/>
      <c r="AE99" s="212"/>
      <c r="AF99" s="212"/>
      <c r="AG99" s="212" t="s">
        <v>183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20"/>
      <c r="B100" s="221"/>
      <c r="C100" s="259"/>
      <c r="D100" s="251"/>
      <c r="E100" s="251"/>
      <c r="F100" s="251"/>
      <c r="G100" s="251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177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x14ac:dyDescent="0.2">
      <c r="A101" s="235" t="s">
        <v>165</v>
      </c>
      <c r="B101" s="236" t="s">
        <v>97</v>
      </c>
      <c r="C101" s="256" t="s">
        <v>98</v>
      </c>
      <c r="D101" s="237"/>
      <c r="E101" s="238"/>
      <c r="F101" s="239"/>
      <c r="G101" s="239">
        <f>SUMIF(AG102:AG105,"&lt;&gt;NOR",G102:G105)</f>
        <v>0</v>
      </c>
      <c r="H101" s="239"/>
      <c r="I101" s="239">
        <f>SUM(I102:I105)</f>
        <v>0</v>
      </c>
      <c r="J101" s="239"/>
      <c r="K101" s="239">
        <f>SUM(K102:K105)</f>
        <v>0</v>
      </c>
      <c r="L101" s="239"/>
      <c r="M101" s="239">
        <f>SUM(M102:M105)</f>
        <v>0</v>
      </c>
      <c r="N101" s="239"/>
      <c r="O101" s="239">
        <f>SUM(O102:O105)</f>
        <v>15.49</v>
      </c>
      <c r="P101" s="239"/>
      <c r="Q101" s="239">
        <f>SUM(Q102:Q105)</f>
        <v>0</v>
      </c>
      <c r="R101" s="239"/>
      <c r="S101" s="239"/>
      <c r="T101" s="240"/>
      <c r="U101" s="234"/>
      <c r="V101" s="234">
        <f>SUM(V102:V105)</f>
        <v>13.88</v>
      </c>
      <c r="W101" s="234"/>
      <c r="X101" s="234"/>
      <c r="AG101" t="s">
        <v>166</v>
      </c>
    </row>
    <row r="102" spans="1:60" outlineLevel="1" x14ac:dyDescent="0.2">
      <c r="A102" s="241">
        <v>19</v>
      </c>
      <c r="B102" s="242" t="s">
        <v>1073</v>
      </c>
      <c r="C102" s="257" t="s">
        <v>1074</v>
      </c>
      <c r="D102" s="243" t="s">
        <v>194</v>
      </c>
      <c r="E102" s="244">
        <v>8.19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1.8907700000000001</v>
      </c>
      <c r="O102" s="246">
        <f>ROUND(E102*N102,2)</f>
        <v>15.49</v>
      </c>
      <c r="P102" s="246">
        <v>0</v>
      </c>
      <c r="Q102" s="246">
        <f>ROUND(E102*P102,2)</f>
        <v>0</v>
      </c>
      <c r="R102" s="246" t="s">
        <v>919</v>
      </c>
      <c r="S102" s="246" t="s">
        <v>171</v>
      </c>
      <c r="T102" s="247" t="s">
        <v>172</v>
      </c>
      <c r="U102" s="223">
        <v>1.6950000000000001</v>
      </c>
      <c r="V102" s="223">
        <f>ROUND(E102*U102,2)</f>
        <v>13.88</v>
      </c>
      <c r="W102" s="223"/>
      <c r="X102" s="223" t="s">
        <v>173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174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20"/>
      <c r="B103" s="221"/>
      <c r="C103" s="258" t="s">
        <v>1075</v>
      </c>
      <c r="D103" s="249"/>
      <c r="E103" s="249"/>
      <c r="F103" s="249"/>
      <c r="G103" s="249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176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20"/>
      <c r="B104" s="221"/>
      <c r="C104" s="260" t="s">
        <v>1076</v>
      </c>
      <c r="D104" s="225"/>
      <c r="E104" s="226">
        <v>8.19</v>
      </c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183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20"/>
      <c r="B105" s="221"/>
      <c r="C105" s="259"/>
      <c r="D105" s="251"/>
      <c r="E105" s="251"/>
      <c r="F105" s="251"/>
      <c r="G105" s="251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177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x14ac:dyDescent="0.2">
      <c r="A106" s="235" t="s">
        <v>165</v>
      </c>
      <c r="B106" s="236" t="s">
        <v>107</v>
      </c>
      <c r="C106" s="256" t="s">
        <v>108</v>
      </c>
      <c r="D106" s="237"/>
      <c r="E106" s="238"/>
      <c r="F106" s="239"/>
      <c r="G106" s="239">
        <f>SUMIF(AG107:AG152,"&lt;&gt;NOR",G107:G152)</f>
        <v>0</v>
      </c>
      <c r="H106" s="239"/>
      <c r="I106" s="239">
        <f>SUM(I107:I152)</f>
        <v>0</v>
      </c>
      <c r="J106" s="239"/>
      <c r="K106" s="239">
        <f>SUM(K107:K152)</f>
        <v>0</v>
      </c>
      <c r="L106" s="239"/>
      <c r="M106" s="239">
        <f>SUM(M107:M152)</f>
        <v>0</v>
      </c>
      <c r="N106" s="239"/>
      <c r="O106" s="239">
        <f>SUM(O107:O152)</f>
        <v>0.71</v>
      </c>
      <c r="P106" s="239"/>
      <c r="Q106" s="239">
        <f>SUM(Q107:Q152)</f>
        <v>0</v>
      </c>
      <c r="R106" s="239"/>
      <c r="S106" s="239"/>
      <c r="T106" s="240"/>
      <c r="U106" s="234"/>
      <c r="V106" s="234">
        <f>SUM(V107:V152)</f>
        <v>16.18</v>
      </c>
      <c r="W106" s="234"/>
      <c r="X106" s="234"/>
      <c r="AG106" t="s">
        <v>166</v>
      </c>
    </row>
    <row r="107" spans="1:60" ht="22.5" outlineLevel="1" x14ac:dyDescent="0.2">
      <c r="A107" s="241">
        <v>20</v>
      </c>
      <c r="B107" s="242" t="s">
        <v>1077</v>
      </c>
      <c r="C107" s="257" t="s">
        <v>1078</v>
      </c>
      <c r="D107" s="243" t="s">
        <v>189</v>
      </c>
      <c r="E107" s="244">
        <v>90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6">
        <v>0</v>
      </c>
      <c r="O107" s="246">
        <f>ROUND(E107*N107,2)</f>
        <v>0</v>
      </c>
      <c r="P107" s="246">
        <v>0</v>
      </c>
      <c r="Q107" s="246">
        <f>ROUND(E107*P107,2)</f>
        <v>0</v>
      </c>
      <c r="R107" s="246" t="s">
        <v>919</v>
      </c>
      <c r="S107" s="246" t="s">
        <v>171</v>
      </c>
      <c r="T107" s="247" t="s">
        <v>172</v>
      </c>
      <c r="U107" s="223">
        <v>0.04</v>
      </c>
      <c r="V107" s="223">
        <f>ROUND(E107*U107,2)</f>
        <v>3.6</v>
      </c>
      <c r="W107" s="223"/>
      <c r="X107" s="223" t="s">
        <v>173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174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20"/>
      <c r="B108" s="221"/>
      <c r="C108" s="258" t="s">
        <v>1075</v>
      </c>
      <c r="D108" s="249"/>
      <c r="E108" s="249"/>
      <c r="F108" s="249"/>
      <c r="G108" s="249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176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20"/>
      <c r="B109" s="221"/>
      <c r="C109" s="260" t="s">
        <v>1079</v>
      </c>
      <c r="D109" s="225"/>
      <c r="E109" s="226">
        <v>90</v>
      </c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183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20"/>
      <c r="B110" s="221"/>
      <c r="C110" s="259"/>
      <c r="D110" s="251"/>
      <c r="E110" s="251"/>
      <c r="F110" s="251"/>
      <c r="G110" s="251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177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41">
        <v>21</v>
      </c>
      <c r="B111" s="242" t="s">
        <v>1080</v>
      </c>
      <c r="C111" s="257" t="s">
        <v>1081</v>
      </c>
      <c r="D111" s="243" t="s">
        <v>169</v>
      </c>
      <c r="E111" s="244">
        <v>6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6">
        <v>0</v>
      </c>
      <c r="O111" s="246">
        <f>ROUND(E111*N111,2)</f>
        <v>0</v>
      </c>
      <c r="P111" s="246">
        <v>0</v>
      </c>
      <c r="Q111" s="246">
        <f>ROUND(E111*P111,2)</f>
        <v>0</v>
      </c>
      <c r="R111" s="246" t="s">
        <v>919</v>
      </c>
      <c r="S111" s="246" t="s">
        <v>171</v>
      </c>
      <c r="T111" s="247" t="s">
        <v>172</v>
      </c>
      <c r="U111" s="223">
        <v>0.19728000000000001</v>
      </c>
      <c r="V111" s="223">
        <f>ROUND(E111*U111,2)</f>
        <v>1.18</v>
      </c>
      <c r="W111" s="223"/>
      <c r="X111" s="223" t="s">
        <v>173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174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20"/>
      <c r="B112" s="221"/>
      <c r="C112" s="258" t="s">
        <v>1075</v>
      </c>
      <c r="D112" s="249"/>
      <c r="E112" s="249"/>
      <c r="F112" s="249"/>
      <c r="G112" s="249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176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20"/>
      <c r="B113" s="221"/>
      <c r="C113" s="260" t="s">
        <v>1082</v>
      </c>
      <c r="D113" s="225"/>
      <c r="E113" s="226">
        <v>3</v>
      </c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183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20"/>
      <c r="B114" s="221"/>
      <c r="C114" s="260" t="s">
        <v>1083</v>
      </c>
      <c r="D114" s="225"/>
      <c r="E114" s="226">
        <v>2</v>
      </c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183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20"/>
      <c r="B115" s="221"/>
      <c r="C115" s="260" t="s">
        <v>1084</v>
      </c>
      <c r="D115" s="225"/>
      <c r="E115" s="226">
        <v>1</v>
      </c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183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20"/>
      <c r="B116" s="221"/>
      <c r="C116" s="259"/>
      <c r="D116" s="251"/>
      <c r="E116" s="251"/>
      <c r="F116" s="251"/>
      <c r="G116" s="251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177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2.5" outlineLevel="1" x14ac:dyDescent="0.2">
      <c r="A117" s="241">
        <v>22</v>
      </c>
      <c r="B117" s="242" t="s">
        <v>1085</v>
      </c>
      <c r="C117" s="257" t="s">
        <v>1086</v>
      </c>
      <c r="D117" s="243" t="s">
        <v>169</v>
      </c>
      <c r="E117" s="244">
        <v>1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6">
        <v>2.3000000000000001E-4</v>
      </c>
      <c r="O117" s="246">
        <f>ROUND(E117*N117,2)</f>
        <v>0</v>
      </c>
      <c r="P117" s="246">
        <v>0</v>
      </c>
      <c r="Q117" s="246">
        <f>ROUND(E117*P117,2)</f>
        <v>0</v>
      </c>
      <c r="R117" s="246" t="s">
        <v>919</v>
      </c>
      <c r="S117" s="246" t="s">
        <v>171</v>
      </c>
      <c r="T117" s="247" t="s">
        <v>172</v>
      </c>
      <c r="U117" s="223">
        <v>1.1819999999999999</v>
      </c>
      <c r="V117" s="223">
        <f>ROUND(E117*U117,2)</f>
        <v>1.18</v>
      </c>
      <c r="W117" s="223"/>
      <c r="X117" s="223" t="s">
        <v>173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174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20"/>
      <c r="B118" s="221"/>
      <c r="C118" s="265"/>
      <c r="D118" s="254"/>
      <c r="E118" s="254"/>
      <c r="F118" s="254"/>
      <c r="G118" s="254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177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41">
        <v>23</v>
      </c>
      <c r="B119" s="242" t="s">
        <v>1087</v>
      </c>
      <c r="C119" s="257" t="s">
        <v>1088</v>
      </c>
      <c r="D119" s="243" t="s">
        <v>189</v>
      </c>
      <c r="E119" s="244">
        <v>90</v>
      </c>
      <c r="F119" s="245"/>
      <c r="G119" s="246">
        <f>ROUND(E119*F119,2)</f>
        <v>0</v>
      </c>
      <c r="H119" s="245"/>
      <c r="I119" s="246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6">
        <v>0</v>
      </c>
      <c r="O119" s="246">
        <f>ROUND(E119*N119,2)</f>
        <v>0</v>
      </c>
      <c r="P119" s="246">
        <v>0</v>
      </c>
      <c r="Q119" s="246">
        <f>ROUND(E119*P119,2)</f>
        <v>0</v>
      </c>
      <c r="R119" s="246" t="s">
        <v>919</v>
      </c>
      <c r="S119" s="246" t="s">
        <v>171</v>
      </c>
      <c r="T119" s="247" t="s">
        <v>172</v>
      </c>
      <c r="U119" s="223">
        <v>4.3999999999999997E-2</v>
      </c>
      <c r="V119" s="223">
        <f>ROUND(E119*U119,2)</f>
        <v>3.96</v>
      </c>
      <c r="W119" s="223"/>
      <c r="X119" s="223" t="s">
        <v>173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174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20"/>
      <c r="B120" s="221"/>
      <c r="C120" s="258" t="s">
        <v>1089</v>
      </c>
      <c r="D120" s="249"/>
      <c r="E120" s="249"/>
      <c r="F120" s="249"/>
      <c r="G120" s="249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176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48" t="str">
        <f>C120</f>
        <v>přísun, montáže, demontáže a odsunu zkoušecího čerpadla, napuštění tlakovou vodou a dodání vody pro tlakovou zkoušku,</v>
      </c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20"/>
      <c r="B121" s="221"/>
      <c r="C121" s="260" t="s">
        <v>1079</v>
      </c>
      <c r="D121" s="225"/>
      <c r="E121" s="226">
        <v>90</v>
      </c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183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20"/>
      <c r="B122" s="221"/>
      <c r="C122" s="259"/>
      <c r="D122" s="251"/>
      <c r="E122" s="251"/>
      <c r="F122" s="251"/>
      <c r="G122" s="251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177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41">
        <v>24</v>
      </c>
      <c r="B123" s="242" t="s">
        <v>1090</v>
      </c>
      <c r="C123" s="257" t="s">
        <v>1091</v>
      </c>
      <c r="D123" s="243" t="s">
        <v>169</v>
      </c>
      <c r="E123" s="244">
        <v>1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6">
        <v>0.12303</v>
      </c>
      <c r="O123" s="246">
        <f>ROUND(E123*N123,2)</f>
        <v>0.12</v>
      </c>
      <c r="P123" s="246">
        <v>0</v>
      </c>
      <c r="Q123" s="246">
        <f>ROUND(E123*P123,2)</f>
        <v>0</v>
      </c>
      <c r="R123" s="246" t="s">
        <v>919</v>
      </c>
      <c r="S123" s="246" t="s">
        <v>171</v>
      </c>
      <c r="T123" s="247" t="s">
        <v>172</v>
      </c>
      <c r="U123" s="223">
        <v>0.86</v>
      </c>
      <c r="V123" s="223">
        <f>ROUND(E123*U123,2)</f>
        <v>0.86</v>
      </c>
      <c r="W123" s="223"/>
      <c r="X123" s="223" t="s">
        <v>173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174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20"/>
      <c r="B124" s="221"/>
      <c r="C124" s="258" t="s">
        <v>1092</v>
      </c>
      <c r="D124" s="249"/>
      <c r="E124" s="249"/>
      <c r="F124" s="249"/>
      <c r="G124" s="249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176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20"/>
      <c r="B125" s="221"/>
      <c r="C125" s="259"/>
      <c r="D125" s="251"/>
      <c r="E125" s="251"/>
      <c r="F125" s="251"/>
      <c r="G125" s="251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177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41">
        <v>25</v>
      </c>
      <c r="B126" s="242" t="s">
        <v>1093</v>
      </c>
      <c r="C126" s="257" t="s">
        <v>1094</v>
      </c>
      <c r="D126" s="243" t="s">
        <v>189</v>
      </c>
      <c r="E126" s="244">
        <v>90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6">
        <v>0</v>
      </c>
      <c r="O126" s="246">
        <f>ROUND(E126*N126,2)</f>
        <v>0</v>
      </c>
      <c r="P126" s="246">
        <v>0</v>
      </c>
      <c r="Q126" s="246">
        <f>ROUND(E126*P126,2)</f>
        <v>0</v>
      </c>
      <c r="R126" s="246" t="s">
        <v>919</v>
      </c>
      <c r="S126" s="246" t="s">
        <v>171</v>
      </c>
      <c r="T126" s="247" t="s">
        <v>172</v>
      </c>
      <c r="U126" s="223">
        <v>2.5999999999999999E-2</v>
      </c>
      <c r="V126" s="223">
        <f>ROUND(E126*U126,2)</f>
        <v>2.34</v>
      </c>
      <c r="W126" s="223"/>
      <c r="X126" s="223" t="s">
        <v>173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174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20"/>
      <c r="B127" s="221"/>
      <c r="C127" s="260" t="s">
        <v>1079</v>
      </c>
      <c r="D127" s="225"/>
      <c r="E127" s="226">
        <v>90</v>
      </c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183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20"/>
      <c r="B128" s="221"/>
      <c r="C128" s="259"/>
      <c r="D128" s="251"/>
      <c r="E128" s="251"/>
      <c r="F128" s="251"/>
      <c r="G128" s="251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177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41">
        <v>26</v>
      </c>
      <c r="B129" s="242" t="s">
        <v>1095</v>
      </c>
      <c r="C129" s="257" t="s">
        <v>1096</v>
      </c>
      <c r="D129" s="243" t="s">
        <v>189</v>
      </c>
      <c r="E129" s="244">
        <v>90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6">
        <v>4.0000000000000003E-5</v>
      </c>
      <c r="O129" s="246">
        <f>ROUND(E129*N129,2)</f>
        <v>0</v>
      </c>
      <c r="P129" s="246">
        <v>0</v>
      </c>
      <c r="Q129" s="246">
        <f>ROUND(E129*P129,2)</f>
        <v>0</v>
      </c>
      <c r="R129" s="246" t="s">
        <v>919</v>
      </c>
      <c r="S129" s="246" t="s">
        <v>171</v>
      </c>
      <c r="T129" s="247" t="s">
        <v>172</v>
      </c>
      <c r="U129" s="223">
        <v>3.4000000000000002E-2</v>
      </c>
      <c r="V129" s="223">
        <f>ROUND(E129*U129,2)</f>
        <v>3.06</v>
      </c>
      <c r="W129" s="223"/>
      <c r="X129" s="223" t="s">
        <v>173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174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20"/>
      <c r="B130" s="221"/>
      <c r="C130" s="260" t="s">
        <v>1079</v>
      </c>
      <c r="D130" s="225"/>
      <c r="E130" s="226">
        <v>90</v>
      </c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183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20"/>
      <c r="B131" s="221"/>
      <c r="C131" s="259"/>
      <c r="D131" s="251"/>
      <c r="E131" s="251"/>
      <c r="F131" s="251"/>
      <c r="G131" s="251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177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ht="22.5" outlineLevel="1" x14ac:dyDescent="0.2">
      <c r="A132" s="241">
        <v>27</v>
      </c>
      <c r="B132" s="242" t="s">
        <v>1097</v>
      </c>
      <c r="C132" s="257" t="s">
        <v>1098</v>
      </c>
      <c r="D132" s="243" t="s">
        <v>926</v>
      </c>
      <c r="E132" s="244">
        <v>1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6">
        <v>0</v>
      </c>
      <c r="O132" s="246">
        <f>ROUND(E132*N132,2)</f>
        <v>0</v>
      </c>
      <c r="P132" s="246">
        <v>0</v>
      </c>
      <c r="Q132" s="246">
        <f>ROUND(E132*P132,2)</f>
        <v>0</v>
      </c>
      <c r="R132" s="246"/>
      <c r="S132" s="246" t="s">
        <v>354</v>
      </c>
      <c r="T132" s="247" t="s">
        <v>419</v>
      </c>
      <c r="U132" s="223">
        <v>0</v>
      </c>
      <c r="V132" s="223">
        <f>ROUND(E132*U132,2)</f>
        <v>0</v>
      </c>
      <c r="W132" s="223"/>
      <c r="X132" s="223" t="s">
        <v>173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174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20"/>
      <c r="B133" s="221"/>
      <c r="C133" s="265"/>
      <c r="D133" s="254"/>
      <c r="E133" s="254"/>
      <c r="F133" s="254"/>
      <c r="G133" s="254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177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41">
        <v>28</v>
      </c>
      <c r="B134" s="242" t="s">
        <v>1099</v>
      </c>
      <c r="C134" s="257" t="s">
        <v>1100</v>
      </c>
      <c r="D134" s="243" t="s">
        <v>637</v>
      </c>
      <c r="E134" s="244">
        <v>1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6">
        <v>0</v>
      </c>
      <c r="O134" s="246">
        <f>ROUND(E134*N134,2)</f>
        <v>0</v>
      </c>
      <c r="P134" s="246">
        <v>0</v>
      </c>
      <c r="Q134" s="246">
        <f>ROUND(E134*P134,2)</f>
        <v>0</v>
      </c>
      <c r="R134" s="246"/>
      <c r="S134" s="246" t="s">
        <v>354</v>
      </c>
      <c r="T134" s="247" t="s">
        <v>419</v>
      </c>
      <c r="U134" s="223">
        <v>0</v>
      </c>
      <c r="V134" s="223">
        <f>ROUND(E134*U134,2)</f>
        <v>0</v>
      </c>
      <c r="W134" s="223"/>
      <c r="X134" s="223" t="s">
        <v>173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174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20"/>
      <c r="B135" s="221"/>
      <c r="C135" s="265"/>
      <c r="D135" s="254"/>
      <c r="E135" s="254"/>
      <c r="F135" s="254"/>
      <c r="G135" s="254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177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41">
        <v>29</v>
      </c>
      <c r="B136" s="242" t="s">
        <v>1101</v>
      </c>
      <c r="C136" s="257" t="s">
        <v>1102</v>
      </c>
      <c r="D136" s="243" t="s">
        <v>169</v>
      </c>
      <c r="E136" s="244">
        <v>1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6">
        <v>0.49098000000000003</v>
      </c>
      <c r="O136" s="246">
        <f>ROUND(E136*N136,2)</f>
        <v>0.49</v>
      </c>
      <c r="P136" s="246">
        <v>0</v>
      </c>
      <c r="Q136" s="246">
        <f>ROUND(E136*P136,2)</f>
        <v>0</v>
      </c>
      <c r="R136" s="246"/>
      <c r="S136" s="246" t="s">
        <v>354</v>
      </c>
      <c r="T136" s="247" t="s">
        <v>934</v>
      </c>
      <c r="U136" s="223">
        <v>0</v>
      </c>
      <c r="V136" s="223">
        <f>ROUND(E136*U136,2)</f>
        <v>0</v>
      </c>
      <c r="W136" s="223"/>
      <c r="X136" s="223" t="s">
        <v>930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931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ht="22.5" outlineLevel="1" x14ac:dyDescent="0.2">
      <c r="A137" s="220"/>
      <c r="B137" s="221"/>
      <c r="C137" s="261" t="s">
        <v>1103</v>
      </c>
      <c r="D137" s="252"/>
      <c r="E137" s="252"/>
      <c r="F137" s="252"/>
      <c r="G137" s="252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12"/>
      <c r="Z137" s="212"/>
      <c r="AA137" s="212"/>
      <c r="AB137" s="212"/>
      <c r="AC137" s="212"/>
      <c r="AD137" s="212"/>
      <c r="AE137" s="212"/>
      <c r="AF137" s="212"/>
      <c r="AG137" s="212" t="s">
        <v>221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48" t="str">
        <f>C137</f>
        <v>betonové dno, šachtová skruž, těsnění, betonový prstenec,konus, litinový poklop D 400 DN 625 mm s pantem a pojistkou proti náhodnému zavření, uzamykatelný</v>
      </c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20"/>
      <c r="B138" s="221"/>
      <c r="C138" s="259"/>
      <c r="D138" s="251"/>
      <c r="E138" s="251"/>
      <c r="F138" s="251"/>
      <c r="G138" s="251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177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ht="22.5" outlineLevel="1" x14ac:dyDescent="0.2">
      <c r="A139" s="241">
        <v>30</v>
      </c>
      <c r="B139" s="242" t="s">
        <v>1104</v>
      </c>
      <c r="C139" s="257" t="s">
        <v>1105</v>
      </c>
      <c r="D139" s="243" t="s">
        <v>189</v>
      </c>
      <c r="E139" s="244">
        <v>91.35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6">
        <v>6.7000000000000002E-4</v>
      </c>
      <c r="O139" s="246">
        <f>ROUND(E139*N139,2)</f>
        <v>0.06</v>
      </c>
      <c r="P139" s="246">
        <v>0</v>
      </c>
      <c r="Q139" s="246">
        <f>ROUND(E139*P139,2)</f>
        <v>0</v>
      </c>
      <c r="R139" s="246" t="s">
        <v>248</v>
      </c>
      <c r="S139" s="246" t="s">
        <v>171</v>
      </c>
      <c r="T139" s="247" t="s">
        <v>172</v>
      </c>
      <c r="U139" s="223">
        <v>0</v>
      </c>
      <c r="V139" s="223">
        <f>ROUND(E139*U139,2)</f>
        <v>0</v>
      </c>
      <c r="W139" s="223"/>
      <c r="X139" s="223" t="s">
        <v>250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336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20"/>
      <c r="B140" s="221"/>
      <c r="C140" s="260" t="s">
        <v>1079</v>
      </c>
      <c r="D140" s="225"/>
      <c r="E140" s="226">
        <v>90</v>
      </c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183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20"/>
      <c r="B141" s="221"/>
      <c r="C141" s="260" t="s">
        <v>1106</v>
      </c>
      <c r="D141" s="225"/>
      <c r="E141" s="226">
        <v>1.35</v>
      </c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183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20"/>
      <c r="B142" s="221"/>
      <c r="C142" s="259"/>
      <c r="D142" s="251"/>
      <c r="E142" s="251"/>
      <c r="F142" s="251"/>
      <c r="G142" s="251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177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41">
        <v>31</v>
      </c>
      <c r="B143" s="242" t="s">
        <v>1107</v>
      </c>
      <c r="C143" s="257" t="s">
        <v>1108</v>
      </c>
      <c r="D143" s="243" t="s">
        <v>169</v>
      </c>
      <c r="E143" s="244">
        <v>1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6">
        <v>2.2000000000000001E-4</v>
      </c>
      <c r="O143" s="246">
        <f>ROUND(E143*N143,2)</f>
        <v>0</v>
      </c>
      <c r="P143" s="246">
        <v>0</v>
      </c>
      <c r="Q143" s="246">
        <f>ROUND(E143*P143,2)</f>
        <v>0</v>
      </c>
      <c r="R143" s="246" t="s">
        <v>248</v>
      </c>
      <c r="S143" s="246" t="s">
        <v>171</v>
      </c>
      <c r="T143" s="247" t="s">
        <v>172</v>
      </c>
      <c r="U143" s="223">
        <v>0</v>
      </c>
      <c r="V143" s="223">
        <f>ROUND(E143*U143,2)</f>
        <v>0</v>
      </c>
      <c r="W143" s="223"/>
      <c r="X143" s="223" t="s">
        <v>250</v>
      </c>
      <c r="Y143" s="212"/>
      <c r="Z143" s="212"/>
      <c r="AA143" s="212"/>
      <c r="AB143" s="212"/>
      <c r="AC143" s="212"/>
      <c r="AD143" s="212"/>
      <c r="AE143" s="212"/>
      <c r="AF143" s="212"/>
      <c r="AG143" s="212" t="s">
        <v>336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20"/>
      <c r="B144" s="221"/>
      <c r="C144" s="265"/>
      <c r="D144" s="254"/>
      <c r="E144" s="254"/>
      <c r="F144" s="254"/>
      <c r="G144" s="254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177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ht="22.5" outlineLevel="1" x14ac:dyDescent="0.2">
      <c r="A145" s="241">
        <v>32</v>
      </c>
      <c r="B145" s="242" t="s">
        <v>1109</v>
      </c>
      <c r="C145" s="257" t="s">
        <v>1110</v>
      </c>
      <c r="D145" s="243" t="s">
        <v>169</v>
      </c>
      <c r="E145" s="244">
        <v>1</v>
      </c>
      <c r="F145" s="245"/>
      <c r="G145" s="246">
        <f>ROUND(E145*F145,2)</f>
        <v>0</v>
      </c>
      <c r="H145" s="245"/>
      <c r="I145" s="246">
        <f>ROUND(E145*H145,2)</f>
        <v>0</v>
      </c>
      <c r="J145" s="245"/>
      <c r="K145" s="246">
        <f>ROUND(E145*J145,2)</f>
        <v>0</v>
      </c>
      <c r="L145" s="246">
        <v>21</v>
      </c>
      <c r="M145" s="246">
        <f>G145*(1+L145/100)</f>
        <v>0</v>
      </c>
      <c r="N145" s="246">
        <v>2.8E-3</v>
      </c>
      <c r="O145" s="246">
        <f>ROUND(E145*N145,2)</f>
        <v>0</v>
      </c>
      <c r="P145" s="246">
        <v>0</v>
      </c>
      <c r="Q145" s="246">
        <f>ROUND(E145*P145,2)</f>
        <v>0</v>
      </c>
      <c r="R145" s="246" t="s">
        <v>248</v>
      </c>
      <c r="S145" s="246" t="s">
        <v>171</v>
      </c>
      <c r="T145" s="247" t="s">
        <v>172</v>
      </c>
      <c r="U145" s="223">
        <v>0</v>
      </c>
      <c r="V145" s="223">
        <f>ROUND(E145*U145,2)</f>
        <v>0</v>
      </c>
      <c r="W145" s="223"/>
      <c r="X145" s="223" t="s">
        <v>250</v>
      </c>
      <c r="Y145" s="212"/>
      <c r="Z145" s="212"/>
      <c r="AA145" s="212"/>
      <c r="AB145" s="212"/>
      <c r="AC145" s="212"/>
      <c r="AD145" s="212"/>
      <c r="AE145" s="212"/>
      <c r="AF145" s="212"/>
      <c r="AG145" s="212" t="s">
        <v>336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20"/>
      <c r="B146" s="221"/>
      <c r="C146" s="265"/>
      <c r="D146" s="254"/>
      <c r="E146" s="254"/>
      <c r="F146" s="254"/>
      <c r="G146" s="254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177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ht="45" outlineLevel="1" x14ac:dyDescent="0.2">
      <c r="A147" s="241">
        <v>33</v>
      </c>
      <c r="B147" s="242" t="s">
        <v>1111</v>
      </c>
      <c r="C147" s="257" t="s">
        <v>1112</v>
      </c>
      <c r="D147" s="243" t="s">
        <v>169</v>
      </c>
      <c r="E147" s="244">
        <v>1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6">
        <v>0</v>
      </c>
      <c r="O147" s="246">
        <f>ROUND(E147*N147,2)</f>
        <v>0</v>
      </c>
      <c r="P147" s="246">
        <v>0</v>
      </c>
      <c r="Q147" s="246">
        <f>ROUND(E147*P147,2)</f>
        <v>0</v>
      </c>
      <c r="R147" s="246" t="s">
        <v>248</v>
      </c>
      <c r="S147" s="246" t="s">
        <v>171</v>
      </c>
      <c r="T147" s="247" t="s">
        <v>172</v>
      </c>
      <c r="U147" s="223">
        <v>0</v>
      </c>
      <c r="V147" s="223">
        <f>ROUND(E147*U147,2)</f>
        <v>0</v>
      </c>
      <c r="W147" s="223"/>
      <c r="X147" s="223" t="s">
        <v>250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336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20"/>
      <c r="B148" s="221"/>
      <c r="C148" s="265"/>
      <c r="D148" s="254"/>
      <c r="E148" s="254"/>
      <c r="F148" s="254"/>
      <c r="G148" s="254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177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41">
        <v>34</v>
      </c>
      <c r="B149" s="242" t="s">
        <v>1113</v>
      </c>
      <c r="C149" s="257" t="s">
        <v>1114</v>
      </c>
      <c r="D149" s="243" t="s">
        <v>169</v>
      </c>
      <c r="E149" s="244">
        <v>1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6">
        <v>1.1199999999999999E-3</v>
      </c>
      <c r="O149" s="246">
        <f>ROUND(E149*N149,2)</f>
        <v>0</v>
      </c>
      <c r="P149" s="246">
        <v>0</v>
      </c>
      <c r="Q149" s="246">
        <f>ROUND(E149*P149,2)</f>
        <v>0</v>
      </c>
      <c r="R149" s="246" t="s">
        <v>248</v>
      </c>
      <c r="S149" s="246" t="s">
        <v>171</v>
      </c>
      <c r="T149" s="247" t="s">
        <v>172</v>
      </c>
      <c r="U149" s="223">
        <v>0</v>
      </c>
      <c r="V149" s="223">
        <f>ROUND(E149*U149,2)</f>
        <v>0</v>
      </c>
      <c r="W149" s="223"/>
      <c r="X149" s="223" t="s">
        <v>250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336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20"/>
      <c r="B150" s="221"/>
      <c r="C150" s="265"/>
      <c r="D150" s="254"/>
      <c r="E150" s="254"/>
      <c r="F150" s="254"/>
      <c r="G150" s="254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177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41">
        <v>35</v>
      </c>
      <c r="B151" s="242" t="s">
        <v>1115</v>
      </c>
      <c r="C151" s="257" t="s">
        <v>1116</v>
      </c>
      <c r="D151" s="243" t="s">
        <v>169</v>
      </c>
      <c r="E151" s="244">
        <v>1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6">
        <v>3.7999999999999999E-2</v>
      </c>
      <c r="O151" s="246">
        <f>ROUND(E151*N151,2)</f>
        <v>0.04</v>
      </c>
      <c r="P151" s="246">
        <v>0</v>
      </c>
      <c r="Q151" s="246">
        <f>ROUND(E151*P151,2)</f>
        <v>0</v>
      </c>
      <c r="R151" s="246"/>
      <c r="S151" s="246" t="s">
        <v>354</v>
      </c>
      <c r="T151" s="247" t="s">
        <v>1117</v>
      </c>
      <c r="U151" s="223">
        <v>0</v>
      </c>
      <c r="V151" s="223">
        <f>ROUND(E151*U151,2)</f>
        <v>0</v>
      </c>
      <c r="W151" s="223"/>
      <c r="X151" s="223" t="s">
        <v>250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336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20"/>
      <c r="B152" s="221"/>
      <c r="C152" s="265"/>
      <c r="D152" s="254"/>
      <c r="E152" s="254"/>
      <c r="F152" s="254"/>
      <c r="G152" s="254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177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x14ac:dyDescent="0.2">
      <c r="A153" s="235" t="s">
        <v>165</v>
      </c>
      <c r="B153" s="236" t="s">
        <v>119</v>
      </c>
      <c r="C153" s="256" t="s">
        <v>120</v>
      </c>
      <c r="D153" s="237"/>
      <c r="E153" s="238"/>
      <c r="F153" s="239"/>
      <c r="G153" s="239">
        <f>SUMIF(AG154:AG157,"&lt;&gt;NOR",G154:G157)</f>
        <v>0</v>
      </c>
      <c r="H153" s="239"/>
      <c r="I153" s="239">
        <f>SUM(I154:I157)</f>
        <v>0</v>
      </c>
      <c r="J153" s="239"/>
      <c r="K153" s="239">
        <f>SUM(K154:K157)</f>
        <v>0</v>
      </c>
      <c r="L153" s="239"/>
      <c r="M153" s="239">
        <f>SUM(M154:M157)</f>
        <v>0</v>
      </c>
      <c r="N153" s="239"/>
      <c r="O153" s="239">
        <f>SUM(O154:O157)</f>
        <v>0</v>
      </c>
      <c r="P153" s="239"/>
      <c r="Q153" s="239">
        <f>SUM(Q154:Q157)</f>
        <v>0</v>
      </c>
      <c r="R153" s="239"/>
      <c r="S153" s="239"/>
      <c r="T153" s="240"/>
      <c r="U153" s="234"/>
      <c r="V153" s="234">
        <f>SUM(V154:V157)</f>
        <v>18.100000000000001</v>
      </c>
      <c r="W153" s="234"/>
      <c r="X153" s="234"/>
      <c r="AG153" t="s">
        <v>166</v>
      </c>
    </row>
    <row r="154" spans="1:60" ht="22.5" outlineLevel="1" x14ac:dyDescent="0.2">
      <c r="A154" s="241">
        <v>36</v>
      </c>
      <c r="B154" s="242" t="s">
        <v>944</v>
      </c>
      <c r="C154" s="257" t="s">
        <v>945</v>
      </c>
      <c r="D154" s="243" t="s">
        <v>257</v>
      </c>
      <c r="E154" s="244">
        <v>85.595839999999995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6">
        <v>0</v>
      </c>
      <c r="O154" s="246">
        <f>ROUND(E154*N154,2)</f>
        <v>0</v>
      </c>
      <c r="P154" s="246">
        <v>0</v>
      </c>
      <c r="Q154" s="246">
        <f>ROUND(E154*P154,2)</f>
        <v>0</v>
      </c>
      <c r="R154" s="246" t="s">
        <v>919</v>
      </c>
      <c r="S154" s="246" t="s">
        <v>171</v>
      </c>
      <c r="T154" s="247" t="s">
        <v>172</v>
      </c>
      <c r="U154" s="223">
        <v>0.21149999999999999</v>
      </c>
      <c r="V154" s="223">
        <f>ROUND(E154*U154,2)</f>
        <v>18.100000000000001</v>
      </c>
      <c r="W154" s="223"/>
      <c r="X154" s="223" t="s">
        <v>258</v>
      </c>
      <c r="Y154" s="212"/>
      <c r="Z154" s="212"/>
      <c r="AA154" s="212"/>
      <c r="AB154" s="212"/>
      <c r="AC154" s="212"/>
      <c r="AD154" s="212"/>
      <c r="AE154" s="212"/>
      <c r="AF154" s="212"/>
      <c r="AG154" s="212" t="s">
        <v>259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20"/>
      <c r="B155" s="221"/>
      <c r="C155" s="258" t="s">
        <v>946</v>
      </c>
      <c r="D155" s="249"/>
      <c r="E155" s="249"/>
      <c r="F155" s="249"/>
      <c r="G155" s="249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176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20"/>
      <c r="B156" s="221"/>
      <c r="C156" s="262" t="s">
        <v>947</v>
      </c>
      <c r="D156" s="253"/>
      <c r="E156" s="253"/>
      <c r="F156" s="253"/>
      <c r="G156" s="253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12"/>
      <c r="Z156" s="212"/>
      <c r="AA156" s="212"/>
      <c r="AB156" s="212"/>
      <c r="AC156" s="212"/>
      <c r="AD156" s="212"/>
      <c r="AE156" s="212"/>
      <c r="AF156" s="212"/>
      <c r="AG156" s="212" t="s">
        <v>221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20"/>
      <c r="B157" s="221"/>
      <c r="C157" s="259"/>
      <c r="D157" s="251"/>
      <c r="E157" s="251"/>
      <c r="F157" s="251"/>
      <c r="G157" s="251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177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x14ac:dyDescent="0.2">
      <c r="A158" s="235" t="s">
        <v>165</v>
      </c>
      <c r="B158" s="236" t="s">
        <v>121</v>
      </c>
      <c r="C158" s="256" t="s">
        <v>122</v>
      </c>
      <c r="D158" s="237"/>
      <c r="E158" s="238"/>
      <c r="F158" s="239"/>
      <c r="G158" s="239">
        <f>SUMIF(AG159:AG160,"&lt;&gt;NOR",G159:G160)</f>
        <v>0</v>
      </c>
      <c r="H158" s="239"/>
      <c r="I158" s="239">
        <f>SUM(I159:I160)</f>
        <v>0</v>
      </c>
      <c r="J158" s="239"/>
      <c r="K158" s="239">
        <f>SUM(K159:K160)</f>
        <v>0</v>
      </c>
      <c r="L158" s="239"/>
      <c r="M158" s="239">
        <f>SUM(M159:M160)</f>
        <v>0</v>
      </c>
      <c r="N158" s="239"/>
      <c r="O158" s="239">
        <f>SUM(O159:O160)</f>
        <v>0</v>
      </c>
      <c r="P158" s="239"/>
      <c r="Q158" s="239">
        <f>SUM(Q159:Q160)</f>
        <v>0</v>
      </c>
      <c r="R158" s="239"/>
      <c r="S158" s="239"/>
      <c r="T158" s="240"/>
      <c r="U158" s="234"/>
      <c r="V158" s="234">
        <f>SUM(V159:V160)</f>
        <v>0.51</v>
      </c>
      <c r="W158" s="234"/>
      <c r="X158" s="234"/>
      <c r="AG158" t="s">
        <v>166</v>
      </c>
    </row>
    <row r="159" spans="1:60" ht="22.5" outlineLevel="1" x14ac:dyDescent="0.2">
      <c r="A159" s="241">
        <v>37</v>
      </c>
      <c r="B159" s="242" t="s">
        <v>1118</v>
      </c>
      <c r="C159" s="257" t="s">
        <v>1119</v>
      </c>
      <c r="D159" s="243" t="s">
        <v>169</v>
      </c>
      <c r="E159" s="244">
        <v>1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6">
        <v>2.0000000000000001E-4</v>
      </c>
      <c r="O159" s="246">
        <f>ROUND(E159*N159,2)</f>
        <v>0</v>
      </c>
      <c r="P159" s="246">
        <v>0</v>
      </c>
      <c r="Q159" s="246">
        <f>ROUND(E159*P159,2)</f>
        <v>0</v>
      </c>
      <c r="R159" s="246" t="s">
        <v>1120</v>
      </c>
      <c r="S159" s="246" t="s">
        <v>171</v>
      </c>
      <c r="T159" s="247" t="s">
        <v>172</v>
      </c>
      <c r="U159" s="223">
        <v>0.51197000000000004</v>
      </c>
      <c r="V159" s="223">
        <f>ROUND(E159*U159,2)</f>
        <v>0.51</v>
      </c>
      <c r="W159" s="223"/>
      <c r="X159" s="223" t="s">
        <v>173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174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20"/>
      <c r="B160" s="221"/>
      <c r="C160" s="265"/>
      <c r="D160" s="254"/>
      <c r="E160" s="254"/>
      <c r="F160" s="254"/>
      <c r="G160" s="254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177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x14ac:dyDescent="0.2">
      <c r="A161" s="235" t="s">
        <v>165</v>
      </c>
      <c r="B161" s="236" t="s">
        <v>132</v>
      </c>
      <c r="C161" s="256" t="s">
        <v>133</v>
      </c>
      <c r="D161" s="237"/>
      <c r="E161" s="238"/>
      <c r="F161" s="239"/>
      <c r="G161" s="239">
        <f>SUMIF(AG162:AG165,"&lt;&gt;NOR",G162:G165)</f>
        <v>0</v>
      </c>
      <c r="H161" s="239"/>
      <c r="I161" s="239">
        <f>SUM(I162:I165)</f>
        <v>0</v>
      </c>
      <c r="J161" s="239"/>
      <c r="K161" s="239">
        <f>SUM(K162:K165)</f>
        <v>0</v>
      </c>
      <c r="L161" s="239"/>
      <c r="M161" s="239">
        <f>SUM(M162:M165)</f>
        <v>0</v>
      </c>
      <c r="N161" s="239"/>
      <c r="O161" s="239">
        <f>SUM(O162:O165)</f>
        <v>0</v>
      </c>
      <c r="P161" s="239"/>
      <c r="Q161" s="239">
        <f>SUM(Q162:Q165)</f>
        <v>0</v>
      </c>
      <c r="R161" s="239"/>
      <c r="S161" s="239"/>
      <c r="T161" s="240"/>
      <c r="U161" s="234"/>
      <c r="V161" s="234">
        <f>SUM(V162:V165)</f>
        <v>0</v>
      </c>
      <c r="W161" s="234"/>
      <c r="X161" s="234"/>
      <c r="AG161" t="s">
        <v>166</v>
      </c>
    </row>
    <row r="162" spans="1:60" outlineLevel="1" x14ac:dyDescent="0.2">
      <c r="A162" s="241">
        <v>38</v>
      </c>
      <c r="B162" s="242" t="s">
        <v>1121</v>
      </c>
      <c r="C162" s="257" t="s">
        <v>1122</v>
      </c>
      <c r="D162" s="243" t="s">
        <v>637</v>
      </c>
      <c r="E162" s="244">
        <v>1</v>
      </c>
      <c r="F162" s="245"/>
      <c r="G162" s="246">
        <f>ROUND(E162*F162,2)</f>
        <v>0</v>
      </c>
      <c r="H162" s="245"/>
      <c r="I162" s="246">
        <f>ROUND(E162*H162,2)</f>
        <v>0</v>
      </c>
      <c r="J162" s="245"/>
      <c r="K162" s="246">
        <f>ROUND(E162*J162,2)</f>
        <v>0</v>
      </c>
      <c r="L162" s="246">
        <v>21</v>
      </c>
      <c r="M162" s="246">
        <f>G162*(1+L162/100)</f>
        <v>0</v>
      </c>
      <c r="N162" s="246">
        <v>0</v>
      </c>
      <c r="O162" s="246">
        <f>ROUND(E162*N162,2)</f>
        <v>0</v>
      </c>
      <c r="P162" s="246">
        <v>0</v>
      </c>
      <c r="Q162" s="246">
        <f>ROUND(E162*P162,2)</f>
        <v>0</v>
      </c>
      <c r="R162" s="246"/>
      <c r="S162" s="246" t="s">
        <v>354</v>
      </c>
      <c r="T162" s="247" t="s">
        <v>419</v>
      </c>
      <c r="U162" s="223">
        <v>0</v>
      </c>
      <c r="V162" s="223">
        <f>ROUND(E162*U162,2)</f>
        <v>0</v>
      </c>
      <c r="W162" s="223"/>
      <c r="X162" s="223" t="s">
        <v>250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336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ht="56.25" outlineLevel="1" x14ac:dyDescent="0.2">
      <c r="A163" s="220"/>
      <c r="B163" s="221"/>
      <c r="C163" s="261" t="s">
        <v>1123</v>
      </c>
      <c r="D163" s="252"/>
      <c r="E163" s="252"/>
      <c r="F163" s="252"/>
      <c r="G163" s="252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12"/>
      <c r="Z163" s="212"/>
      <c r="AA163" s="212"/>
      <c r="AB163" s="212"/>
      <c r="AC163" s="212"/>
      <c r="AD163" s="212"/>
      <c r="AE163" s="212"/>
      <c r="AF163" s="212"/>
      <c r="AG163" s="212" t="s">
        <v>221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48" t="str">
        <f>C163</f>
        <v xml:space="preserve"> Zavlažovač s PE potrubím průměr 25 mm o délce 50 m a úderovým postřikovačem o poloměru dostřiku až 15 m. Funkce pásového zavlažovače je v automatickém návinu hadice pojezdového vozíku s úderovým postřikovačem na cívku zavlažovače. Hydromotor/turbína osazena na cívce zajišťuje návin hadice a rychlost pojezdu/návinu je přímo dána vtokem (průtokem) vody do turbíny. Rychlost pojezdu lze regulovat obtokem/bypassem turbíny. Po skončení závlahy/plném navinutí hadice se přívod vody do turbíny automaticky uzavře (tzv. vodostop ventil).</v>
      </c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20"/>
      <c r="B164" s="221"/>
      <c r="C164" s="262" t="s">
        <v>1124</v>
      </c>
      <c r="D164" s="253"/>
      <c r="E164" s="253"/>
      <c r="F164" s="253"/>
      <c r="G164" s="25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12"/>
      <c r="Z164" s="212"/>
      <c r="AA164" s="212"/>
      <c r="AB164" s="212"/>
      <c r="AC164" s="212"/>
      <c r="AD164" s="212"/>
      <c r="AE164" s="212"/>
      <c r="AF164" s="212"/>
      <c r="AG164" s="212" t="s">
        <v>221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48" t="str">
        <f>C164</f>
        <v>Jedná se o nejrovnoměrnější distribuci vody na danou plochu - rychlost pojezdu je přímo úměrná množství distribuované vody.</v>
      </c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20"/>
      <c r="B165" s="221"/>
      <c r="C165" s="259"/>
      <c r="D165" s="251"/>
      <c r="E165" s="251"/>
      <c r="F165" s="251"/>
      <c r="G165" s="251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177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x14ac:dyDescent="0.2">
      <c r="A166" s="235" t="s">
        <v>165</v>
      </c>
      <c r="B166" s="236" t="s">
        <v>137</v>
      </c>
      <c r="C166" s="256" t="s">
        <v>27</v>
      </c>
      <c r="D166" s="237"/>
      <c r="E166" s="238"/>
      <c r="F166" s="239"/>
      <c r="G166" s="239">
        <f>SUMIF(AG167:AG193,"&lt;&gt;NOR",G167:G193)</f>
        <v>0</v>
      </c>
      <c r="H166" s="239"/>
      <c r="I166" s="239">
        <f>SUM(I167:I193)</f>
        <v>0</v>
      </c>
      <c r="J166" s="239"/>
      <c r="K166" s="239">
        <f>SUM(K167:K193)</f>
        <v>0</v>
      </c>
      <c r="L166" s="239"/>
      <c r="M166" s="239">
        <f>SUM(M167:M193)</f>
        <v>0</v>
      </c>
      <c r="N166" s="239"/>
      <c r="O166" s="239">
        <f>SUM(O167:O193)</f>
        <v>0</v>
      </c>
      <c r="P166" s="239"/>
      <c r="Q166" s="239">
        <f>SUM(Q167:Q193)</f>
        <v>0</v>
      </c>
      <c r="R166" s="239"/>
      <c r="S166" s="239"/>
      <c r="T166" s="240"/>
      <c r="U166" s="234"/>
      <c r="V166" s="234">
        <f>SUM(V167:V193)</f>
        <v>0</v>
      </c>
      <c r="W166" s="234"/>
      <c r="X166" s="234"/>
      <c r="AG166" t="s">
        <v>166</v>
      </c>
    </row>
    <row r="167" spans="1:60" outlineLevel="1" x14ac:dyDescent="0.2">
      <c r="A167" s="241">
        <v>39</v>
      </c>
      <c r="B167" s="242" t="s">
        <v>495</v>
      </c>
      <c r="C167" s="257" t="s">
        <v>496</v>
      </c>
      <c r="D167" s="243" t="s">
        <v>497</v>
      </c>
      <c r="E167" s="244">
        <v>1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6">
        <v>0</v>
      </c>
      <c r="O167" s="246">
        <f>ROUND(E167*N167,2)</f>
        <v>0</v>
      </c>
      <c r="P167" s="246">
        <v>0</v>
      </c>
      <c r="Q167" s="246">
        <f>ROUND(E167*P167,2)</f>
        <v>0</v>
      </c>
      <c r="R167" s="246"/>
      <c r="S167" s="246" t="s">
        <v>171</v>
      </c>
      <c r="T167" s="247" t="s">
        <v>419</v>
      </c>
      <c r="U167" s="223">
        <v>0</v>
      </c>
      <c r="V167" s="223">
        <f>ROUND(E167*U167,2)</f>
        <v>0</v>
      </c>
      <c r="W167" s="223"/>
      <c r="X167" s="223" t="s">
        <v>498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527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20"/>
      <c r="B168" s="221"/>
      <c r="C168" s="261" t="s">
        <v>554</v>
      </c>
      <c r="D168" s="252"/>
      <c r="E168" s="252"/>
      <c r="F168" s="252"/>
      <c r="G168" s="252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12"/>
      <c r="Z168" s="212"/>
      <c r="AA168" s="212"/>
      <c r="AB168" s="212"/>
      <c r="AC168" s="212"/>
      <c r="AD168" s="212"/>
      <c r="AE168" s="212"/>
      <c r="AF168" s="212"/>
      <c r="AG168" s="212" t="s">
        <v>221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ht="22.5" outlineLevel="1" x14ac:dyDescent="0.2">
      <c r="A169" s="220"/>
      <c r="B169" s="221"/>
      <c r="C169" s="262" t="s">
        <v>500</v>
      </c>
      <c r="D169" s="253"/>
      <c r="E169" s="253"/>
      <c r="F169" s="253"/>
      <c r="G169" s="25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12"/>
      <c r="Z169" s="212"/>
      <c r="AA169" s="212"/>
      <c r="AB169" s="212"/>
      <c r="AC169" s="212"/>
      <c r="AD169" s="212"/>
      <c r="AE169" s="212"/>
      <c r="AF169" s="212"/>
      <c r="AG169" s="212" t="s">
        <v>221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48" t="str">
        <f>C169</f>
        <v>Vyhotovení protokolu o vytyčení stavby se seznamem souřadnic vytyčených bodů a jejich polohopisnými (S-JTSK) a výškopisnými (Bpv) hodnotami.</v>
      </c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20"/>
      <c r="B170" s="221"/>
      <c r="C170" s="259"/>
      <c r="D170" s="251"/>
      <c r="E170" s="251"/>
      <c r="F170" s="251"/>
      <c r="G170" s="251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177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41">
        <v>40</v>
      </c>
      <c r="B171" s="242" t="s">
        <v>501</v>
      </c>
      <c r="C171" s="257" t="s">
        <v>502</v>
      </c>
      <c r="D171" s="243" t="s">
        <v>497</v>
      </c>
      <c r="E171" s="244">
        <v>1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6">
        <v>0</v>
      </c>
      <c r="O171" s="246">
        <f>ROUND(E171*N171,2)</f>
        <v>0</v>
      </c>
      <c r="P171" s="246">
        <v>0</v>
      </c>
      <c r="Q171" s="246">
        <f>ROUND(E171*P171,2)</f>
        <v>0</v>
      </c>
      <c r="R171" s="246"/>
      <c r="S171" s="246" t="s">
        <v>171</v>
      </c>
      <c r="T171" s="247" t="s">
        <v>419</v>
      </c>
      <c r="U171" s="223">
        <v>0</v>
      </c>
      <c r="V171" s="223">
        <f>ROUND(E171*U171,2)</f>
        <v>0</v>
      </c>
      <c r="W171" s="223"/>
      <c r="X171" s="223" t="s">
        <v>498</v>
      </c>
      <c r="Y171" s="212"/>
      <c r="Z171" s="212"/>
      <c r="AA171" s="212"/>
      <c r="AB171" s="212"/>
      <c r="AC171" s="212"/>
      <c r="AD171" s="212"/>
      <c r="AE171" s="212"/>
      <c r="AF171" s="212"/>
      <c r="AG171" s="212" t="s">
        <v>527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20"/>
      <c r="B172" s="221"/>
      <c r="C172" s="261" t="s">
        <v>503</v>
      </c>
      <c r="D172" s="252"/>
      <c r="E172" s="252"/>
      <c r="F172" s="252"/>
      <c r="G172" s="252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12"/>
      <c r="Z172" s="212"/>
      <c r="AA172" s="212"/>
      <c r="AB172" s="212"/>
      <c r="AC172" s="212"/>
      <c r="AD172" s="212"/>
      <c r="AE172" s="212"/>
      <c r="AF172" s="212"/>
      <c r="AG172" s="212" t="s">
        <v>221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20"/>
      <c r="B173" s="221"/>
      <c r="C173" s="262" t="s">
        <v>504</v>
      </c>
      <c r="D173" s="253"/>
      <c r="E173" s="253"/>
      <c r="F173" s="253"/>
      <c r="G173" s="25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12"/>
      <c r="Z173" s="212"/>
      <c r="AA173" s="212"/>
      <c r="AB173" s="212"/>
      <c r="AC173" s="212"/>
      <c r="AD173" s="212"/>
      <c r="AE173" s="212"/>
      <c r="AF173" s="212"/>
      <c r="AG173" s="212" t="s">
        <v>221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48" t="str">
        <f>C173</f>
        <v>Sejmutí ornice, hrubá úprava terénu a zpevnění ploch pro osazení objektů sociálního zařízení staveniště a kanceláří stavby.</v>
      </c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20"/>
      <c r="B174" s="221"/>
      <c r="C174" s="262" t="s">
        <v>505</v>
      </c>
      <c r="D174" s="253"/>
      <c r="E174" s="253"/>
      <c r="F174" s="253"/>
      <c r="G174" s="25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12"/>
      <c r="Z174" s="212"/>
      <c r="AA174" s="212"/>
      <c r="AB174" s="212"/>
      <c r="AC174" s="212"/>
      <c r="AD174" s="212"/>
      <c r="AE174" s="212"/>
      <c r="AF174" s="212"/>
      <c r="AG174" s="212" t="s">
        <v>221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20"/>
      <c r="B175" s="221"/>
      <c r="C175" s="262" t="s">
        <v>506</v>
      </c>
      <c r="D175" s="253"/>
      <c r="E175" s="253"/>
      <c r="F175" s="253"/>
      <c r="G175" s="25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12"/>
      <c r="Z175" s="212"/>
      <c r="AA175" s="212"/>
      <c r="AB175" s="212"/>
      <c r="AC175" s="212"/>
      <c r="AD175" s="212"/>
      <c r="AE175" s="212"/>
      <c r="AF175" s="212"/>
      <c r="AG175" s="212" t="s">
        <v>221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20"/>
      <c r="B176" s="221"/>
      <c r="C176" s="262" t="s">
        <v>507</v>
      </c>
      <c r="D176" s="253"/>
      <c r="E176" s="253"/>
      <c r="F176" s="253"/>
      <c r="G176" s="25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12"/>
      <c r="Z176" s="212"/>
      <c r="AA176" s="212"/>
      <c r="AB176" s="212"/>
      <c r="AC176" s="212"/>
      <c r="AD176" s="212"/>
      <c r="AE176" s="212"/>
      <c r="AF176" s="212"/>
      <c r="AG176" s="212" t="s">
        <v>221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20"/>
      <c r="B177" s="221"/>
      <c r="C177" s="259"/>
      <c r="D177" s="251"/>
      <c r="E177" s="251"/>
      <c r="F177" s="251"/>
      <c r="G177" s="251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177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41">
        <v>41</v>
      </c>
      <c r="B178" s="242" t="s">
        <v>508</v>
      </c>
      <c r="C178" s="257" t="s">
        <v>509</v>
      </c>
      <c r="D178" s="243" t="s">
        <v>497</v>
      </c>
      <c r="E178" s="244">
        <v>1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6">
        <v>0</v>
      </c>
      <c r="O178" s="246">
        <f>ROUND(E178*N178,2)</f>
        <v>0</v>
      </c>
      <c r="P178" s="246">
        <v>0</v>
      </c>
      <c r="Q178" s="246">
        <f>ROUND(E178*P178,2)</f>
        <v>0</v>
      </c>
      <c r="R178" s="246"/>
      <c r="S178" s="246" t="s">
        <v>171</v>
      </c>
      <c r="T178" s="247" t="s">
        <v>419</v>
      </c>
      <c r="U178" s="223">
        <v>0</v>
      </c>
      <c r="V178" s="223">
        <f>ROUND(E178*U178,2)</f>
        <v>0</v>
      </c>
      <c r="W178" s="223"/>
      <c r="X178" s="223" t="s">
        <v>498</v>
      </c>
      <c r="Y178" s="212"/>
      <c r="Z178" s="212"/>
      <c r="AA178" s="212"/>
      <c r="AB178" s="212"/>
      <c r="AC178" s="212"/>
      <c r="AD178" s="212"/>
      <c r="AE178" s="212"/>
      <c r="AF178" s="212"/>
      <c r="AG178" s="212" t="s">
        <v>527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20"/>
      <c r="B179" s="221"/>
      <c r="C179" s="261" t="s">
        <v>510</v>
      </c>
      <c r="D179" s="252"/>
      <c r="E179" s="252"/>
      <c r="F179" s="252"/>
      <c r="G179" s="252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12"/>
      <c r="Z179" s="212"/>
      <c r="AA179" s="212"/>
      <c r="AB179" s="212"/>
      <c r="AC179" s="212"/>
      <c r="AD179" s="212"/>
      <c r="AE179" s="212"/>
      <c r="AF179" s="212"/>
      <c r="AG179" s="212" t="s">
        <v>221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20"/>
      <c r="B180" s="221"/>
      <c r="C180" s="262" t="s">
        <v>511</v>
      </c>
      <c r="D180" s="253"/>
      <c r="E180" s="253"/>
      <c r="F180" s="253"/>
      <c r="G180" s="25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12"/>
      <c r="Z180" s="212"/>
      <c r="AA180" s="212"/>
      <c r="AB180" s="212"/>
      <c r="AC180" s="212"/>
      <c r="AD180" s="212"/>
      <c r="AE180" s="212"/>
      <c r="AF180" s="212"/>
      <c r="AG180" s="212" t="s">
        <v>221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20"/>
      <c r="B181" s="221"/>
      <c r="C181" s="262" t="s">
        <v>512</v>
      </c>
      <c r="D181" s="253"/>
      <c r="E181" s="253"/>
      <c r="F181" s="253"/>
      <c r="G181" s="25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12"/>
      <c r="Z181" s="212"/>
      <c r="AA181" s="212"/>
      <c r="AB181" s="212"/>
      <c r="AC181" s="212"/>
      <c r="AD181" s="212"/>
      <c r="AE181" s="212"/>
      <c r="AF181" s="212"/>
      <c r="AG181" s="212" t="s">
        <v>221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48" t="str">
        <f>C181</f>
        <v>Spotřeba vody a elektrické energie, nebo pohonných hmot pro potřebu sociálních zařízení a kanceláří stavby.</v>
      </c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20"/>
      <c r="B182" s="221"/>
      <c r="C182" s="259"/>
      <c r="D182" s="251"/>
      <c r="E182" s="251"/>
      <c r="F182" s="251"/>
      <c r="G182" s="251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177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41">
        <v>42</v>
      </c>
      <c r="B183" s="242" t="s">
        <v>513</v>
      </c>
      <c r="C183" s="257" t="s">
        <v>514</v>
      </c>
      <c r="D183" s="243" t="s">
        <v>497</v>
      </c>
      <c r="E183" s="244">
        <v>1</v>
      </c>
      <c r="F183" s="245"/>
      <c r="G183" s="246">
        <f>ROUND(E183*F183,2)</f>
        <v>0</v>
      </c>
      <c r="H183" s="245"/>
      <c r="I183" s="246">
        <f>ROUND(E183*H183,2)</f>
        <v>0</v>
      </c>
      <c r="J183" s="245"/>
      <c r="K183" s="246">
        <f>ROUND(E183*J183,2)</f>
        <v>0</v>
      </c>
      <c r="L183" s="246">
        <v>21</v>
      </c>
      <c r="M183" s="246">
        <f>G183*(1+L183/100)</f>
        <v>0</v>
      </c>
      <c r="N183" s="246">
        <v>0</v>
      </c>
      <c r="O183" s="246">
        <f>ROUND(E183*N183,2)</f>
        <v>0</v>
      </c>
      <c r="P183" s="246">
        <v>0</v>
      </c>
      <c r="Q183" s="246">
        <f>ROUND(E183*P183,2)</f>
        <v>0</v>
      </c>
      <c r="R183" s="246"/>
      <c r="S183" s="246" t="s">
        <v>171</v>
      </c>
      <c r="T183" s="247" t="s">
        <v>419</v>
      </c>
      <c r="U183" s="223">
        <v>0</v>
      </c>
      <c r="V183" s="223">
        <f>ROUND(E183*U183,2)</f>
        <v>0</v>
      </c>
      <c r="W183" s="223"/>
      <c r="X183" s="223" t="s">
        <v>498</v>
      </c>
      <c r="Y183" s="212"/>
      <c r="Z183" s="212"/>
      <c r="AA183" s="212"/>
      <c r="AB183" s="212"/>
      <c r="AC183" s="212"/>
      <c r="AD183" s="212"/>
      <c r="AE183" s="212"/>
      <c r="AF183" s="212"/>
      <c r="AG183" s="212" t="s">
        <v>527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20"/>
      <c r="B184" s="221"/>
      <c r="C184" s="261" t="s">
        <v>515</v>
      </c>
      <c r="D184" s="252"/>
      <c r="E184" s="252"/>
      <c r="F184" s="252"/>
      <c r="G184" s="252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12"/>
      <c r="Z184" s="212"/>
      <c r="AA184" s="212"/>
      <c r="AB184" s="212"/>
      <c r="AC184" s="212"/>
      <c r="AD184" s="212"/>
      <c r="AE184" s="212"/>
      <c r="AF184" s="212"/>
      <c r="AG184" s="212" t="s">
        <v>221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48" t="str">
        <f>C184</f>
        <v>Odvoz kontejnerů a ohrazení pro skladování a uvedení zpevněných ploch pro skladování do původního stavu.</v>
      </c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20"/>
      <c r="B185" s="221"/>
      <c r="C185" s="262" t="s">
        <v>516</v>
      </c>
      <c r="D185" s="253"/>
      <c r="E185" s="253"/>
      <c r="F185" s="253"/>
      <c r="G185" s="25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12"/>
      <c r="Z185" s="212"/>
      <c r="AA185" s="212"/>
      <c r="AB185" s="212"/>
      <c r="AC185" s="212"/>
      <c r="AD185" s="212"/>
      <c r="AE185" s="212"/>
      <c r="AF185" s="212"/>
      <c r="AG185" s="212" t="s">
        <v>221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48" t="str">
        <f>C185</f>
        <v>Odvoz mobilních buněk sociálního zařízení, nebo uvedení do původního stavu prostor pronajatých. Případné ohumusování.</v>
      </c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20"/>
      <c r="B186" s="221"/>
      <c r="C186" s="262" t="s">
        <v>517</v>
      </c>
      <c r="D186" s="253"/>
      <c r="E186" s="253"/>
      <c r="F186" s="253"/>
      <c r="G186" s="25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12"/>
      <c r="Z186" s="212"/>
      <c r="AA186" s="212"/>
      <c r="AB186" s="212"/>
      <c r="AC186" s="212"/>
      <c r="AD186" s="212"/>
      <c r="AE186" s="212"/>
      <c r="AF186" s="212"/>
      <c r="AG186" s="212" t="s">
        <v>221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20"/>
      <c r="B187" s="221"/>
      <c r="C187" s="262" t="s">
        <v>518</v>
      </c>
      <c r="D187" s="253"/>
      <c r="E187" s="253"/>
      <c r="F187" s="253"/>
      <c r="G187" s="25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12"/>
      <c r="Z187" s="212"/>
      <c r="AA187" s="212"/>
      <c r="AB187" s="212"/>
      <c r="AC187" s="212"/>
      <c r="AD187" s="212"/>
      <c r="AE187" s="212"/>
      <c r="AF187" s="212"/>
      <c r="AG187" s="212" t="s">
        <v>221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20"/>
      <c r="B188" s="221"/>
      <c r="C188" s="259"/>
      <c r="D188" s="251"/>
      <c r="E188" s="251"/>
      <c r="F188" s="251"/>
      <c r="G188" s="251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177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41">
        <v>43</v>
      </c>
      <c r="B189" s="242" t="s">
        <v>519</v>
      </c>
      <c r="C189" s="257" t="s">
        <v>520</v>
      </c>
      <c r="D189" s="243" t="s">
        <v>497</v>
      </c>
      <c r="E189" s="244">
        <v>1</v>
      </c>
      <c r="F189" s="245"/>
      <c r="G189" s="246">
        <f>ROUND(E189*F189,2)</f>
        <v>0</v>
      </c>
      <c r="H189" s="245"/>
      <c r="I189" s="246">
        <f>ROUND(E189*H189,2)</f>
        <v>0</v>
      </c>
      <c r="J189" s="245"/>
      <c r="K189" s="246">
        <f>ROUND(E189*J189,2)</f>
        <v>0</v>
      </c>
      <c r="L189" s="246">
        <v>21</v>
      </c>
      <c r="M189" s="246">
        <f>G189*(1+L189/100)</f>
        <v>0</v>
      </c>
      <c r="N189" s="246">
        <v>0</v>
      </c>
      <c r="O189" s="246">
        <f>ROUND(E189*N189,2)</f>
        <v>0</v>
      </c>
      <c r="P189" s="246">
        <v>0</v>
      </c>
      <c r="Q189" s="246">
        <f>ROUND(E189*P189,2)</f>
        <v>0</v>
      </c>
      <c r="R189" s="246"/>
      <c r="S189" s="246" t="s">
        <v>171</v>
      </c>
      <c r="T189" s="247" t="s">
        <v>419</v>
      </c>
      <c r="U189" s="223">
        <v>0</v>
      </c>
      <c r="V189" s="223">
        <f>ROUND(E189*U189,2)</f>
        <v>0</v>
      </c>
      <c r="W189" s="223"/>
      <c r="X189" s="223" t="s">
        <v>498</v>
      </c>
      <c r="Y189" s="212"/>
      <c r="Z189" s="212"/>
      <c r="AA189" s="212"/>
      <c r="AB189" s="212"/>
      <c r="AC189" s="212"/>
      <c r="AD189" s="212"/>
      <c r="AE189" s="212"/>
      <c r="AF189" s="212"/>
      <c r="AG189" s="212" t="s">
        <v>527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ht="22.5" outlineLevel="1" x14ac:dyDescent="0.2">
      <c r="A190" s="220"/>
      <c r="B190" s="221"/>
      <c r="C190" s="261" t="s">
        <v>522</v>
      </c>
      <c r="D190" s="252"/>
      <c r="E190" s="252"/>
      <c r="F190" s="252"/>
      <c r="G190" s="252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12"/>
      <c r="Z190" s="212"/>
      <c r="AA190" s="212"/>
      <c r="AB190" s="212"/>
      <c r="AC190" s="212"/>
      <c r="AD190" s="212"/>
      <c r="AE190" s="212"/>
      <c r="AF190" s="212"/>
      <c r="AG190" s="212" t="s">
        <v>221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48" t="str">
        <f>C190</f>
        <v>Náklady na ztížené provádění stavebních prací v důsledku nepřerušeného provozu na staveništi nebo v případech nepřerušeného provozu v objektech v nichž se stavební práce provádí.</v>
      </c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20"/>
      <c r="B191" s="221"/>
      <c r="C191" s="259"/>
      <c r="D191" s="251"/>
      <c r="E191" s="251"/>
      <c r="F191" s="251"/>
      <c r="G191" s="251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177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41">
        <v>44</v>
      </c>
      <c r="B192" s="242" t="s">
        <v>523</v>
      </c>
      <c r="C192" s="257" t="s">
        <v>524</v>
      </c>
      <c r="D192" s="243" t="s">
        <v>497</v>
      </c>
      <c r="E192" s="244">
        <v>1</v>
      </c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6">
        <v>0</v>
      </c>
      <c r="O192" s="246">
        <f>ROUND(E192*N192,2)</f>
        <v>0</v>
      </c>
      <c r="P192" s="246">
        <v>0</v>
      </c>
      <c r="Q192" s="246">
        <f>ROUND(E192*P192,2)</f>
        <v>0</v>
      </c>
      <c r="R192" s="246"/>
      <c r="S192" s="246" t="s">
        <v>354</v>
      </c>
      <c r="T192" s="247" t="s">
        <v>419</v>
      </c>
      <c r="U192" s="223">
        <v>0</v>
      </c>
      <c r="V192" s="223">
        <f>ROUND(E192*U192,2)</f>
        <v>0</v>
      </c>
      <c r="W192" s="223"/>
      <c r="X192" s="223" t="s">
        <v>498</v>
      </c>
      <c r="Y192" s="212"/>
      <c r="Z192" s="212"/>
      <c r="AA192" s="212"/>
      <c r="AB192" s="212"/>
      <c r="AC192" s="212"/>
      <c r="AD192" s="212"/>
      <c r="AE192" s="212"/>
      <c r="AF192" s="212"/>
      <c r="AG192" s="212" t="s">
        <v>527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20"/>
      <c r="B193" s="221"/>
      <c r="C193" s="265"/>
      <c r="D193" s="254"/>
      <c r="E193" s="254"/>
      <c r="F193" s="254"/>
      <c r="G193" s="254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177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x14ac:dyDescent="0.2">
      <c r="A194" s="235" t="s">
        <v>165</v>
      </c>
      <c r="B194" s="236" t="s">
        <v>138</v>
      </c>
      <c r="C194" s="256" t="s">
        <v>28</v>
      </c>
      <c r="D194" s="237"/>
      <c r="E194" s="238"/>
      <c r="F194" s="239"/>
      <c r="G194" s="239">
        <f>SUMIF(AG195:AG203,"&lt;&gt;NOR",G195:G203)</f>
        <v>0</v>
      </c>
      <c r="H194" s="239"/>
      <c r="I194" s="239">
        <f>SUM(I195:I203)</f>
        <v>0</v>
      </c>
      <c r="J194" s="239"/>
      <c r="K194" s="239">
        <f>SUM(K195:K203)</f>
        <v>0</v>
      </c>
      <c r="L194" s="239"/>
      <c r="M194" s="239">
        <f>SUM(M195:M203)</f>
        <v>0</v>
      </c>
      <c r="N194" s="239"/>
      <c r="O194" s="239">
        <f>SUM(O195:O203)</f>
        <v>0</v>
      </c>
      <c r="P194" s="239"/>
      <c r="Q194" s="239">
        <f>SUM(Q195:Q203)</f>
        <v>0</v>
      </c>
      <c r="R194" s="239"/>
      <c r="S194" s="239"/>
      <c r="T194" s="240"/>
      <c r="U194" s="234"/>
      <c r="V194" s="234">
        <f>SUM(V195:V203)</f>
        <v>0</v>
      </c>
      <c r="W194" s="234"/>
      <c r="X194" s="234"/>
      <c r="AG194" t="s">
        <v>166</v>
      </c>
    </row>
    <row r="195" spans="1:60" outlineLevel="1" x14ac:dyDescent="0.2">
      <c r="A195" s="241">
        <v>45</v>
      </c>
      <c r="B195" s="242" t="s">
        <v>529</v>
      </c>
      <c r="C195" s="257" t="s">
        <v>530</v>
      </c>
      <c r="D195" s="243" t="s">
        <v>497</v>
      </c>
      <c r="E195" s="244">
        <v>1</v>
      </c>
      <c r="F195" s="245"/>
      <c r="G195" s="246">
        <f>ROUND(E195*F195,2)</f>
        <v>0</v>
      </c>
      <c r="H195" s="245"/>
      <c r="I195" s="246">
        <f>ROUND(E195*H195,2)</f>
        <v>0</v>
      </c>
      <c r="J195" s="245"/>
      <c r="K195" s="246">
        <f>ROUND(E195*J195,2)</f>
        <v>0</v>
      </c>
      <c r="L195" s="246">
        <v>21</v>
      </c>
      <c r="M195" s="246">
        <f>G195*(1+L195/100)</f>
        <v>0</v>
      </c>
      <c r="N195" s="246">
        <v>0</v>
      </c>
      <c r="O195" s="246">
        <f>ROUND(E195*N195,2)</f>
        <v>0</v>
      </c>
      <c r="P195" s="246">
        <v>0</v>
      </c>
      <c r="Q195" s="246">
        <f>ROUND(E195*P195,2)</f>
        <v>0</v>
      </c>
      <c r="R195" s="246"/>
      <c r="S195" s="246" t="s">
        <v>171</v>
      </c>
      <c r="T195" s="247" t="s">
        <v>419</v>
      </c>
      <c r="U195" s="223">
        <v>0</v>
      </c>
      <c r="V195" s="223">
        <f>ROUND(E195*U195,2)</f>
        <v>0</v>
      </c>
      <c r="W195" s="223"/>
      <c r="X195" s="223" t="s">
        <v>498</v>
      </c>
      <c r="Y195" s="212"/>
      <c r="Z195" s="212"/>
      <c r="AA195" s="212"/>
      <c r="AB195" s="212"/>
      <c r="AC195" s="212"/>
      <c r="AD195" s="212"/>
      <c r="AE195" s="212"/>
      <c r="AF195" s="212"/>
      <c r="AG195" s="212" t="s">
        <v>527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ht="33.75" outlineLevel="1" x14ac:dyDescent="0.2">
      <c r="A196" s="220"/>
      <c r="B196" s="221"/>
      <c r="C196" s="261" t="s">
        <v>531</v>
      </c>
      <c r="D196" s="252"/>
      <c r="E196" s="252"/>
      <c r="F196" s="252"/>
      <c r="G196" s="252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12"/>
      <c r="Z196" s="212"/>
      <c r="AA196" s="212"/>
      <c r="AB196" s="212"/>
      <c r="AC196" s="212"/>
      <c r="AD196" s="212"/>
      <c r="AE196" s="212"/>
      <c r="AF196" s="212"/>
      <c r="AG196" s="212" t="s">
        <v>221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48" t="str">
        <f>C196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20"/>
      <c r="B197" s="221"/>
      <c r="C197" s="259"/>
      <c r="D197" s="251"/>
      <c r="E197" s="251"/>
      <c r="F197" s="251"/>
      <c r="G197" s="251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177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41">
        <v>46</v>
      </c>
      <c r="B198" s="242" t="s">
        <v>535</v>
      </c>
      <c r="C198" s="257" t="s">
        <v>536</v>
      </c>
      <c r="D198" s="243" t="s">
        <v>497</v>
      </c>
      <c r="E198" s="244">
        <v>1</v>
      </c>
      <c r="F198" s="245"/>
      <c r="G198" s="246">
        <f>ROUND(E198*F198,2)</f>
        <v>0</v>
      </c>
      <c r="H198" s="245"/>
      <c r="I198" s="246">
        <f>ROUND(E198*H198,2)</f>
        <v>0</v>
      </c>
      <c r="J198" s="245"/>
      <c r="K198" s="246">
        <f>ROUND(E198*J198,2)</f>
        <v>0</v>
      </c>
      <c r="L198" s="246">
        <v>21</v>
      </c>
      <c r="M198" s="246">
        <f>G198*(1+L198/100)</f>
        <v>0</v>
      </c>
      <c r="N198" s="246">
        <v>0</v>
      </c>
      <c r="O198" s="246">
        <f>ROUND(E198*N198,2)</f>
        <v>0</v>
      </c>
      <c r="P198" s="246">
        <v>0</v>
      </c>
      <c r="Q198" s="246">
        <f>ROUND(E198*P198,2)</f>
        <v>0</v>
      </c>
      <c r="R198" s="246"/>
      <c r="S198" s="246" t="s">
        <v>171</v>
      </c>
      <c r="T198" s="247" t="s">
        <v>419</v>
      </c>
      <c r="U198" s="223">
        <v>0</v>
      </c>
      <c r="V198" s="223">
        <f>ROUND(E198*U198,2)</f>
        <v>0</v>
      </c>
      <c r="W198" s="223"/>
      <c r="X198" s="223" t="s">
        <v>498</v>
      </c>
      <c r="Y198" s="212"/>
      <c r="Z198" s="212"/>
      <c r="AA198" s="212"/>
      <c r="AB198" s="212"/>
      <c r="AC198" s="212"/>
      <c r="AD198" s="212"/>
      <c r="AE198" s="212"/>
      <c r="AF198" s="212"/>
      <c r="AG198" s="212" t="s">
        <v>527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20"/>
      <c r="B199" s="221"/>
      <c r="C199" s="261" t="s">
        <v>537</v>
      </c>
      <c r="D199" s="252"/>
      <c r="E199" s="252"/>
      <c r="F199" s="252"/>
      <c r="G199" s="252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12"/>
      <c r="Z199" s="212"/>
      <c r="AA199" s="212"/>
      <c r="AB199" s="212"/>
      <c r="AC199" s="212"/>
      <c r="AD199" s="212"/>
      <c r="AE199" s="212"/>
      <c r="AF199" s="212"/>
      <c r="AG199" s="212" t="s">
        <v>221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48" t="str">
        <f>C199</f>
        <v>Náklady na provedení skutečného zaměření stavby v rozsahu nezbytném pro zápis změny do katastru nemovitostí.</v>
      </c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20"/>
      <c r="B200" s="221"/>
      <c r="C200" s="259"/>
      <c r="D200" s="251"/>
      <c r="E200" s="251"/>
      <c r="F200" s="251"/>
      <c r="G200" s="251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177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41">
        <v>47</v>
      </c>
      <c r="B201" s="242" t="s">
        <v>538</v>
      </c>
      <c r="C201" s="257" t="s">
        <v>539</v>
      </c>
      <c r="D201" s="243" t="s">
        <v>497</v>
      </c>
      <c r="E201" s="244">
        <v>1</v>
      </c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21</v>
      </c>
      <c r="M201" s="246">
        <f>G201*(1+L201/100)</f>
        <v>0</v>
      </c>
      <c r="N201" s="246">
        <v>0</v>
      </c>
      <c r="O201" s="246">
        <f>ROUND(E201*N201,2)</f>
        <v>0</v>
      </c>
      <c r="P201" s="246">
        <v>0</v>
      </c>
      <c r="Q201" s="246">
        <f>ROUND(E201*P201,2)</f>
        <v>0</v>
      </c>
      <c r="R201" s="246"/>
      <c r="S201" s="246" t="s">
        <v>171</v>
      </c>
      <c r="T201" s="247" t="s">
        <v>419</v>
      </c>
      <c r="U201" s="223">
        <v>0</v>
      </c>
      <c r="V201" s="223">
        <f>ROUND(E201*U201,2)</f>
        <v>0</v>
      </c>
      <c r="W201" s="223"/>
      <c r="X201" s="223" t="s">
        <v>498</v>
      </c>
      <c r="Y201" s="212"/>
      <c r="Z201" s="212"/>
      <c r="AA201" s="212"/>
      <c r="AB201" s="212"/>
      <c r="AC201" s="212"/>
      <c r="AD201" s="212"/>
      <c r="AE201" s="212"/>
      <c r="AF201" s="212"/>
      <c r="AG201" s="212" t="s">
        <v>527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20"/>
      <c r="B202" s="221"/>
      <c r="C202" s="261" t="s">
        <v>540</v>
      </c>
      <c r="D202" s="252"/>
      <c r="E202" s="252"/>
      <c r="F202" s="252"/>
      <c r="G202" s="252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12"/>
      <c r="Z202" s="212"/>
      <c r="AA202" s="212"/>
      <c r="AB202" s="212"/>
      <c r="AC202" s="212"/>
      <c r="AD202" s="212"/>
      <c r="AE202" s="212"/>
      <c r="AF202" s="212"/>
      <c r="AG202" s="212" t="s">
        <v>221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48" t="str">
        <f>C202</f>
        <v>Náklady na vyhotovení dokumentace skutečného provedení stavby a její předání objednateli v požadované formě a požadovaném počtu.</v>
      </c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20"/>
      <c r="B203" s="221"/>
      <c r="C203" s="259"/>
      <c r="D203" s="251"/>
      <c r="E203" s="251"/>
      <c r="F203" s="251"/>
      <c r="G203" s="251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177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x14ac:dyDescent="0.2">
      <c r="A204" s="3"/>
      <c r="B204" s="4"/>
      <c r="C204" s="268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AE204">
        <v>15</v>
      </c>
      <c r="AF204">
        <v>21</v>
      </c>
      <c r="AG204" t="s">
        <v>152</v>
      </c>
    </row>
    <row r="205" spans="1:60" x14ac:dyDescent="0.2">
      <c r="A205" s="215"/>
      <c r="B205" s="216" t="s">
        <v>29</v>
      </c>
      <c r="C205" s="269"/>
      <c r="D205" s="217"/>
      <c r="E205" s="218"/>
      <c r="F205" s="218"/>
      <c r="G205" s="255">
        <f>G8+G101+G106+G153+G158+G161+G166+G194</f>
        <v>0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AE205">
        <f>SUMIF(L7:L203,AE204,G7:G203)</f>
        <v>0</v>
      </c>
      <c r="AF205">
        <f>SUMIF(L7:L203,AF204,G7:G203)</f>
        <v>0</v>
      </c>
      <c r="AG205" t="s">
        <v>544</v>
      </c>
    </row>
    <row r="206" spans="1:60" x14ac:dyDescent="0.2">
      <c r="A206" s="219" t="s">
        <v>545</v>
      </c>
      <c r="B206" s="219"/>
      <c r="C206" s="268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60" x14ac:dyDescent="0.2">
      <c r="A207" s="3"/>
      <c r="B207" s="4" t="s">
        <v>233</v>
      </c>
      <c r="C207" s="268" t="s">
        <v>233</v>
      </c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AG207" t="s">
        <v>548</v>
      </c>
    </row>
    <row r="208" spans="1:60" x14ac:dyDescent="0.2">
      <c r="A208" s="3"/>
      <c r="B208" s="4" t="s">
        <v>1125</v>
      </c>
      <c r="C208" s="268" t="s">
        <v>233</v>
      </c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AG208" t="s">
        <v>551</v>
      </c>
    </row>
    <row r="209" spans="1:33" x14ac:dyDescent="0.2">
      <c r="A209" s="3"/>
      <c r="B209" s="4"/>
      <c r="C209" s="268" t="s">
        <v>233</v>
      </c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AG209" t="s">
        <v>553</v>
      </c>
    </row>
    <row r="210" spans="1:33" x14ac:dyDescent="0.2">
      <c r="A210" s="3"/>
      <c r="B210" s="4"/>
      <c r="C210" s="268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33" x14ac:dyDescent="0.2">
      <c r="C211" s="270"/>
      <c r="D211" s="10"/>
      <c r="AG211" t="s">
        <v>555</v>
      </c>
    </row>
    <row r="212" spans="1:33" x14ac:dyDescent="0.2">
      <c r="D212" s="10"/>
    </row>
    <row r="213" spans="1:33" x14ac:dyDescent="0.2">
      <c r="D213" s="10"/>
    </row>
    <row r="214" spans="1:33" x14ac:dyDescent="0.2">
      <c r="D214" s="10"/>
    </row>
    <row r="215" spans="1:33" x14ac:dyDescent="0.2">
      <c r="D215" s="10"/>
    </row>
    <row r="216" spans="1:33" x14ac:dyDescent="0.2">
      <c r="D216" s="10"/>
    </row>
    <row r="217" spans="1:33" x14ac:dyDescent="0.2">
      <c r="D217" s="10"/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eRgbtjxT+37/se68fmC8Vnz7KfzwkUHsaFyjUGJcuuuQhk/gQ2ug4MYzv1xQy3/wDk6y5JBMZ0REGo+fRTBeQ==" saltValue="k0VpXv19+7e4wtUYcF7aVQ==" spinCount="100000" sheet="1"/>
  <mergeCells count="101">
    <mergeCell ref="C203:G203"/>
    <mergeCell ref="C193:G193"/>
    <mergeCell ref="C196:G196"/>
    <mergeCell ref="C197:G197"/>
    <mergeCell ref="C199:G199"/>
    <mergeCell ref="C200:G200"/>
    <mergeCell ref="C202:G202"/>
    <mergeCell ref="C185:G185"/>
    <mergeCell ref="C186:G186"/>
    <mergeCell ref="C187:G187"/>
    <mergeCell ref="C188:G188"/>
    <mergeCell ref="C190:G190"/>
    <mergeCell ref="C191:G191"/>
    <mergeCell ref="C177:G177"/>
    <mergeCell ref="C179:G179"/>
    <mergeCell ref="C180:G180"/>
    <mergeCell ref="C181:G181"/>
    <mergeCell ref="C182:G182"/>
    <mergeCell ref="C184:G184"/>
    <mergeCell ref="C170:G170"/>
    <mergeCell ref="C172:G172"/>
    <mergeCell ref="C173:G173"/>
    <mergeCell ref="C174:G174"/>
    <mergeCell ref="C175:G175"/>
    <mergeCell ref="C176:G176"/>
    <mergeCell ref="C160:G160"/>
    <mergeCell ref="C163:G163"/>
    <mergeCell ref="C164:G164"/>
    <mergeCell ref="C165:G165"/>
    <mergeCell ref="C168:G168"/>
    <mergeCell ref="C169:G169"/>
    <mergeCell ref="C148:G148"/>
    <mergeCell ref="C150:G150"/>
    <mergeCell ref="C152:G152"/>
    <mergeCell ref="C155:G155"/>
    <mergeCell ref="C156:G156"/>
    <mergeCell ref="C157:G157"/>
    <mergeCell ref="C135:G135"/>
    <mergeCell ref="C137:G137"/>
    <mergeCell ref="C138:G138"/>
    <mergeCell ref="C142:G142"/>
    <mergeCell ref="C144:G144"/>
    <mergeCell ref="C146:G146"/>
    <mergeCell ref="C122:G122"/>
    <mergeCell ref="C124:G124"/>
    <mergeCell ref="C125:G125"/>
    <mergeCell ref="C128:G128"/>
    <mergeCell ref="C131:G131"/>
    <mergeCell ref="C133:G133"/>
    <mergeCell ref="C108:G108"/>
    <mergeCell ref="C110:G110"/>
    <mergeCell ref="C112:G112"/>
    <mergeCell ref="C116:G116"/>
    <mergeCell ref="C118:G118"/>
    <mergeCell ref="C120:G120"/>
    <mergeCell ref="C94:G94"/>
    <mergeCell ref="C96:G96"/>
    <mergeCell ref="C97:G97"/>
    <mergeCell ref="C100:G100"/>
    <mergeCell ref="C103:G103"/>
    <mergeCell ref="C105:G105"/>
    <mergeCell ref="C75:G75"/>
    <mergeCell ref="C78:G78"/>
    <mergeCell ref="C83:G83"/>
    <mergeCell ref="C89:G89"/>
    <mergeCell ref="C91:G91"/>
    <mergeCell ref="C93:G93"/>
    <mergeCell ref="C59:G59"/>
    <mergeCell ref="C62:G62"/>
    <mergeCell ref="C64:G64"/>
    <mergeCell ref="C66:G66"/>
    <mergeCell ref="C69:G69"/>
    <mergeCell ref="C73:G73"/>
    <mergeCell ref="C49:G49"/>
    <mergeCell ref="C51:G51"/>
    <mergeCell ref="C53:G53"/>
    <mergeCell ref="C55:G55"/>
    <mergeCell ref="C57:G57"/>
    <mergeCell ref="C58:G58"/>
    <mergeCell ref="C34:G34"/>
    <mergeCell ref="C36:G36"/>
    <mergeCell ref="C40:G40"/>
    <mergeCell ref="C42:G42"/>
    <mergeCell ref="C46:G46"/>
    <mergeCell ref="C48:G48"/>
    <mergeCell ref="C20:G20"/>
    <mergeCell ref="C22:G22"/>
    <mergeCell ref="C24:G24"/>
    <mergeCell ref="C26:G26"/>
    <mergeCell ref="C28:G28"/>
    <mergeCell ref="C30:G30"/>
    <mergeCell ref="A1:G1"/>
    <mergeCell ref="C2:G2"/>
    <mergeCell ref="C3:G3"/>
    <mergeCell ref="C4:G4"/>
    <mergeCell ref="A206:B206"/>
    <mergeCell ref="C10:G10"/>
    <mergeCell ref="C12:G12"/>
    <mergeCell ref="C14:G14"/>
    <mergeCell ref="C16:G16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01 2027.01.A1 Pol</vt:lpstr>
      <vt:lpstr>02 2027.02.A0 Pol</vt:lpstr>
      <vt:lpstr>03 2027.03.A0 Pol</vt:lpstr>
      <vt:lpstr>03 2027.03.B0 Pol</vt:lpstr>
      <vt:lpstr>04 2027.04.A0 Pol</vt:lpstr>
      <vt:lpstr>05 2027.05.A0 Pol</vt:lpstr>
      <vt:lpstr>06 2027.06.A0 Pol</vt:lpstr>
      <vt:lpstr>07 2027.07.A0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2027.01.A1 Pol'!Názvy_tisku</vt:lpstr>
      <vt:lpstr>'02 2027.02.A0 Pol'!Názvy_tisku</vt:lpstr>
      <vt:lpstr>'03 2027.03.A0 Pol'!Názvy_tisku</vt:lpstr>
      <vt:lpstr>'03 2027.03.B0 Pol'!Názvy_tisku</vt:lpstr>
      <vt:lpstr>'04 2027.04.A0 Pol'!Názvy_tisku</vt:lpstr>
      <vt:lpstr>'05 2027.05.A0 Pol'!Názvy_tisku</vt:lpstr>
      <vt:lpstr>'06 2027.06.A0 Pol'!Názvy_tisku</vt:lpstr>
      <vt:lpstr>'07 2027.07.A0 Pol'!Názvy_tisku</vt:lpstr>
      <vt:lpstr>oadresa</vt:lpstr>
      <vt:lpstr>Stavba!Objednatel</vt:lpstr>
      <vt:lpstr>Stavba!Objekt</vt:lpstr>
      <vt:lpstr>'01 2027.01.A1 Pol'!Oblast_tisku</vt:lpstr>
      <vt:lpstr>'02 2027.02.A0 Pol'!Oblast_tisku</vt:lpstr>
      <vt:lpstr>'03 2027.03.A0 Pol'!Oblast_tisku</vt:lpstr>
      <vt:lpstr>'03 2027.03.B0 Pol'!Oblast_tisku</vt:lpstr>
      <vt:lpstr>'04 2027.04.A0 Pol'!Oblast_tisku</vt:lpstr>
      <vt:lpstr>'05 2027.05.A0 Pol'!Oblast_tisku</vt:lpstr>
      <vt:lpstr>'06 2027.06.A0 Pol'!Oblast_tisku</vt:lpstr>
      <vt:lpstr>'07 2027.07.A0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2019-03-19T12:27:02Z</cp:lastPrinted>
  <dcterms:created xsi:type="dcterms:W3CDTF">2009-04-08T07:15:50Z</dcterms:created>
  <dcterms:modified xsi:type="dcterms:W3CDTF">2021-04-11T08:39:49Z</dcterms:modified>
</cp:coreProperties>
</file>