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RN" sheetId="2" r:id="rId2"/>
    <sheet name="0 - Bourací práce" sheetId="3" r:id="rId3"/>
    <sheet name="01 - Stavební část" sheetId="4" r:id="rId4"/>
    <sheet name="02 - ZTI" sheetId="5" r:id="rId5"/>
    <sheet name="03 - Vytápění" sheetId="6" r:id="rId6"/>
    <sheet name="04 - Vzduchotechnika" sheetId="7" r:id="rId7"/>
    <sheet name="05 - Elektroinstalace" sheetId="8" r:id="rId8"/>
  </sheets>
  <definedNames>
    <definedName name="_xlnm.Print_Area" localSheetId="0">'Rekapitulace stavby'!$D$4:$AO$76,'Rekapitulace stavby'!$C$82:$AQ$102</definedName>
    <definedName name="_xlnm._FilterDatabase" localSheetId="1" hidden="1">'00 - VRN'!$C$121:$K$133</definedName>
    <definedName name="_xlnm.Print_Area" localSheetId="1">'00 - VRN'!$C$4:$J$76,'00 - VRN'!$C$82:$J$103,'00 - VRN'!$C$109:$J$133</definedName>
    <definedName name="_xlnm._FilterDatabase" localSheetId="2" hidden="1">'0 - Bourací práce'!$C$127:$K$197</definedName>
    <definedName name="_xlnm.Print_Area" localSheetId="2">'0 - Bourací práce'!$C$4:$J$76,'0 - Bourací práce'!$C$82:$J$109,'0 - Bourací práce'!$C$115:$J$197</definedName>
    <definedName name="_xlnm._FilterDatabase" localSheetId="3" hidden="1">'01 - Stavební část'!$C$128:$K$274</definedName>
    <definedName name="_xlnm.Print_Area" localSheetId="3">'01 - Stavební část'!$C$4:$J$76,'01 - Stavební část'!$C$82:$J$110,'01 - Stavební část'!$C$116:$J$274</definedName>
    <definedName name="_xlnm._FilterDatabase" localSheetId="4" hidden="1">'02 - ZTI'!$C$127:$K$179</definedName>
    <definedName name="_xlnm.Print_Area" localSheetId="4">'02 - ZTI'!$C$4:$J$76,'02 - ZTI'!$C$82:$J$109,'02 - ZTI'!$C$115:$J$179</definedName>
    <definedName name="_xlnm._FilterDatabase" localSheetId="5" hidden="1">'03 - Vytápění'!$C$126:$K$161</definedName>
    <definedName name="_xlnm.Print_Area" localSheetId="5">'03 - Vytápění'!$C$4:$J$76,'03 - Vytápění'!$C$82:$J$108,'03 - Vytápění'!$C$114:$J$161</definedName>
    <definedName name="_xlnm._FilterDatabase" localSheetId="6" hidden="1">'04 - Vzduchotechnika'!$C$119:$K$151</definedName>
    <definedName name="_xlnm.Print_Area" localSheetId="6">'04 - Vzduchotechnika'!$C$4:$J$76,'04 - Vzduchotechnika'!$C$82:$J$101,'04 - Vzduchotechnika'!$C$107:$J$151</definedName>
    <definedName name="_xlnm._FilterDatabase" localSheetId="7" hidden="1">'05 - Elektroinstalace'!$C$117:$K$147</definedName>
    <definedName name="_xlnm.Print_Area" localSheetId="7">'05 - Elektroinstalace'!$C$4:$J$76,'05 - Elektroinstalace'!$C$82:$J$99,'05 - Elektroinstalace'!$C$105:$J$147</definedName>
    <definedName name="_xlnm.Print_Titles" localSheetId="0">'Rekapitulace stavby'!$92:$92</definedName>
    <definedName name="_xlnm.Print_Titles" localSheetId="1">'00 - VRN'!$121:$121</definedName>
    <definedName name="_xlnm.Print_Titles" localSheetId="2">'0 - Bourací práce'!$127:$127</definedName>
    <definedName name="_xlnm.Print_Titles" localSheetId="3">'01 - Stavební část'!$128:$128</definedName>
    <definedName name="_xlnm.Print_Titles" localSheetId="4">'02 - ZTI'!$127:$127</definedName>
    <definedName name="_xlnm.Print_Titles" localSheetId="5">'03 - Vytápění'!$126:$126</definedName>
    <definedName name="_xlnm.Print_Titles" localSheetId="6">'04 - Vzduchotechnika'!$119:$119</definedName>
    <definedName name="_xlnm.Print_Titles" localSheetId="7">'05 - Elektroinstalace'!$117:$117</definedName>
  </definedNames>
  <calcPr fullCalcOnLoad="1"/>
</workbook>
</file>

<file path=xl/sharedStrings.xml><?xml version="1.0" encoding="utf-8"?>
<sst xmlns="http://schemas.openxmlformats.org/spreadsheetml/2006/main" count="5275" uniqueCount="1016">
  <si>
    <t>Export Komplet</t>
  </si>
  <si>
    <t/>
  </si>
  <si>
    <t>2.0</t>
  </si>
  <si>
    <t>ZAMOK</t>
  </si>
  <si>
    <t>False</t>
  </si>
  <si>
    <t>{e90b7b92-20ca-48b4-824b-29d0f39bf629}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</si>
  <si>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</si>
  <si>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</si>
  <si>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</si>
  <si>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</si>
  <si>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</si>
  <si>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</si>
  <si>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</si>
  <si>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</si>
  <si>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</si>
  <si>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</si>
  <si>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</si>
  <si>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toalet 1.NP a 2.NP - muzeum</t>
  </si>
  <si>
    <t>KSO:</t>
  </si>
  <si>
    <t>CC-CZ:</t>
  </si>
  <si>
    <t>Místo:</t>
  </si>
  <si>
    <t>Masarykovo náměstí 97</t>
  </si>
  <si>
    <t>Datum:</t>
  </si>
  <si>
    <t>17. 6. 2022</t>
  </si>
  <si>
    <t>Zadavatel:</t>
  </si>
  <si>
    <t>IČ:</t>
  </si>
  <si>
    <t>00067539</t>
  </si>
  <si>
    <t>Oblastní muzeum Praha-východ</t>
  </si>
  <si>
    <t>DIČ:</t>
  </si>
  <si>
    <t>Uchazeč:</t>
  </si>
  <si>
    <t>Vyplň údaj</t>
  </si>
  <si>
    <t>Projektant:</t>
  </si>
  <si>
    <t xml:space="preserve"> 2473311</t>
  </si>
  <si>
    <t>Maur – Dases s.r.o.</t>
  </si>
  <si>
    <t>True</t>
  </si>
  <si>
    <t>Zpracovatel:</t>
  </si>
  <si>
    <t>14267713</t>
  </si>
  <si>
    <t>RPHSTAV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</si>
  <si>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</si>
  <si>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</si>
  <si>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</si>
  <si>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</si>
  <si>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</si>
  <si>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</si>
  <si>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</si>
  <si>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</si>
  <si>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</si>
  <si>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</si>
  <si>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</si>
  <si>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</si>
  <si>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</si>
  <si>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</si>
  <si>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</si>
  <si>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</si>
  <si>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</si>
  <si>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</si>
  <si>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</si>
  <si>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</si>
  <si>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</si>
  <si>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</si>
  <si>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</si>
  <si>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</si>
  <si>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</si>
  <si>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</si>
  <si>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</si>
  <si>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</si>
  <si>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</si>
  <si>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</si>
  <si>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</si>
  <si>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</si>
  <si>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</si>
  <si>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</si>
  <si>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</si>
  <si>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</si>
  <si>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</si>
  <si>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</si>
  <si>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</si>
  <si>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</si>
  <si>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</si>
  <si>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</si>
  <si>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</si>
  <si>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</si>
  <si>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</si>
  <si>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</si>
  <si>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</si>
  <si>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</si>
  <si>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</si>
  <si>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1</t>
  </si>
  <si>
    <t>{7d6cc7bc-4739-4db9-8d23-d8abb05b06fc}</t>
  </si>
  <si>
    <t>2</t>
  </si>
  <si>
    <t>Bourací práce</t>
  </si>
  <si>
    <t>{a39ce660-b4cc-4beb-a816-133e83eb70d4}</t>
  </si>
  <si>
    <t>01</t>
  </si>
  <si>
    <t>Stavební část</t>
  </si>
  <si>
    <t>{8162c91a-933b-4cf8-8903-ed2159beb05d}</t>
  </si>
  <si>
    <t>02</t>
  </si>
  <si>
    <t>ZTI</t>
  </si>
  <si>
    <t>{45bcb363-7d1d-4f7b-9943-f4f1587c880e}</t>
  </si>
  <si>
    <t>03</t>
  </si>
  <si>
    <t>Vytápění</t>
  </si>
  <si>
    <t>{5df21809-c3c7-4f01-a5d0-e8441b0ad7f2}</t>
  </si>
  <si>
    <t>04</t>
  </si>
  <si>
    <t>Vzduchotechnika</t>
  </si>
  <si>
    <t>{ac79c5da-631b-4bd0-ab4e-f4e6b5337902}</t>
  </si>
  <si>
    <t>05</t>
  </si>
  <si>
    <t>Elektroinstalace</t>
  </si>
  <si>
    <t>{2355a94b-40e8-40cf-9052-cbacc190aba0}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</si>
  <si>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</si>
  <si>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</si>
  <si>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</si>
  <si>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</si>
  <si>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</si>
  <si>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</si>
  <si>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</si>
  <si>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</si>
  <si>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</si>
  <si>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</si>
  <si>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</si>
  <si>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</si>
  <si>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</si>
  <si>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</si>
  <si>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</si>
  <si>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</si>
  <si>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</si>
  <si>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</si>
  <si>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</si>
  <si>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</si>
  <si>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</si>
  <si>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</si>
  <si>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</si>
  <si>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</si>
  <si>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</si>
  <si>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</si>
  <si>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</si>
  <si>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</si>
  <si>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ROZPOCET</t>
  </si>
  <si>
    <t>VRN1</t>
  </si>
  <si>
    <t>Průzkumné, geodetické a projektové práce</t>
  </si>
  <si>
    <t>K</t>
  </si>
  <si>
    <t>013002000</t>
  </si>
  <si>
    <t>Projektové práce - dokumentace skutečného provedení</t>
  </si>
  <si>
    <t>...</t>
  </si>
  <si>
    <t>1024</t>
  </si>
  <si>
    <t>1760415301</t>
  </si>
  <si>
    <t>VRN2</t>
  </si>
  <si>
    <t>Příprava staveniště</t>
  </si>
  <si>
    <t>020001000</t>
  </si>
  <si>
    <t>…</t>
  </si>
  <si>
    <t>1618201011</t>
  </si>
  <si>
    <t>VRN3</t>
  </si>
  <si>
    <t>Zařízení staveniště</t>
  </si>
  <si>
    <t>3</t>
  </si>
  <si>
    <t>030001000</t>
  </si>
  <si>
    <t>-432524691</t>
  </si>
  <si>
    <t>VRN4</t>
  </si>
  <si>
    <t>Inženýrská činnost</t>
  </si>
  <si>
    <t>4</t>
  </si>
  <si>
    <t>045002000</t>
  </si>
  <si>
    <t>Kompletační a koordinační činnost</t>
  </si>
  <si>
    <t>-1453897096</t>
  </si>
  <si>
    <t>VRN7</t>
  </si>
  <si>
    <t>Provozní vlivy</t>
  </si>
  <si>
    <t>070001000</t>
  </si>
  <si>
    <t>-1002143185</t>
  </si>
  <si>
    <t>0 - Bourací práce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</si>
  <si>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</si>
  <si>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</si>
  <si>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</si>
  <si>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</si>
  <si>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</si>
  <si>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</si>
  <si>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</si>
  <si>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733 - Ústřední vytápění - rozvodné potrubí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</si>
  <si>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</si>
  <si>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</si>
  <si>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</si>
  <si>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</si>
  <si>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>HSV</t>
  </si>
  <si>
    <t>Práce a dodávky HSV</t>
  </si>
  <si>
    <t>9</t>
  </si>
  <si>
    <t>Ostatní konstrukce a práce, bourání</t>
  </si>
  <si>
    <t>962031132</t>
  </si>
  <si>
    <t>Bourání příček z cihel pálených na MVC tl do 100 mm</t>
  </si>
  <si>
    <t>m2</t>
  </si>
  <si>
    <t>160347103</t>
  </si>
  <si>
    <t>VV</t>
  </si>
  <si>
    <t>"1.NP"</t>
  </si>
  <si>
    <t>(2,7+1,8+0,8)*3,594</t>
  </si>
  <si>
    <t>25</t>
  </si>
  <si>
    <t>965046111</t>
  </si>
  <si>
    <t>Broušení stávajících betonových podlah úběr do 3 mm</t>
  </si>
  <si>
    <t>1197985511</t>
  </si>
  <si>
    <t>(4,5*3,1)-5,3*0,1-1,6*0,1+0,3*0,65*2</t>
  </si>
  <si>
    <t xml:space="preserve">"2.NP" </t>
  </si>
  <si>
    <t>(3,5*4,5-4,5*0,109/2)-15,1*0,1-1,3*1+0,3*0,65*2</t>
  </si>
  <si>
    <t>Součet</t>
  </si>
  <si>
    <t>26</t>
  </si>
  <si>
    <t>965046119</t>
  </si>
  <si>
    <t>Příplatek k broušení stávajících betonových podlah za každý další 1 mm úběru</t>
  </si>
  <si>
    <t>764635282</t>
  </si>
  <si>
    <t>965081213</t>
  </si>
  <si>
    <t>Bourání podlah z dlaždic keramických nebo xylolitových tl do 10 mm plochy přes 1 m2</t>
  </si>
  <si>
    <t>505185995</t>
  </si>
  <si>
    <t>968072455</t>
  </si>
  <si>
    <t>Vybourání kovových dveřních zárubní pl do 2 m2</t>
  </si>
  <si>
    <t>-603654310</t>
  </si>
  <si>
    <t>6</t>
  </si>
  <si>
    <t>978013191</t>
  </si>
  <si>
    <t>Otlučení (osekání) vnitřní vápenné nebo vápenocementové omítky stěn v rozsahu přes 50 do 100 %</t>
  </si>
  <si>
    <t>-1375347823</t>
  </si>
  <si>
    <t>(3,1*4+4,5*2+1,6*2)*1,5-(0,65*2*0,18)</t>
  </si>
  <si>
    <t>"2.NP"</t>
  </si>
  <si>
    <t>(4,4*4+3,45-1,1+4,5*2+3,6*2+1,3*2+1,5*6)*1,5</t>
  </si>
  <si>
    <t>7</t>
  </si>
  <si>
    <t>978059541</t>
  </si>
  <si>
    <t>Odsekání a odebrání obkladů stěn z vnitřních obkládaček plochy přes 1 m2</t>
  </si>
  <si>
    <t>2143704681</t>
  </si>
  <si>
    <t>(1,5+4,3+0,3)*2*2,02</t>
  </si>
  <si>
    <t>2,8*2,02*2</t>
  </si>
  <si>
    <t>1,9*2*2,02</t>
  </si>
  <si>
    <t>0,9*2*2,02</t>
  </si>
  <si>
    <t>1,6*3*2,02</t>
  </si>
  <si>
    <t>2*2,02+0,3*2,02</t>
  </si>
  <si>
    <t>Mezisoučet</t>
  </si>
  <si>
    <t>2,5*4*2,02+0,8*0,02</t>
  </si>
  <si>
    <t>7,6*2,02</t>
  </si>
  <si>
    <t>7,2*2,02+0,4*2,02</t>
  </si>
  <si>
    <t>997</t>
  </si>
  <si>
    <t>Přesun sutě</t>
  </si>
  <si>
    <t>8</t>
  </si>
  <si>
    <t>997013151</t>
  </si>
  <si>
    <t>Vnitrostaveništní doprava suti a vybouraných hmot pro budovy v do 6 m s omezením mechanizace</t>
  </si>
  <si>
    <t>t</t>
  </si>
  <si>
    <t>1535424966</t>
  </si>
  <si>
    <t>997013501</t>
  </si>
  <si>
    <t>Odvoz suti a vybouraných hmot na skládku nebo meziskládku do 1 km se složením</t>
  </si>
  <si>
    <t>-227347893</t>
  </si>
  <si>
    <t>10</t>
  </si>
  <si>
    <t>997013509</t>
  </si>
  <si>
    <t>Příplatek k odvozu suti a vybouraných hmot na skládku ZKD 1 km přes 1 km</t>
  </si>
  <si>
    <t>-134115786</t>
  </si>
  <si>
    <t>17,035*50</t>
  </si>
  <si>
    <t>11</t>
  </si>
  <si>
    <t>997013603</t>
  </si>
  <si>
    <t>Poplatek za uložení na skládce (skládkovné) stavebního odpadu cihelného kód odpadu 17 01 02</t>
  </si>
  <si>
    <t>-1357776116</t>
  </si>
  <si>
    <t>12</t>
  </si>
  <si>
    <t>997013631</t>
  </si>
  <si>
    <t>Poplatek za uložení na skládce (skládkovné) stavebního odpadu směsného kód odpadu 17 09 04</t>
  </si>
  <si>
    <t>188578680</t>
  </si>
  <si>
    <t>13</t>
  </si>
  <si>
    <t>997013811</t>
  </si>
  <si>
    <t>Poplatek za uložení na skládce (skládkovné) stavebního odpadu dřevěného kód odpadu 17 02 01</t>
  </si>
  <si>
    <t>-642032036</t>
  </si>
  <si>
    <t>998</t>
  </si>
  <si>
    <t>Přesun hmot</t>
  </si>
  <si>
    <t>14</t>
  </si>
  <si>
    <t>998011001</t>
  </si>
  <si>
    <t>Přesun hmot pro budovy zděné v do 6 m</t>
  </si>
  <si>
    <t>562397312</t>
  </si>
  <si>
    <t>PSV</t>
  </si>
  <si>
    <t>Práce a dodávky PSV</t>
  </si>
  <si>
    <t>721</t>
  </si>
  <si>
    <t>Zdravotechnika - vnitřní kanalizace</t>
  </si>
  <si>
    <t>721110802R</t>
  </si>
  <si>
    <t>Demontáž zrozvodů pro ZTI dle dokumentace</t>
  </si>
  <si>
    <t>kpl</t>
  </si>
  <si>
    <t>16</t>
  </si>
  <si>
    <t>1279787736</t>
  </si>
  <si>
    <t>725</t>
  </si>
  <si>
    <t>Zdravotechnika - zařizovací předměty</t>
  </si>
  <si>
    <t>20</t>
  </si>
  <si>
    <t>725110811</t>
  </si>
  <si>
    <t>Demontáž klozetů splachovací s nádrží</t>
  </si>
  <si>
    <t>soubor</t>
  </si>
  <si>
    <t>-748035283</t>
  </si>
  <si>
    <t>19</t>
  </si>
  <si>
    <t>725130811</t>
  </si>
  <si>
    <t>Demontáž pisoárových stání s nádrží jednodílných</t>
  </si>
  <si>
    <t>235965393</t>
  </si>
  <si>
    <t>18</t>
  </si>
  <si>
    <t>725210821</t>
  </si>
  <si>
    <t>Demontáž umyvadel bez výtokových armatur</t>
  </si>
  <si>
    <t>-595300457</t>
  </si>
  <si>
    <t>733</t>
  </si>
  <si>
    <t>Ústřední vytápění - rozvodné potrubí</t>
  </si>
  <si>
    <t>24</t>
  </si>
  <si>
    <t>733110803R</t>
  </si>
  <si>
    <t>Demontáž původního vytápění</t>
  </si>
  <si>
    <t>-1569335869</t>
  </si>
  <si>
    <t>741</t>
  </si>
  <si>
    <t>Elektroinstalace - silnoproud</t>
  </si>
  <si>
    <t>22</t>
  </si>
  <si>
    <t>741120811R</t>
  </si>
  <si>
    <t>Demontáž původních rozvodů elektroinstalace dle dokumentace</t>
  </si>
  <si>
    <t>9393244</t>
  </si>
  <si>
    <t>751</t>
  </si>
  <si>
    <t>23</t>
  </si>
  <si>
    <t>75161181R</t>
  </si>
  <si>
    <t xml:space="preserve">Demontáž VZT dle dokumentace </t>
  </si>
  <si>
    <t>-1863973228</t>
  </si>
  <si>
    <t>763</t>
  </si>
  <si>
    <t>Konstrukce suché výstavby</t>
  </si>
  <si>
    <t>27</t>
  </si>
  <si>
    <t>763121811</t>
  </si>
  <si>
    <t>Demontáž SDK předsazené/šachtové stěny s jednoduchou nosnou kcí opláštění jednoduché</t>
  </si>
  <si>
    <t>-1272682146</t>
  </si>
  <si>
    <t>1,6*3,594</t>
  </si>
  <si>
    <t>0,8*2,75</t>
  </si>
  <si>
    <t>766</t>
  </si>
  <si>
    <t>Konstrukce truhlářské</t>
  </si>
  <si>
    <t>766491851</t>
  </si>
  <si>
    <t>Demontáž ostatních truhlářských konstrukcí prahů dveří jednokřídlových</t>
  </si>
  <si>
    <t>kus</t>
  </si>
  <si>
    <t>-109989334</t>
  </si>
  <si>
    <t>766691914</t>
  </si>
  <si>
    <t>Vyvěšení nebo zavěšení dřevěných křídel dveří pl do 2 m2</t>
  </si>
  <si>
    <t>-1548753833</t>
  </si>
  <si>
    <t>17</t>
  </si>
  <si>
    <t>998766101</t>
  </si>
  <si>
    <t>Přesun hmot tonážní pro kce truhlářské v objektech v do 6 m</t>
  </si>
  <si>
    <t>472975396</t>
  </si>
  <si>
    <t>01 - Stavební část</t>
  </si>
  <si>
    <t xml:space="preserve">    3 - Svislé a kompletní konstrukce</t>
  </si>
  <si>
    <t xml:space="preserve">    6 - Úpravy povrchů, podlahy a osazování výplní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</si>
  <si>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</si>
  <si>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</si>
  <si>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</si>
  <si>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</si>
  <si>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</si>
  <si>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</si>
  <si>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Svislé a kompletní konstrukce</t>
  </si>
  <si>
    <t>45</t>
  </si>
  <si>
    <t>317121211</t>
  </si>
  <si>
    <t>Překlad železobetonový prefabrikovaný 60x190x1000 mm</t>
  </si>
  <si>
    <t>350353961</t>
  </si>
  <si>
    <t>342244201</t>
  </si>
  <si>
    <t>Příčka z cihel broušených na tenkovrstvou maltu tloušťky 80 mm</t>
  </si>
  <si>
    <t>-1597296369</t>
  </si>
  <si>
    <t>(0,9+1,6+0,9+0,9)*3,594-0,6*1,97</t>
  </si>
  <si>
    <t>Úpravy povrchů, podlahy a osazování výplní</t>
  </si>
  <si>
    <t>612311121</t>
  </si>
  <si>
    <t>Vápenná omítka hladká jednovrstvá vnitřních stěn nanášená ručně</t>
  </si>
  <si>
    <t>-1618445242</t>
  </si>
  <si>
    <t>(3,1*4+4,5*2+0,9+1,25*2+0,9*2+0,2+0,8+0,6+1,1+0,6*2)*0,5-(0,65*2*0,18)</t>
  </si>
  <si>
    <t>(4,35*2+1,35*6+1,4*2+1,3*2+1,2+1,1+0,3*2+1,2+1,1+1,7+1,645)*0,5</t>
  </si>
  <si>
    <t>29</t>
  </si>
  <si>
    <t>612311131</t>
  </si>
  <si>
    <t>Potažení vnitřních stěn vápenným štukem tloušťky do 3 mm</t>
  </si>
  <si>
    <t>869303454</t>
  </si>
  <si>
    <t>28</t>
  </si>
  <si>
    <t>612311191</t>
  </si>
  <si>
    <t>Příplatek k vápenné omítce vnitřních stěn za každých dalších 5 mm tloušťky ručně</t>
  </si>
  <si>
    <t>-2098084161</t>
  </si>
  <si>
    <t>54</t>
  </si>
  <si>
    <t>612315101</t>
  </si>
  <si>
    <t>Vápenná hrubá omítka rýh ve stěnách š do 150 mm - po nových rozvodech</t>
  </si>
  <si>
    <t>-1566469017</t>
  </si>
  <si>
    <t>10*0,15</t>
  </si>
  <si>
    <t>41</t>
  </si>
  <si>
    <t>642942111</t>
  </si>
  <si>
    <t>Osazování zárubní nebo rámů dveřních kovových do 2,5 m2 na MC</t>
  </si>
  <si>
    <t>1614956900</t>
  </si>
  <si>
    <t>42</t>
  </si>
  <si>
    <t>M</t>
  </si>
  <si>
    <t>55331480</t>
  </si>
  <si>
    <t>zárubeň jednokřídlá ocelová pro zdění tl stěny 75-100mm rozměru 600/1970, 2100mm</t>
  </si>
  <si>
    <t>1497662464</t>
  </si>
  <si>
    <t>"1.NP" 3</t>
  </si>
  <si>
    <t>55</t>
  </si>
  <si>
    <t>998011002</t>
  </si>
  <si>
    <t>Přesun hmot pro budovy zděné v přes 6 do 12 m</t>
  </si>
  <si>
    <t>820856721</t>
  </si>
  <si>
    <t>30</t>
  </si>
  <si>
    <t>763121422R</t>
  </si>
  <si>
    <t>SDK stěna předsazená tl 50mm profil CW+UW 50 deska 1xH2 12,5  bez izolace EI 15</t>
  </si>
  <si>
    <t>-1990017665</t>
  </si>
  <si>
    <t>1,6*2,45</t>
  </si>
  <si>
    <t>0,5*2,45</t>
  </si>
  <si>
    <t>31</t>
  </si>
  <si>
    <t>763121424R</t>
  </si>
  <si>
    <t>SDK stěna předsazená tl 100 mm profil CW+UW 75 deska 1xH2 12,5 bez izolace EI 15</t>
  </si>
  <si>
    <t>-1007663702</t>
  </si>
  <si>
    <t>(1,6*2,45)</t>
  </si>
  <si>
    <t>(0,8*2,45+0,75*2,45)</t>
  </si>
  <si>
    <t>32</t>
  </si>
  <si>
    <t>7631214206R</t>
  </si>
  <si>
    <t>SDK stěna předsazená tl 150 mm profil CW+UW 100 deska 1xH2 12,5 bez izolace EI 15</t>
  </si>
  <si>
    <t>633523985</t>
  </si>
  <si>
    <t>0,9*2*2,45</t>
  </si>
  <si>
    <t>0,8*4*2,45</t>
  </si>
  <si>
    <t>62</t>
  </si>
  <si>
    <t>763121426R</t>
  </si>
  <si>
    <t>SDK stěna předsazená tl 200mm profil CW+UW 100 deska 1xH2 12,5 bez izolace EI 15</t>
  </si>
  <si>
    <t>-1270243209</t>
  </si>
  <si>
    <t>0,8*2,45</t>
  </si>
  <si>
    <t>37</t>
  </si>
  <si>
    <t>763121714</t>
  </si>
  <si>
    <t>SDK stěna předsazená základní penetrační nátěr</t>
  </si>
  <si>
    <t>1269333581</t>
  </si>
  <si>
    <t>1,96+12,250+7,718+5,145</t>
  </si>
  <si>
    <t>33</t>
  </si>
  <si>
    <t>763131451</t>
  </si>
  <si>
    <t>SDK podhled deska 1xH2 12,5 bez izolace dvouvrstvá spodní kce profil CD+UD</t>
  </si>
  <si>
    <t>81234112</t>
  </si>
  <si>
    <t>(4,5*3,1)-((0,9+1,6+0,9)*0,1)-(3,3*0,1)+(0,3*0,65*2)</t>
  </si>
  <si>
    <t>((3,5*4,5)-(4,5*0,109/2))-(15,1*0,1)-(1,4*1,1)</t>
  </si>
  <si>
    <t>38</t>
  </si>
  <si>
    <t>763131714</t>
  </si>
  <si>
    <t>SDK podhled základní penetrační nátěr</t>
  </si>
  <si>
    <t>-1787548307</t>
  </si>
  <si>
    <t>72</t>
  </si>
  <si>
    <t>763411121</t>
  </si>
  <si>
    <t>Dveře sanitárních příček, desky s HPL - laminátem tl 19,6 mm, š do 800 mm, v do 2000 mm</t>
  </si>
  <si>
    <t>-208367819</t>
  </si>
  <si>
    <t>35</t>
  </si>
  <si>
    <t>998763302</t>
  </si>
  <si>
    <t>Přesun hmot tonážní pro sádrokartonové konstrukce v objektech v přes 6 do 12 m</t>
  </si>
  <si>
    <t>1782821860</t>
  </si>
  <si>
    <t>36</t>
  </si>
  <si>
    <t>998763381</t>
  </si>
  <si>
    <t>Příplatek k přesunu hmot tonážní 763 SDK prováděný bez použití mechanizace</t>
  </si>
  <si>
    <t>630252450</t>
  </si>
  <si>
    <t>43</t>
  </si>
  <si>
    <t>766660001</t>
  </si>
  <si>
    <t>Montáž dveřních křídel otvíravých jednokřídlových š do 0,8 m do ocelové zárubně</t>
  </si>
  <si>
    <t>-1538862495</t>
  </si>
  <si>
    <t>44</t>
  </si>
  <si>
    <t>61160050R</t>
  </si>
  <si>
    <t>dveře jednokřídlé dle dokumentace 600x1970mm</t>
  </si>
  <si>
    <t>702582172</t>
  </si>
  <si>
    <t>56</t>
  </si>
  <si>
    <t>998766102</t>
  </si>
  <si>
    <t>Přesun hmot tonážní pro kce truhlářské v objektech v přes 6 do 12 m</t>
  </si>
  <si>
    <t>861352203</t>
  </si>
  <si>
    <t>57</t>
  </si>
  <si>
    <t>998766181</t>
  </si>
  <si>
    <t>Příplatek k přesunu hmot tonážní 766 prováděný bez použití mechanizace</t>
  </si>
  <si>
    <t>1952375428</t>
  </si>
  <si>
    <t>771</t>
  </si>
  <si>
    <t>Podlahy z dlaždic</t>
  </si>
  <si>
    <t>771111011</t>
  </si>
  <si>
    <t>Vysátí podkladu před pokládkou dlažby</t>
  </si>
  <si>
    <t>-872622929</t>
  </si>
  <si>
    <t>((3,5*4,5)-(4,5*0,109/2))-(15,1*0,1)-(1,4*1,1)+0,3*0,65*2</t>
  </si>
  <si>
    <t>771121011</t>
  </si>
  <si>
    <t>Nátěr penetrační na podlahu</t>
  </si>
  <si>
    <t>448753386</t>
  </si>
  <si>
    <t>771151016</t>
  </si>
  <si>
    <t>Samonivelační stěrka podlah pevnosti 20 MPa tl přes 12 do 15 mm</t>
  </si>
  <si>
    <t>1126680846</t>
  </si>
  <si>
    <t>771574261</t>
  </si>
  <si>
    <t>Montáž podlah keramických velkoformát pro mechanické zatížení protiskluzných lepených flexibilním lepidlem přes 2 do 4 ks/m2</t>
  </si>
  <si>
    <t>1871154946</t>
  </si>
  <si>
    <t>59761415</t>
  </si>
  <si>
    <t>dlažba velkoformátová keramická slinutá protiskluzná do interiéru i exteriéru pro vysoké mechanické namáhání přes 2 do 4ks/m2</t>
  </si>
  <si>
    <t>690482527</t>
  </si>
  <si>
    <t>26,515*1,15 'Přepočtené koeficientem množství</t>
  </si>
  <si>
    <t>771591112</t>
  </si>
  <si>
    <t>Izolace pod dlažbu nátěrem nebo stěrkou ve dvou vrstvách</t>
  </si>
  <si>
    <t>165314144</t>
  </si>
  <si>
    <t>58</t>
  </si>
  <si>
    <t>998771102</t>
  </si>
  <si>
    <t>Přesun hmot tonážní pro podlahy z dlaždic v objektech v přes 6 do 12 m</t>
  </si>
  <si>
    <t>-2096237164</t>
  </si>
  <si>
    <t>59</t>
  </si>
  <si>
    <t>998771181</t>
  </si>
  <si>
    <t>Příplatek k přesunu hmot tonážní 771 prováděný bez použití mechanizace</t>
  </si>
  <si>
    <t>-285593850</t>
  </si>
  <si>
    <t>775</t>
  </si>
  <si>
    <t>Podlahy skládané</t>
  </si>
  <si>
    <t>60</t>
  </si>
  <si>
    <t>775429124</t>
  </si>
  <si>
    <t>Montáž podlahové lišty přechodové připevněné zaklapnutím</t>
  </si>
  <si>
    <t>m</t>
  </si>
  <si>
    <t>-689895997</t>
  </si>
  <si>
    <t>15*0,6</t>
  </si>
  <si>
    <t>61</t>
  </si>
  <si>
    <t>55343110</t>
  </si>
  <si>
    <t>profil přechodový Al narážecí 30mm stříbro</t>
  </si>
  <si>
    <t>-653290701</t>
  </si>
  <si>
    <t>9*1,08 'Přepočtené koeficientem množství</t>
  </si>
  <si>
    <t>781</t>
  </si>
  <si>
    <t>Dokončovací práce - obklady</t>
  </si>
  <si>
    <t>781111011</t>
  </si>
  <si>
    <t>Ometení (oprášení) stěny při přípravě podkladu</t>
  </si>
  <si>
    <t>952238303</t>
  </si>
  <si>
    <t>(0,75+4,3+0,75+0,3)*2*2,02</t>
  </si>
  <si>
    <t>2,8*2*2,02</t>
  </si>
  <si>
    <t>1,35*2,02</t>
  </si>
  <si>
    <t>(0,6+1,8)*2,02</t>
  </si>
  <si>
    <t>2,5*4*2,02</t>
  </si>
  <si>
    <t>7,2*2,02</t>
  </si>
  <si>
    <t>0,4*2,02</t>
  </si>
  <si>
    <t>781121011</t>
  </si>
  <si>
    <t>Nátěr penetrační na stěnu</t>
  </si>
  <si>
    <t>-851723015</t>
  </si>
  <si>
    <t>781131112</t>
  </si>
  <si>
    <t>Izolace pod obklad nátěrem nebo stěrkou ve dvou vrstvách</t>
  </si>
  <si>
    <t>1518670032</t>
  </si>
  <si>
    <t>781474154</t>
  </si>
  <si>
    <t>Montáž obkladů vnitřních keramických velkoformátových hladkých přes 4 do 6 ks/m2 lepených flexibilním lepidlem</t>
  </si>
  <si>
    <t>-1983427612</t>
  </si>
  <si>
    <t>94,435-30,258</t>
  </si>
  <si>
    <t>59761001</t>
  </si>
  <si>
    <t>obklad velkoformátový keramický hladký přes 4 do 6ks/m2</t>
  </si>
  <si>
    <t>-1047646916</t>
  </si>
  <si>
    <t>64,177*1,15 'Přepočtené koeficientem množství</t>
  </si>
  <si>
    <t>781484116</t>
  </si>
  <si>
    <t>Montáž obkladů vnitřních z mozaiky 300x300 mm lepených flexibilním lepidlem</t>
  </si>
  <si>
    <t>535594486</t>
  </si>
  <si>
    <t>1,7*2,02*2+0,8*2,02*2+0,9*2,02*2+0,9*1,3</t>
  </si>
  <si>
    <t>(0,8*5+1,3+1,55+0,75)*2,02</t>
  </si>
  <si>
    <t>59761181</t>
  </si>
  <si>
    <t>mozaika keramická hladká na podlahu i stěnu pro interiér i exteriér (5x5)-set 300mx300mm</t>
  </si>
  <si>
    <t>885827784</t>
  </si>
  <si>
    <t>30,258*12,22222 'Přepočtené koeficientem množství</t>
  </si>
  <si>
    <t>71</t>
  </si>
  <si>
    <t>M026</t>
  </si>
  <si>
    <t>Montáž vybavení</t>
  </si>
  <si>
    <t>1890645190</t>
  </si>
  <si>
    <t>63</t>
  </si>
  <si>
    <t>M001</t>
  </si>
  <si>
    <t>Záchodová štětka P1, viz seznam vybavení</t>
  </si>
  <si>
    <t>ks</t>
  </si>
  <si>
    <t>1972939590</t>
  </si>
  <si>
    <t>64</t>
  </si>
  <si>
    <t>M009</t>
  </si>
  <si>
    <t>Držák toaletního papíru P2, viz seznam vybavení</t>
  </si>
  <si>
    <t>1170932991</t>
  </si>
  <si>
    <t>65</t>
  </si>
  <si>
    <t>M014</t>
  </si>
  <si>
    <t>Věšák P8, viz seznam vybavení</t>
  </si>
  <si>
    <t>-1002733248</t>
  </si>
  <si>
    <t>66</t>
  </si>
  <si>
    <t>M017</t>
  </si>
  <si>
    <t>Odpadkový koš P3, viz seznam vybavení</t>
  </si>
  <si>
    <t>-2100365188</t>
  </si>
  <si>
    <t>67</t>
  </si>
  <si>
    <t>M020</t>
  </si>
  <si>
    <t>Dřevěná deska pod umyvadlo K4, viz seznam vybavení</t>
  </si>
  <si>
    <t>-923269532</t>
  </si>
  <si>
    <t>68</t>
  </si>
  <si>
    <t>M023</t>
  </si>
  <si>
    <t>Mýdlenka P4, viz seznam vybavení</t>
  </si>
  <si>
    <t>-309635356</t>
  </si>
  <si>
    <t>69</t>
  </si>
  <si>
    <t>M024</t>
  </si>
  <si>
    <t>Zrcadlo P5, viz seznam vybavení</t>
  </si>
  <si>
    <t>-240209758</t>
  </si>
  <si>
    <t>70</t>
  </si>
  <si>
    <t>M025</t>
  </si>
  <si>
    <t>Zásobník papírových útěrek P6, viz seznam vybavení</t>
  </si>
  <si>
    <t>-1254117344</t>
  </si>
  <si>
    <t>781495184</t>
  </si>
  <si>
    <t>Řezání pracnější rovné keramických obkládaček - kamenické rohy</t>
  </si>
  <si>
    <t>-1421720107</t>
  </si>
  <si>
    <t>(0,65*4+0,9*3)+(2,02*7)+(2,02*6)+0,9</t>
  </si>
  <si>
    <t>781571131</t>
  </si>
  <si>
    <t>Montáž obkladů ostění šířky do 200 mm lepenými flexibilním lepidlem</t>
  </si>
  <si>
    <t>2001742758</t>
  </si>
  <si>
    <t>0,9*4+2*4+2*4</t>
  </si>
  <si>
    <t>781674113</t>
  </si>
  <si>
    <t>Montáž obkladů parapetů š přes 150 do 200 mm z dlaždic keramických lepených flexibilním lepidlem</t>
  </si>
  <si>
    <t>-163040620</t>
  </si>
  <si>
    <t>0,65*2</t>
  </si>
  <si>
    <t>998781102</t>
  </si>
  <si>
    <t>Přesun hmot tonážní pro obklady keramické v objektech v přes 6 do 12 m</t>
  </si>
  <si>
    <t>-1096775644</t>
  </si>
  <si>
    <t>998781181</t>
  </si>
  <si>
    <t>Příplatek k přesunu hmot tonážní 781 prováděný bez použití mechanizace</t>
  </si>
  <si>
    <t>-912329004</t>
  </si>
  <si>
    <t>783</t>
  </si>
  <si>
    <t>Dokončovací práce - nátěry</t>
  </si>
  <si>
    <t>53</t>
  </si>
  <si>
    <t>783306801</t>
  </si>
  <si>
    <t>Odstranění nátěru ze zámečnických konstrukcí obroušením</t>
  </si>
  <si>
    <t>-315319317</t>
  </si>
  <si>
    <t>12*(4,6*0,3) "zůstávající zárubně"</t>
  </si>
  <si>
    <t>47</t>
  </si>
  <si>
    <t>783301401</t>
  </si>
  <si>
    <t>Ometení zámečnických konstrukcí</t>
  </si>
  <si>
    <t>-933058595</t>
  </si>
  <si>
    <t>48</t>
  </si>
  <si>
    <t>783301311</t>
  </si>
  <si>
    <t>Odmaštění zámečnických konstrukcí vodou ředitelným odmašťovačem</t>
  </si>
  <si>
    <t>-1193057802</t>
  </si>
  <si>
    <t>49</t>
  </si>
  <si>
    <t>783324101</t>
  </si>
  <si>
    <t>Základní jednonásobný akrylátový nátěr zámečnických konstrukcí</t>
  </si>
  <si>
    <t>506178747</t>
  </si>
  <si>
    <t>51</t>
  </si>
  <si>
    <t>783325101</t>
  </si>
  <si>
    <t>Mezinátěr jednonásobný akrylátový mezinátěr zámečnických konstrukcí</t>
  </si>
  <si>
    <t>-2029994875</t>
  </si>
  <si>
    <t>52</t>
  </si>
  <si>
    <t>783327101</t>
  </si>
  <si>
    <t>Krycí jednonásobný akrylátový nátěr zámečnických konstrukcí</t>
  </si>
  <si>
    <t>1699854435</t>
  </si>
  <si>
    <t>784</t>
  </si>
  <si>
    <t>Dokončovací práce - malby a tapety</t>
  </si>
  <si>
    <t>39</t>
  </si>
  <si>
    <t>784111001</t>
  </si>
  <si>
    <t>Oprášení (ometení ) podkladu v místnostech v do 3,80 m</t>
  </si>
  <si>
    <t>-1764120686</t>
  </si>
  <si>
    <t>30,389+26,125+4,2</t>
  </si>
  <si>
    <t>40</t>
  </si>
  <si>
    <t>784221101</t>
  </si>
  <si>
    <t>Dvojnásobné bílé malby ze směsí za sucha dobře otěruvzdorných v místnostech do 3,80 m</t>
  </si>
  <si>
    <t>-1607327558</t>
  </si>
  <si>
    <t>HZS</t>
  </si>
  <si>
    <t>Hodinové zúčtovací sazby</t>
  </si>
  <si>
    <t>46</t>
  </si>
  <si>
    <t>HZS1301</t>
  </si>
  <si>
    <t>Hodinová zúčtovací sazba zedník</t>
  </si>
  <si>
    <t>hod</t>
  </si>
  <si>
    <t>512</t>
  </si>
  <si>
    <t>2137474283</t>
  </si>
  <si>
    <t>02 - ZTI</t>
  </si>
  <si>
    <t>OST - Ostatní</t>
  </si>
  <si>
    <t xml:space="preserve">    1 - SPLAŠKOVÁ KANALIZACE</t>
  </si>
  <si>
    <t xml:space="preserve">    1.01 - Potrubí</t>
  </si>
  <si>
    <t xml:space="preserve">    1.02 - Příslušenství</t>
  </si>
  <si>
    <t xml:space="preserve">    2 - VODOVOD</t>
  </si>
  <si>
    <t xml:space="preserve">    2.00 - Zařízení</t>
  </si>
  <si>
    <t xml:space="preserve">    2.01 - Armatury - elektrický zásobník TV</t>
  </si>
  <si>
    <t xml:space="preserve">    2.02 - Potrubí</t>
  </si>
  <si>
    <t xml:space="preserve">    2.03 - Tepelná izolace potrubí</t>
  </si>
  <si>
    <t xml:space="preserve">    2.04 - Armatury k zařizovacím předmětům</t>
  </si>
  <si>
    <t xml:space="preserve">    2.05 - Zařizovací předměty</t>
  </si>
  <si>
    <t xml:space="preserve">    3 - Ostatní</t>
  </si>
  <si>
    <t>OST</t>
  </si>
  <si>
    <t>Ostatní</t>
  </si>
  <si>
    <t>SPLAŠKOVÁ KANALIZACE</t>
  </si>
  <si>
    <t>1.01</t>
  </si>
  <si>
    <t>Potrubí</t>
  </si>
  <si>
    <t>K037</t>
  </si>
  <si>
    <t>Potrubí vnitřního odpadu - Tichý systém - včetně tvarovek, objímek, tlumících podložek, protipožárních manžet a kotvení dle doporučení výrobce systému DN40</t>
  </si>
  <si>
    <t>-379648523</t>
  </si>
  <si>
    <t>K038</t>
  </si>
  <si>
    <t>Potrubí vnitřního odpadu - Tichý systém - včetně tvarovek, objímek, tlumících podložek, protipožárních manžet a kotvení dle doporučení výrobce systému DN50</t>
  </si>
  <si>
    <t>1862600555</t>
  </si>
  <si>
    <t>K039</t>
  </si>
  <si>
    <t>Potrubí vnitřního odpadu - Tichý systém - včetně tvarovek, objímek, tlumících podložek, protipožárních manžet a kotvení dle doporučení výrobce systému DN75</t>
  </si>
  <si>
    <t>496538876</t>
  </si>
  <si>
    <t>K040</t>
  </si>
  <si>
    <t>Potrubí vnitřního odpadu - Tichý systém - včetně tvarovek, objímek, tlumících podložek, protipožárních manžet a kotvení dle doporučení výrobce systému DN110</t>
  </si>
  <si>
    <t>34089588</t>
  </si>
  <si>
    <t>K041</t>
  </si>
  <si>
    <t>Potrubí vnitřního odpadu - Tichý systém - včetně tvarovek, objímek, tlumících podložek, protipožárních manžet a kotvení dle doporučení výrobce systému DN160</t>
  </si>
  <si>
    <t>-678530077</t>
  </si>
  <si>
    <t>1.02</t>
  </si>
  <si>
    <t>Příslušenství</t>
  </si>
  <si>
    <t>K042</t>
  </si>
  <si>
    <t>Čistící kus DN75 - Tichý systém</t>
  </si>
  <si>
    <t>283534750</t>
  </si>
  <si>
    <t>K043</t>
  </si>
  <si>
    <t>Čistící kus DN110 - Tichý systém</t>
  </si>
  <si>
    <t>380491629</t>
  </si>
  <si>
    <t>K044</t>
  </si>
  <si>
    <t>Čistící kus DN160 - Tichý systém</t>
  </si>
  <si>
    <t>-1797771268</t>
  </si>
  <si>
    <t>K045</t>
  </si>
  <si>
    <t>Větrací hlavice DN110</t>
  </si>
  <si>
    <t>633257521</t>
  </si>
  <si>
    <t>K046</t>
  </si>
  <si>
    <t>Umyvadlový sifon</t>
  </si>
  <si>
    <t>-629774422</t>
  </si>
  <si>
    <t>K047</t>
  </si>
  <si>
    <t>Instalační systém pro WC</t>
  </si>
  <si>
    <t>525828233</t>
  </si>
  <si>
    <t>K048</t>
  </si>
  <si>
    <t>Instalační systém pro pisoár</t>
  </si>
  <si>
    <t>-1401968792</t>
  </si>
  <si>
    <t>K049</t>
  </si>
  <si>
    <t>Nosný systém pro intalaci závěsné výlevky</t>
  </si>
  <si>
    <t>-783248543</t>
  </si>
  <si>
    <t>K050</t>
  </si>
  <si>
    <t>Revizní dvířka 200x400 pro čistící kus</t>
  </si>
  <si>
    <t>-365535981</t>
  </si>
  <si>
    <t>K051</t>
  </si>
  <si>
    <t>Ochranné potrubí 125</t>
  </si>
  <si>
    <t>1663693950</t>
  </si>
  <si>
    <t>VODOVOD</t>
  </si>
  <si>
    <t>2.00</t>
  </si>
  <si>
    <t>Zařízení</t>
  </si>
  <si>
    <t>K052</t>
  </si>
  <si>
    <t>Stávající přímotopný elektrický závěsný zásobníkový ohřívač TV - není součástí dodávky</t>
  </si>
  <si>
    <t>956625237</t>
  </si>
  <si>
    <t>2.01</t>
  </si>
  <si>
    <t>Armatury - elektrický zásobník TV</t>
  </si>
  <si>
    <t>K053</t>
  </si>
  <si>
    <t>Kulový kohout DN20</t>
  </si>
  <si>
    <t>-296383086</t>
  </si>
  <si>
    <t>K054</t>
  </si>
  <si>
    <t>Zpětná klapka DN20</t>
  </si>
  <si>
    <t>-158965166</t>
  </si>
  <si>
    <t>K055</t>
  </si>
  <si>
    <t>Vypouštěcí ventil DN15</t>
  </si>
  <si>
    <t>1497046603</t>
  </si>
  <si>
    <t>K056</t>
  </si>
  <si>
    <t>Pojistný ventil DN15</t>
  </si>
  <si>
    <t>-461134635</t>
  </si>
  <si>
    <t>2.02</t>
  </si>
  <si>
    <t>K057</t>
  </si>
  <si>
    <t>Plastové potrubí pro pitnou vodu PP-RCT HOT PN20, včetně tvarovek, závěsů, požárních prostupů, objímek a kotvení - 20x2,8</t>
  </si>
  <si>
    <t>1248331865</t>
  </si>
  <si>
    <t>K058</t>
  </si>
  <si>
    <t>Plastové potrubí pro pitnou vodu PP-RCT HOT PN20, včetně tvarovek, závěsů, požárních prostupů, objímek a kotvení - 25x3,5</t>
  </si>
  <si>
    <t>-1314613549</t>
  </si>
  <si>
    <t>K059</t>
  </si>
  <si>
    <t>Ochranné ocelové potrubí DN32</t>
  </si>
  <si>
    <t>1298412161</t>
  </si>
  <si>
    <t>2.03</t>
  </si>
  <si>
    <t>Tepelná izolace potrubí</t>
  </si>
  <si>
    <t>K060</t>
  </si>
  <si>
    <t>Izolace potrubí PP-RCT HOT PN20, návlekový PE tl. 9mm (studená voda), včetně montážního materiálu, svorek a pásek - 20x2,8</t>
  </si>
  <si>
    <t>562456713</t>
  </si>
  <si>
    <t>K061</t>
  </si>
  <si>
    <t>Izolace potrubí PP-RCT HOT PN20, návlekový PE tl. 9mm (studená voda), včetně montážního materiálu, svorek a pásek - 25x3,5</t>
  </si>
  <si>
    <t>-643087304</t>
  </si>
  <si>
    <t>K062</t>
  </si>
  <si>
    <t>Izolace potrubí PP-RCT HOT PN20, návlekový PE tl. 13mm (teplá voda, cirkulační voda), včetně montážního materiálu, svorek a pásek - 20x2,8</t>
  </si>
  <si>
    <t>-1514206945</t>
  </si>
  <si>
    <t>K063</t>
  </si>
  <si>
    <t>Izolace potrubí PP-RCT HOT PN20, návlekový PE tl. 20mm (teplá voda), včetně montážního materiálu, svorek a pásek - 25x3,5</t>
  </si>
  <si>
    <t>-1688533124</t>
  </si>
  <si>
    <t>2.04</t>
  </si>
  <si>
    <t>Armatury k zařizovacím předmětům</t>
  </si>
  <si>
    <t>K064</t>
  </si>
  <si>
    <t>"Nástěnná páková baterie k výlevce včetně sprchové sady a hadice, - dle specifikace arch."</t>
  </si>
  <si>
    <t>811984707</t>
  </si>
  <si>
    <t>K065</t>
  </si>
  <si>
    <t>Umyvadlová nástěnná baterie pod omítku - dle výběru arch.</t>
  </si>
  <si>
    <t>176745736</t>
  </si>
  <si>
    <t>K066</t>
  </si>
  <si>
    <t>Podomítkový modul k nástěnné umyvadlové baterii</t>
  </si>
  <si>
    <t>-455639238</t>
  </si>
  <si>
    <t>2.05</t>
  </si>
  <si>
    <t>Zařizovací předměty</t>
  </si>
  <si>
    <t>K067</t>
  </si>
  <si>
    <t>"Závěsné WC - dle specifikace arch.  včetně sady pro závěsné WC s kotvícími prvky, prkénka a tlačítka"</t>
  </si>
  <si>
    <t>876591189</t>
  </si>
  <si>
    <t>K068</t>
  </si>
  <si>
    <t>Umyvadlo - dle specifikace arch.</t>
  </si>
  <si>
    <t>2046295093</t>
  </si>
  <si>
    <t>K069</t>
  </si>
  <si>
    <t>"Pisoár  - dle specifikace arch.  včetně sady pro závěsné WC s kotvícími prvky, prkénka a tlačítka"</t>
  </si>
  <si>
    <t>1402512439</t>
  </si>
  <si>
    <t>34</t>
  </si>
  <si>
    <t>K070</t>
  </si>
  <si>
    <t>Výlevka DN110 - dle specifikace arch.</t>
  </si>
  <si>
    <t>-2052167055</t>
  </si>
  <si>
    <t>K033</t>
  </si>
  <si>
    <t>Montáž</t>
  </si>
  <si>
    <t>652256157</t>
  </si>
  <si>
    <t>K071</t>
  </si>
  <si>
    <t>Tlakové zkoušky</t>
  </si>
  <si>
    <t>-1496600475</t>
  </si>
  <si>
    <t>K072</t>
  </si>
  <si>
    <t>Propláchnutí a napuštění systému</t>
  </si>
  <si>
    <t>-1985009520</t>
  </si>
  <si>
    <t>K034</t>
  </si>
  <si>
    <t>Uvedení do provozu</t>
  </si>
  <si>
    <t>1625125060</t>
  </si>
  <si>
    <t>K036</t>
  </si>
  <si>
    <t>Protokoly, revize</t>
  </si>
  <si>
    <t>97241628</t>
  </si>
  <si>
    <t>03 - Vytápění</t>
  </si>
  <si>
    <t xml:space="preserve">    1 - Vytápění</t>
  </si>
  <si>
    <t xml:space="preserve">    1.01 - Zdroj Tepla</t>
  </si>
  <si>
    <t xml:space="preserve">    1.02 - Přípravné práce</t>
  </si>
  <si>
    <t xml:space="preserve">    1.03 - Otopné plochy 1NP</t>
  </si>
  <si>
    <t xml:space="preserve">    1.04 - Armatury 1NP</t>
  </si>
  <si>
    <t xml:space="preserve">    1.05 - Otopné plochy 2NP</t>
  </si>
  <si>
    <t xml:space="preserve">    1.06 - Armatury 2NP</t>
  </si>
  <si>
    <t xml:space="preserve">    1.07 - Potrubí topné vody</t>
  </si>
  <si>
    <t xml:space="preserve">    1.08 - Tepelně izolační pouzdro, např. IZOTUB ALS</t>
  </si>
  <si>
    <t xml:space="preserve">    1.09 - Ostatní</t>
  </si>
  <si>
    <t>Zdroj Tepla</t>
  </si>
  <si>
    <t>K073</t>
  </si>
  <si>
    <t>Zapojení technické mísnosti + kotelny není součástí tohoto výkazu výměr</t>
  </si>
  <si>
    <t>-2133115699</t>
  </si>
  <si>
    <t>Přípravné práce</t>
  </si>
  <si>
    <t>K074</t>
  </si>
  <si>
    <t>Demontáž stávajícího zařízení</t>
  </si>
  <si>
    <t>64970350</t>
  </si>
  <si>
    <t>K075</t>
  </si>
  <si>
    <t>Vypuštění a nové napuštění otopného systému</t>
  </si>
  <si>
    <t>-1329228695</t>
  </si>
  <si>
    <t>K076</t>
  </si>
  <si>
    <t>Kulový kohout DN15 - DN20 pro dočasné uzavření otopného systému</t>
  </si>
  <si>
    <t>243539098</t>
  </si>
  <si>
    <t>K077</t>
  </si>
  <si>
    <t>Přípravné práce - drážkování</t>
  </si>
  <si>
    <t>-561708488</t>
  </si>
  <si>
    <t>1.03</t>
  </si>
  <si>
    <t>Otopné plochy 1NP</t>
  </si>
  <si>
    <t>K078</t>
  </si>
  <si>
    <t>Deskové otopné těleso Radik VK 21/600x800</t>
  </si>
  <si>
    <t>1864719706</t>
  </si>
  <si>
    <t>K079</t>
  </si>
  <si>
    <t>Deskové otopné těleso Radik VKL 21/600x800</t>
  </si>
  <si>
    <t>567996987</t>
  </si>
  <si>
    <t>1.04</t>
  </si>
  <si>
    <t>Armatury 1NP</t>
  </si>
  <si>
    <t>K080</t>
  </si>
  <si>
    <t>OT šroubení Regulux, rohové, DN15, IMI Heimeier</t>
  </si>
  <si>
    <t>-1440526831</t>
  </si>
  <si>
    <t>K081</t>
  </si>
  <si>
    <t>Eclipse – termostatická vložka, IMI Heimeier</t>
  </si>
  <si>
    <t>-180637077</t>
  </si>
  <si>
    <t>K082</t>
  </si>
  <si>
    <t>Termostatická hlavice, bílé provedení, M30x1,5</t>
  </si>
  <si>
    <t>-1487538903</t>
  </si>
  <si>
    <t>1.05</t>
  </si>
  <si>
    <t>Otopné plochy 2NP</t>
  </si>
  <si>
    <t>K083</t>
  </si>
  <si>
    <t>Deskové otopné těleso Radik VK 21/600x500</t>
  </si>
  <si>
    <t>-1442686597</t>
  </si>
  <si>
    <t>K084</t>
  </si>
  <si>
    <t>Deskové otopné těleso Radik VKL 21/600x500</t>
  </si>
  <si>
    <t>495199081</t>
  </si>
  <si>
    <t>1.06</t>
  </si>
  <si>
    <t>Armatury 2NP</t>
  </si>
  <si>
    <t>-1605462598</t>
  </si>
  <si>
    <t>1092406024</t>
  </si>
  <si>
    <t>2045423206</t>
  </si>
  <si>
    <t>1.07</t>
  </si>
  <si>
    <t>Potrubí topné vody</t>
  </si>
  <si>
    <t>K085</t>
  </si>
  <si>
    <t>měděné potrubí 15x1, včetně tvarovek</t>
  </si>
  <si>
    <t>-1710928517</t>
  </si>
  <si>
    <t>K086</t>
  </si>
  <si>
    <t>měděné potrubí 22x1, včetně tvarovek</t>
  </si>
  <si>
    <t>-1777522284</t>
  </si>
  <si>
    <t>1.08</t>
  </si>
  <si>
    <t>Tepelně izolační pouzdro, např. IZOTUB ALS</t>
  </si>
  <si>
    <t>K087</t>
  </si>
  <si>
    <t>pro potrubí 18x1, tl. 20mm</t>
  </si>
  <si>
    <t>1003580875</t>
  </si>
  <si>
    <t>K088</t>
  </si>
  <si>
    <t>pro potrubí 22x1, tl. 20mm</t>
  </si>
  <si>
    <t>73018410</t>
  </si>
  <si>
    <t>1.09</t>
  </si>
  <si>
    <t>-1572683330</t>
  </si>
  <si>
    <t>-2134850629</t>
  </si>
  <si>
    <t>K035</t>
  </si>
  <si>
    <t>Zaregulování systému</t>
  </si>
  <si>
    <t>1014570998</t>
  </si>
  <si>
    <t>-1898288153</t>
  </si>
  <si>
    <t>04 - Vzduchotechnika</t>
  </si>
  <si>
    <t xml:space="preserve">    1 - Větrání</t>
  </si>
  <si>
    <t xml:space="preserve">    2 - Tvarovky spiro potrubí</t>
  </si>
  <si>
    <t>Větrání</t>
  </si>
  <si>
    <t>K002</t>
  </si>
  <si>
    <t>"Tichý ventilátor do kruhového potrubí Ø160,Nastavitelný doběh 1 až 30 minut"</t>
  </si>
  <si>
    <t>2061318317</t>
  </si>
  <si>
    <t>K003</t>
  </si>
  <si>
    <t>Regulace ventilátorů (včetně čidel pohybu a kabelů)</t>
  </si>
  <si>
    <t>687511542</t>
  </si>
  <si>
    <t>K004</t>
  </si>
  <si>
    <t>Výfuková střešní hlavice Ø160</t>
  </si>
  <si>
    <t>1575099787</t>
  </si>
  <si>
    <t>K005</t>
  </si>
  <si>
    <t>Kruhový tlumič hluku Ø160; délka 600 mm</t>
  </si>
  <si>
    <t>1549028425</t>
  </si>
  <si>
    <t>K006</t>
  </si>
  <si>
    <t>Izolace tlumiče hluku 20mm</t>
  </si>
  <si>
    <t>klp</t>
  </si>
  <si>
    <t>177015698</t>
  </si>
  <si>
    <t>K007</t>
  </si>
  <si>
    <t>Úchýtka tlumiče hluku</t>
  </si>
  <si>
    <t>-681191893</t>
  </si>
  <si>
    <t>K008</t>
  </si>
  <si>
    <t>Odvodní talířový ventil Ø100</t>
  </si>
  <si>
    <t>-1941663495</t>
  </si>
  <si>
    <t>K010</t>
  </si>
  <si>
    <t>Úchýtka talížového ventilu Ø,100</t>
  </si>
  <si>
    <t>-993939447</t>
  </si>
  <si>
    <t>K011</t>
  </si>
  <si>
    <t>Kruhové spiro potrubí 100 povrchová úprava pozink</t>
  </si>
  <si>
    <t>-930238089</t>
  </si>
  <si>
    <t>K012</t>
  </si>
  <si>
    <t>Kruhové spiro potrubí 160 povrchová úprava pozink</t>
  </si>
  <si>
    <t>854097385</t>
  </si>
  <si>
    <t>K013</t>
  </si>
  <si>
    <t>Úchytky kruhového potrubí 100</t>
  </si>
  <si>
    <t>713875430</t>
  </si>
  <si>
    <t>K015</t>
  </si>
  <si>
    <t>Úchytky kruhového potrubí 160</t>
  </si>
  <si>
    <t>1835023211</t>
  </si>
  <si>
    <t>K016</t>
  </si>
  <si>
    <t>Flexibilní potrubí s tepelnou izolací Ø100</t>
  </si>
  <si>
    <t>-555649351</t>
  </si>
  <si>
    <t>Tvarovky spiro potrubí</t>
  </si>
  <si>
    <t>K018</t>
  </si>
  <si>
    <t>Redukce 100/160</t>
  </si>
  <si>
    <t>-2010697260</t>
  </si>
  <si>
    <t>K019</t>
  </si>
  <si>
    <t>Koleno 100/90</t>
  </si>
  <si>
    <t>-1056224007</t>
  </si>
  <si>
    <t>K021</t>
  </si>
  <si>
    <t>Koleno 160/90</t>
  </si>
  <si>
    <t>-1520113926</t>
  </si>
  <si>
    <t>K022</t>
  </si>
  <si>
    <t>T- Kus 100/100</t>
  </si>
  <si>
    <t>1989002334</t>
  </si>
  <si>
    <t>K027</t>
  </si>
  <si>
    <t>T- Kus 160/100</t>
  </si>
  <si>
    <t>-204669365</t>
  </si>
  <si>
    <t>K028</t>
  </si>
  <si>
    <t>T- Kus 160/160</t>
  </si>
  <si>
    <t>1219625023</t>
  </si>
  <si>
    <t>K029</t>
  </si>
  <si>
    <t>Záslepka potrubí 160</t>
  </si>
  <si>
    <t>-1250737591</t>
  </si>
  <si>
    <t>K030</t>
  </si>
  <si>
    <t>Tepelná izolace kruhového potrubí 100 z MV tl. 20 mm s Al polepem</t>
  </si>
  <si>
    <t>-1151558389</t>
  </si>
  <si>
    <t>K031</t>
  </si>
  <si>
    <t>Tepelná izolace kruhového potrubí 160 z MV tl. 20 mm s Al polepem</t>
  </si>
  <si>
    <t>-1960211009</t>
  </si>
  <si>
    <t>K032</t>
  </si>
  <si>
    <t>Tepelná izolace kruhového potrubí 160 z MV tl. 50 mm s Al polepem a oplechováním</t>
  </si>
  <si>
    <t>-599494851</t>
  </si>
  <si>
    <t>-126882689</t>
  </si>
  <si>
    <t>-360469235</t>
  </si>
  <si>
    <t>-1235072699</t>
  </si>
  <si>
    <t>1132907193</t>
  </si>
  <si>
    <t>05 - Elektroinstalace</t>
  </si>
  <si>
    <t xml:space="preserve">    O01 - Ostatní</t>
  </si>
  <si>
    <t>O01</t>
  </si>
  <si>
    <t>K001</t>
  </si>
  <si>
    <t>Montáž modulových přístrojů</t>
  </si>
  <si>
    <t>modul</t>
  </si>
  <si>
    <t>-1811087600</t>
  </si>
  <si>
    <t>M002</t>
  </si>
  <si>
    <t>proudový chránič 25/2/0,03  30mA</t>
  </si>
  <si>
    <t>1894892359</t>
  </si>
  <si>
    <t>M003</t>
  </si>
  <si>
    <t>jistič B10A/1 M</t>
  </si>
  <si>
    <t>-1386532996</t>
  </si>
  <si>
    <t>M004</t>
  </si>
  <si>
    <t>jistič B16A/1</t>
  </si>
  <si>
    <t>-214599352</t>
  </si>
  <si>
    <t>M005</t>
  </si>
  <si>
    <t>jistič C10A/1</t>
  </si>
  <si>
    <t>1028822634</t>
  </si>
  <si>
    <t>M006</t>
  </si>
  <si>
    <t>spínací hodiny denní se zálohou chodu</t>
  </si>
  <si>
    <t>123933711</t>
  </si>
  <si>
    <t>M007</t>
  </si>
  <si>
    <t>svorkovnice PE ZŽ</t>
  </si>
  <si>
    <t>-1523174780</t>
  </si>
  <si>
    <t>M008</t>
  </si>
  <si>
    <t>svorkovnice N  SM</t>
  </si>
  <si>
    <t>-490705006</t>
  </si>
  <si>
    <t>K009</t>
  </si>
  <si>
    <t>Montáž universálních snímačů US 4</t>
  </si>
  <si>
    <t>-534595692</t>
  </si>
  <si>
    <t>M010</t>
  </si>
  <si>
    <t>snímač pohybu stropní 360° vestavný do SDK</t>
  </si>
  <si>
    <t>783811094</t>
  </si>
  <si>
    <t>M011</t>
  </si>
  <si>
    <t>svítidlo přisazené stropní LED žárovka 8W</t>
  </si>
  <si>
    <t>-1554179641</t>
  </si>
  <si>
    <t>M012</t>
  </si>
  <si>
    <t>svítidlo lineární koupelnové /např. MIRANDA/</t>
  </si>
  <si>
    <t>-1079876854</t>
  </si>
  <si>
    <t>M013</t>
  </si>
  <si>
    <t>svítidlo nouzového osvětlení 1h 100lx</t>
  </si>
  <si>
    <t>-1467174501</t>
  </si>
  <si>
    <t>K014</t>
  </si>
  <si>
    <t>montáž svítidel</t>
  </si>
  <si>
    <t>1494519593</t>
  </si>
  <si>
    <t>M015</t>
  </si>
  <si>
    <t>spinač ř.1</t>
  </si>
  <si>
    <t>-1411973165</t>
  </si>
  <si>
    <t>M016</t>
  </si>
  <si>
    <t>krabice přístrojová KP68</t>
  </si>
  <si>
    <t>831922123</t>
  </si>
  <si>
    <t>K017</t>
  </si>
  <si>
    <t>montáž spinače ř.1 vč. krabice a vysekání lůžka pro krabici</t>
  </si>
  <si>
    <t>-1074074391</t>
  </si>
  <si>
    <t>M018</t>
  </si>
  <si>
    <t>kabel  CYKY -J 3x1,5mm2</t>
  </si>
  <si>
    <t>-421598928</t>
  </si>
  <si>
    <t>M019</t>
  </si>
  <si>
    <t>kabel CYKY-J 3x2,5mm2</t>
  </si>
  <si>
    <t>2124891591</t>
  </si>
  <si>
    <t>K020</t>
  </si>
  <si>
    <t>montáž kabelu CYKY do 4x2,5mm2</t>
  </si>
  <si>
    <t>1287245831</t>
  </si>
  <si>
    <t>M021</t>
  </si>
  <si>
    <t>vodič CY 4mm2 ZŽ</t>
  </si>
  <si>
    <t>363586460</t>
  </si>
  <si>
    <t>M022</t>
  </si>
  <si>
    <t>svorka s páskem Cu pro kruhové potrubí</t>
  </si>
  <si>
    <t>-794606386</t>
  </si>
  <si>
    <t>K023</t>
  </si>
  <si>
    <t>montáž svorky</t>
  </si>
  <si>
    <t>775795696</t>
  </si>
  <si>
    <t>K024</t>
  </si>
  <si>
    <t>ukončení vodičů na přístroji nebo svorkovnici do 2,5mm2</t>
  </si>
  <si>
    <t>-1664061777</t>
  </si>
  <si>
    <t>K025</t>
  </si>
  <si>
    <t>vysekání drážky pro kabely ve zdivu 3x3cm</t>
  </si>
  <si>
    <t>-152082783</t>
  </si>
  <si>
    <t>K026</t>
  </si>
  <si>
    <t>demontáže a úpravy rozvaděčů</t>
  </si>
  <si>
    <t>-350915388</t>
  </si>
  <si>
    <t>M027</t>
  </si>
  <si>
    <t>podružný materiál</t>
  </si>
  <si>
    <t>%</t>
  </si>
  <si>
    <t>1618328392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</si>
</sst>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37" fillId="2" borderId="22" xfId="0" applyNumberFormat="1" applyFont="1" applyFill="1" applyBorder="1" applyAlignment="1" applyProtection="1">
      <alignment vertical="center"/>
      <protection locked="0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36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53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55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54</v>
      </c>
      <c r="AI60" s="43"/>
      <c r="AJ60" s="43"/>
      <c r="AK60" s="43"/>
      <c r="AL60" s="43"/>
      <c r="AM60" s="65" t="s">
        <v>55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56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57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54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55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54</v>
      </c>
      <c r="AI75" s="43"/>
      <c r="AJ75" s="43"/>
      <c r="AK75" s="43"/>
      <c r="AL75" s="43"/>
      <c r="AM75" s="65" t="s">
        <v>55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58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5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Revitalizace toalet 1.NP a 2.NP - muzeum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Masarykovo náměstí 97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17. 6. 2022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Oblastní muzeum Praha-východ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>Maur – Dases s.r.o.</v>
      </c>
      <c r="AN89" s="72"/>
      <c r="AO89" s="72"/>
      <c r="AP89" s="72"/>
      <c r="AQ89" s="41"/>
      <c r="AR89" s="45"/>
      <c r="AS89" s="82" t="s">
        <v>59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35</v>
      </c>
      <c r="AJ90" s="41"/>
      <c r="AK90" s="41"/>
      <c r="AL90" s="41"/>
      <c r="AM90" s="81" t="str">
        <f>IF(E20="","",E20)</f>
        <v>RPHSTAV s.r.o.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60</v>
      </c>
      <c r="D92" s="95"/>
      <c r="E92" s="95"/>
      <c r="F92" s="95"/>
      <c r="G92" s="95"/>
      <c r="H92" s="96"/>
      <c r="I92" s="97" t="s">
        <v>61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62</v>
      </c>
      <c r="AH92" s="95"/>
      <c r="AI92" s="95"/>
      <c r="AJ92" s="95"/>
      <c r="AK92" s="95"/>
      <c r="AL92" s="95"/>
      <c r="AM92" s="95"/>
      <c r="AN92" s="97" t="s">
        <v>63</v>
      </c>
      <c r="AO92" s="95"/>
      <c r="AP92" s="99"/>
      <c r="AQ92" s="100" t="s">
        <v>64</v>
      </c>
      <c r="AR92" s="45"/>
      <c r="AS92" s="101" t="s">
        <v>65</v>
      </c>
      <c r="AT92" s="102" t="s">
        <v>66</v>
      </c>
      <c r="AU92" s="102" t="s">
        <v>67</v>
      </c>
      <c r="AV92" s="102" t="s">
        <v>68</v>
      </c>
      <c r="AW92" s="102" t="s">
        <v>69</v>
      </c>
      <c r="AX92" s="102" t="s">
        <v>70</v>
      </c>
      <c r="AY92" s="102" t="s">
        <v>71</v>
      </c>
      <c r="AZ92" s="102" t="s">
        <v>72</v>
      </c>
      <c r="BA92" s="102" t="s">
        <v>73</v>
      </c>
      <c r="BB92" s="102" t="s">
        <v>74</v>
      </c>
      <c r="BC92" s="102" t="s">
        <v>75</v>
      </c>
      <c r="BD92" s="103" t="s">
        <v>76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77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ROUND(SUM(AG95:AG101),2)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ROUND(SUM(AS95:AS101),2)</f>
        <v>0</v>
      </c>
      <c r="AT94" s="115">
        <f>ROUND(SUM(AV94:AW94),2)</f>
        <v>0</v>
      </c>
      <c r="AU94" s="116">
        <f>ROUND(SUM(AU95:AU101),5)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ROUND(SUM(AZ95:AZ101),2)</f>
        <v>0</v>
      </c>
      <c r="BA94" s="115">
        <f>ROUND(SUM(BA95:BA101),2)</f>
        <v>0</v>
      </c>
      <c r="BB94" s="115">
        <f>ROUND(SUM(BB95:BB101),2)</f>
        <v>0</v>
      </c>
      <c r="BC94" s="115">
        <f>ROUND(SUM(BC95:BC101),2)</f>
        <v>0</v>
      </c>
      <c r="BD94" s="117">
        <f>ROUND(SUM(BD95:BD101),2)</f>
        <v>0</v>
      </c>
      <c r="BE94" s="6"/>
      <c r="BS94" s="118" t="s">
        <v>78</v>
      </c>
      <c r="BT94" s="118" t="s">
        <v>79</v>
      </c>
      <c r="BU94" s="119" t="s">
        <v>80</v>
      </c>
      <c r="BV94" s="118" t="s">
        <v>81</v>
      </c>
      <c r="BW94" s="118" t="s">
        <v>5</v>
      </c>
      <c r="BX94" s="118" t="s">
        <v>82</v>
      </c>
      <c r="CL94" s="118" t="s">
        <v>1</v>
      </c>
    </row>
    <row r="95" spans="1:91" s="7" customFormat="1" ht="16.5" customHeight="1">
      <c r="A95" s="120" t="s">
        <v>83</v>
      </c>
      <c r="B95" s="121"/>
      <c r="C95" s="122"/>
      <c r="D95" s="123" t="s">
        <v>84</v>
      </c>
      <c r="E95" s="123"/>
      <c r="F95" s="123"/>
      <c r="G95" s="123"/>
      <c r="H95" s="123"/>
      <c r="I95" s="124"/>
      <c r="J95" s="123" t="s">
        <v>85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'00 - VRN'!J30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86</v>
      </c>
      <c r="AR95" s="127"/>
      <c r="AS95" s="128">
        <v>0</v>
      </c>
      <c r="AT95" s="129">
        <f>ROUND(SUM(AV95:AW95),2)</f>
        <v>0</v>
      </c>
      <c r="AU95" s="130">
        <f>'00 - VRN'!P122</f>
        <v>0</v>
      </c>
      <c r="AV95" s="129">
        <f>'00 - VRN'!J33</f>
        <v>0</v>
      </c>
      <c r="AW95" s="129">
        <f>'00 - VRN'!J34</f>
        <v>0</v>
      </c>
      <c r="AX95" s="129">
        <f>'00 - VRN'!J35</f>
        <v>0</v>
      </c>
      <c r="AY95" s="129">
        <f>'00 - VRN'!J36</f>
        <v>0</v>
      </c>
      <c r="AZ95" s="129">
        <f>'00 - VRN'!F33</f>
        <v>0</v>
      </c>
      <c r="BA95" s="129">
        <f>'00 - VRN'!F34</f>
        <v>0</v>
      </c>
      <c r="BB95" s="129">
        <f>'00 - VRN'!F35</f>
        <v>0</v>
      </c>
      <c r="BC95" s="129">
        <f>'00 - VRN'!F36</f>
        <v>0</v>
      </c>
      <c r="BD95" s="131">
        <f>'00 - VRN'!F37</f>
        <v>0</v>
      </c>
      <c r="BE95" s="7"/>
      <c r="BT95" s="132" t="s">
        <v>87</v>
      </c>
      <c r="BV95" s="132" t="s">
        <v>81</v>
      </c>
      <c r="BW95" s="132" t="s">
        <v>88</v>
      </c>
      <c r="BX95" s="132" t="s">
        <v>5</v>
      </c>
      <c r="CL95" s="132" t="s">
        <v>1</v>
      </c>
      <c r="CM95" s="132" t="s">
        <v>89</v>
      </c>
    </row>
    <row r="96" spans="1:91" s="7" customFormat="1" ht="16.5" customHeight="1">
      <c r="A96" s="120" t="s">
        <v>83</v>
      </c>
      <c r="B96" s="121"/>
      <c r="C96" s="122"/>
      <c r="D96" s="123" t="s">
        <v>79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'0 - Bourací práce'!J30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86</v>
      </c>
      <c r="AR96" s="127"/>
      <c r="AS96" s="128">
        <v>0</v>
      </c>
      <c r="AT96" s="129">
        <f>ROUND(SUM(AV96:AW96),2)</f>
        <v>0</v>
      </c>
      <c r="AU96" s="130">
        <f>'0 - Bourací práce'!P128</f>
        <v>0</v>
      </c>
      <c r="AV96" s="129">
        <f>'0 - Bourací práce'!J33</f>
        <v>0</v>
      </c>
      <c r="AW96" s="129">
        <f>'0 - Bourací práce'!J34</f>
        <v>0</v>
      </c>
      <c r="AX96" s="129">
        <f>'0 - Bourací práce'!J35</f>
        <v>0</v>
      </c>
      <c r="AY96" s="129">
        <f>'0 - Bourací práce'!J36</f>
        <v>0</v>
      </c>
      <c r="AZ96" s="129">
        <f>'0 - Bourací práce'!F33</f>
        <v>0</v>
      </c>
      <c r="BA96" s="129">
        <f>'0 - Bourací práce'!F34</f>
        <v>0</v>
      </c>
      <c r="BB96" s="129">
        <f>'0 - Bourací práce'!F35</f>
        <v>0</v>
      </c>
      <c r="BC96" s="129">
        <f>'0 - Bourací práce'!F36</f>
        <v>0</v>
      </c>
      <c r="BD96" s="131">
        <f>'0 - Bourací práce'!F37</f>
        <v>0</v>
      </c>
      <c r="BE96" s="7"/>
      <c r="BT96" s="132" t="s">
        <v>87</v>
      </c>
      <c r="BV96" s="132" t="s">
        <v>81</v>
      </c>
      <c r="BW96" s="132" t="s">
        <v>91</v>
      </c>
      <c r="BX96" s="132" t="s">
        <v>5</v>
      </c>
      <c r="CL96" s="132" t="s">
        <v>1</v>
      </c>
      <c r="CM96" s="132" t="s">
        <v>89</v>
      </c>
    </row>
    <row r="97" spans="1:91" s="7" customFormat="1" ht="16.5" customHeight="1">
      <c r="A97" s="120" t="s">
        <v>83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'01 - Stavební část'!J30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86</v>
      </c>
      <c r="AR97" s="127"/>
      <c r="AS97" s="128">
        <v>0</v>
      </c>
      <c r="AT97" s="129">
        <f>ROUND(SUM(AV97:AW97),2)</f>
        <v>0</v>
      </c>
      <c r="AU97" s="130">
        <f>'01 - Stavební část'!P129</f>
        <v>0</v>
      </c>
      <c r="AV97" s="129">
        <f>'01 - Stavební část'!J33</f>
        <v>0</v>
      </c>
      <c r="AW97" s="129">
        <f>'01 - Stavební část'!J34</f>
        <v>0</v>
      </c>
      <c r="AX97" s="129">
        <f>'01 - Stavební část'!J35</f>
        <v>0</v>
      </c>
      <c r="AY97" s="129">
        <f>'01 - Stavební část'!J36</f>
        <v>0</v>
      </c>
      <c r="AZ97" s="129">
        <f>'01 - Stavební část'!F33</f>
        <v>0</v>
      </c>
      <c r="BA97" s="129">
        <f>'01 - Stavební část'!F34</f>
        <v>0</v>
      </c>
      <c r="BB97" s="129">
        <f>'01 - Stavební část'!F35</f>
        <v>0</v>
      </c>
      <c r="BC97" s="129">
        <f>'01 - Stavební část'!F36</f>
        <v>0</v>
      </c>
      <c r="BD97" s="131">
        <f>'01 - Stavební část'!F37</f>
        <v>0</v>
      </c>
      <c r="BE97" s="7"/>
      <c r="BT97" s="132" t="s">
        <v>87</v>
      </c>
      <c r="BV97" s="132" t="s">
        <v>81</v>
      </c>
      <c r="BW97" s="132" t="s">
        <v>94</v>
      </c>
      <c r="BX97" s="132" t="s">
        <v>5</v>
      </c>
      <c r="CL97" s="132" t="s">
        <v>1</v>
      </c>
      <c r="CM97" s="132" t="s">
        <v>89</v>
      </c>
    </row>
    <row r="98" spans="1:91" s="7" customFormat="1" ht="16.5" customHeight="1">
      <c r="A98" s="120" t="s">
        <v>83</v>
      </c>
      <c r="B98" s="121"/>
      <c r="C98" s="122"/>
      <c r="D98" s="123" t="s">
        <v>95</v>
      </c>
      <c r="E98" s="123"/>
      <c r="F98" s="123"/>
      <c r="G98" s="123"/>
      <c r="H98" s="123"/>
      <c r="I98" s="124"/>
      <c r="J98" s="123" t="s">
        <v>96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'02 - ZTI'!J30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86</v>
      </c>
      <c r="AR98" s="127"/>
      <c r="AS98" s="128">
        <v>0</v>
      </c>
      <c r="AT98" s="129">
        <f>ROUND(SUM(AV98:AW98),2)</f>
        <v>0</v>
      </c>
      <c r="AU98" s="130">
        <f>'02 - ZTI'!P128</f>
        <v>0</v>
      </c>
      <c r="AV98" s="129">
        <f>'02 - ZTI'!J33</f>
        <v>0</v>
      </c>
      <c r="AW98" s="129">
        <f>'02 - ZTI'!J34</f>
        <v>0</v>
      </c>
      <c r="AX98" s="129">
        <f>'02 - ZTI'!J35</f>
        <v>0</v>
      </c>
      <c r="AY98" s="129">
        <f>'02 - ZTI'!J36</f>
        <v>0</v>
      </c>
      <c r="AZ98" s="129">
        <f>'02 - ZTI'!F33</f>
        <v>0</v>
      </c>
      <c r="BA98" s="129">
        <f>'02 - ZTI'!F34</f>
        <v>0</v>
      </c>
      <c r="BB98" s="129">
        <f>'02 - ZTI'!F35</f>
        <v>0</v>
      </c>
      <c r="BC98" s="129">
        <f>'02 - ZTI'!F36</f>
        <v>0</v>
      </c>
      <c r="BD98" s="131">
        <f>'02 - ZTI'!F37</f>
        <v>0</v>
      </c>
      <c r="BE98" s="7"/>
      <c r="BT98" s="132" t="s">
        <v>87</v>
      </c>
      <c r="BV98" s="132" t="s">
        <v>81</v>
      </c>
      <c r="BW98" s="132" t="s">
        <v>97</v>
      </c>
      <c r="BX98" s="132" t="s">
        <v>5</v>
      </c>
      <c r="CL98" s="132" t="s">
        <v>1</v>
      </c>
      <c r="CM98" s="132" t="s">
        <v>89</v>
      </c>
    </row>
    <row r="99" spans="1:91" s="7" customFormat="1" ht="16.5" customHeight="1">
      <c r="A99" s="120" t="s">
        <v>83</v>
      </c>
      <c r="B99" s="121"/>
      <c r="C99" s="122"/>
      <c r="D99" s="123" t="s">
        <v>98</v>
      </c>
      <c r="E99" s="123"/>
      <c r="F99" s="123"/>
      <c r="G99" s="123"/>
      <c r="H99" s="123"/>
      <c r="I99" s="124"/>
      <c r="J99" s="123" t="s">
        <v>99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'03 - Vytápění'!J30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86</v>
      </c>
      <c r="AR99" s="127"/>
      <c r="AS99" s="128">
        <v>0</v>
      </c>
      <c r="AT99" s="129">
        <f>ROUND(SUM(AV99:AW99),2)</f>
        <v>0</v>
      </c>
      <c r="AU99" s="130">
        <f>'03 - Vytápění'!P127</f>
        <v>0</v>
      </c>
      <c r="AV99" s="129">
        <f>'03 - Vytápění'!J33</f>
        <v>0</v>
      </c>
      <c r="AW99" s="129">
        <f>'03 - Vytápění'!J34</f>
        <v>0</v>
      </c>
      <c r="AX99" s="129">
        <f>'03 - Vytápění'!J35</f>
        <v>0</v>
      </c>
      <c r="AY99" s="129">
        <f>'03 - Vytápění'!J36</f>
        <v>0</v>
      </c>
      <c r="AZ99" s="129">
        <f>'03 - Vytápění'!F33</f>
        <v>0</v>
      </c>
      <c r="BA99" s="129">
        <f>'03 - Vytápění'!F34</f>
        <v>0</v>
      </c>
      <c r="BB99" s="129">
        <f>'03 - Vytápění'!F35</f>
        <v>0</v>
      </c>
      <c r="BC99" s="129">
        <f>'03 - Vytápění'!F36</f>
        <v>0</v>
      </c>
      <c r="BD99" s="131">
        <f>'03 - Vytápění'!F37</f>
        <v>0</v>
      </c>
      <c r="BE99" s="7"/>
      <c r="BT99" s="132" t="s">
        <v>87</v>
      </c>
      <c r="BV99" s="132" t="s">
        <v>81</v>
      </c>
      <c r="BW99" s="132" t="s">
        <v>100</v>
      </c>
      <c r="BX99" s="132" t="s">
        <v>5</v>
      </c>
      <c r="CL99" s="132" t="s">
        <v>1</v>
      </c>
      <c r="CM99" s="132" t="s">
        <v>89</v>
      </c>
    </row>
    <row r="100" spans="1:91" s="7" customFormat="1" ht="16.5" customHeight="1">
      <c r="A100" s="120" t="s">
        <v>83</v>
      </c>
      <c r="B100" s="121"/>
      <c r="C100" s="122"/>
      <c r="D100" s="123" t="s">
        <v>101</v>
      </c>
      <c r="E100" s="123"/>
      <c r="F100" s="123"/>
      <c r="G100" s="123"/>
      <c r="H100" s="123"/>
      <c r="I100" s="124"/>
      <c r="J100" s="123" t="s">
        <v>102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'04 - Vzduchotechnika'!J30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86</v>
      </c>
      <c r="AR100" s="127"/>
      <c r="AS100" s="128">
        <v>0</v>
      </c>
      <c r="AT100" s="129">
        <f>ROUND(SUM(AV100:AW100),2)</f>
        <v>0</v>
      </c>
      <c r="AU100" s="130">
        <f>'04 - Vzduchotechnika'!P120</f>
        <v>0</v>
      </c>
      <c r="AV100" s="129">
        <f>'04 - Vzduchotechnika'!J33</f>
        <v>0</v>
      </c>
      <c r="AW100" s="129">
        <f>'04 - Vzduchotechnika'!J34</f>
        <v>0</v>
      </c>
      <c r="AX100" s="129">
        <f>'04 - Vzduchotechnika'!J35</f>
        <v>0</v>
      </c>
      <c r="AY100" s="129">
        <f>'04 - Vzduchotechnika'!J36</f>
        <v>0</v>
      </c>
      <c r="AZ100" s="129">
        <f>'04 - Vzduchotechnika'!F33</f>
        <v>0</v>
      </c>
      <c r="BA100" s="129">
        <f>'04 - Vzduchotechnika'!F34</f>
        <v>0</v>
      </c>
      <c r="BB100" s="129">
        <f>'04 - Vzduchotechnika'!F35</f>
        <v>0</v>
      </c>
      <c r="BC100" s="129">
        <f>'04 - Vzduchotechnika'!F36</f>
        <v>0</v>
      </c>
      <c r="BD100" s="131">
        <f>'04 - Vzduchotechnika'!F37</f>
        <v>0</v>
      </c>
      <c r="BE100" s="7"/>
      <c r="BT100" s="132" t="s">
        <v>87</v>
      </c>
      <c r="BV100" s="132" t="s">
        <v>81</v>
      </c>
      <c r="BW100" s="132" t="s">
        <v>103</v>
      </c>
      <c r="BX100" s="132" t="s">
        <v>5</v>
      </c>
      <c r="CL100" s="132" t="s">
        <v>1</v>
      </c>
      <c r="CM100" s="132" t="s">
        <v>89</v>
      </c>
    </row>
    <row r="101" spans="1:91" s="7" customFormat="1" ht="16.5" customHeight="1">
      <c r="A101" s="120" t="s">
        <v>83</v>
      </c>
      <c r="B101" s="121"/>
      <c r="C101" s="122"/>
      <c r="D101" s="123" t="s">
        <v>104</v>
      </c>
      <c r="E101" s="123"/>
      <c r="F101" s="123"/>
      <c r="G101" s="123"/>
      <c r="H101" s="123"/>
      <c r="I101" s="124"/>
      <c r="J101" s="123" t="s">
        <v>105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'05 - Elektroinstalace'!J30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86</v>
      </c>
      <c r="AR101" s="127"/>
      <c r="AS101" s="133">
        <v>0</v>
      </c>
      <c r="AT101" s="134">
        <f>ROUND(SUM(AV101:AW101),2)</f>
        <v>0</v>
      </c>
      <c r="AU101" s="135">
        <f>'05 - Elektroinstalace'!P118</f>
        <v>0</v>
      </c>
      <c r="AV101" s="134">
        <f>'05 - Elektroinstalace'!J33</f>
        <v>0</v>
      </c>
      <c r="AW101" s="134">
        <f>'05 - Elektroinstalace'!J34</f>
        <v>0</v>
      </c>
      <c r="AX101" s="134">
        <f>'05 - Elektroinstalace'!J35</f>
        <v>0</v>
      </c>
      <c r="AY101" s="134">
        <f>'05 - Elektroinstalace'!J36</f>
        <v>0</v>
      </c>
      <c r="AZ101" s="134">
        <f>'05 - Elektroinstalace'!F33</f>
        <v>0</v>
      </c>
      <c r="BA101" s="134">
        <f>'05 - Elektroinstalace'!F34</f>
        <v>0</v>
      </c>
      <c r="BB101" s="134">
        <f>'05 - Elektroinstalace'!F35</f>
        <v>0</v>
      </c>
      <c r="BC101" s="134">
        <f>'05 - Elektroinstalace'!F36</f>
        <v>0</v>
      </c>
      <c r="BD101" s="136">
        <f>'05 - Elektroinstalace'!F37</f>
        <v>0</v>
      </c>
      <c r="BE101" s="7"/>
      <c r="BT101" s="132" t="s">
        <v>87</v>
      </c>
      <c r="BV101" s="132" t="s">
        <v>81</v>
      </c>
      <c r="BW101" s="132" t="s">
        <v>106</v>
      </c>
      <c r="BX101" s="132" t="s">
        <v>5</v>
      </c>
      <c r="CL101" s="132" t="s">
        <v>1</v>
      </c>
      <c r="CM101" s="132" t="s">
        <v>89</v>
      </c>
    </row>
    <row r="102" spans="1:57" s="2" customFormat="1" ht="30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5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45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</sheetData>
  <sheetProtection password="CC35" sheet="1" objects="1" scenarios="1" formatColumns="0" formatRows="0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 - VRN'!C2" display="/"/>
    <hyperlink ref="A96" location="'0 - Bourací práce'!C2" display="/"/>
    <hyperlink ref="A97" location="'01 - Stavební část'!C2" display="/"/>
    <hyperlink ref="A98" location="'02 - ZTI'!C2" display="/"/>
    <hyperlink ref="A99" location="'03 - Vytápění'!C2" display="/"/>
    <hyperlink ref="A100" location="'04 - Vzduchotechnika'!C2" display="/"/>
    <hyperlink ref="A101" location="'05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89</v>
      </c>
    </row>
    <row r="4" spans="2:46" s="1" customFormat="1" ht="24.95" customHeight="1">
      <c r="B4" s="21"/>
      <c r="D4" s="139" t="s">
        <v>107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Revitalizace toalet 1.NP a 2.NP - muzeum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36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39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41</v>
      </c>
      <c r="G32" s="39"/>
      <c r="H32" s="39"/>
      <c r="I32" s="153" t="s">
        <v>40</v>
      </c>
      <c r="J32" s="153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41" t="s">
        <v>44</v>
      </c>
      <c r="F33" s="155">
        <f>ROUND((SUM(BE122:BE133)),2)</f>
        <v>0</v>
      </c>
      <c r="G33" s="39"/>
      <c r="H33" s="39"/>
      <c r="I33" s="156">
        <v>0.21</v>
      </c>
      <c r="J33" s="155">
        <f>ROUND(((SUM(BE122:BE133))*I33),2)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45</v>
      </c>
      <c r="F34" s="155">
        <f>ROUND((SUM(BF122:BF133)),2)</f>
        <v>0</v>
      </c>
      <c r="G34" s="39"/>
      <c r="H34" s="39"/>
      <c r="I34" s="156">
        <v>0.15</v>
      </c>
      <c r="J34" s="155">
        <f>ROUND(((SUM(BF122:BF133))*I34),2)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46</v>
      </c>
      <c r="F35" s="155">
        <f>ROUND((SUM(BG122:BG133)),2)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47</v>
      </c>
      <c r="F36" s="155">
        <f>ROUND((SUM(BH122:BH133)),2)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48</v>
      </c>
      <c r="F37" s="155">
        <f>ROUND((SUM(BI122:BI133)),2)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Revitalizace toalet 1.NP a 2.NP - muzeum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00 - VRN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Masarykovo náměstí 97</v>
      </c>
      <c r="G89" s="41"/>
      <c r="H89" s="41"/>
      <c r="I89" s="33" t="s">
        <v>22</v>
      </c>
      <c r="J89" s="80" t="str">
        <f>IF(J12="","",J12)</f>
        <v>17. 6. 2022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Oblastní muzeum Praha-východ</v>
      </c>
      <c r="G91" s="41"/>
      <c r="H91" s="41"/>
      <c r="I91" s="33" t="s">
        <v>31</v>
      </c>
      <c r="J91" s="37" t="str">
        <f>E21</f>
        <v>Maur – Dases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>RPHSTAV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111</v>
      </c>
      <c r="D94" s="177"/>
      <c r="E94" s="177"/>
      <c r="F94" s="177"/>
      <c r="G94" s="177"/>
      <c r="H94" s="177"/>
      <c r="I94" s="177"/>
      <c r="J94" s="178" t="s">
        <v>112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113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114</v>
      </c>
    </row>
    <row r="97" spans="1:31" s="9" customFormat="1" ht="24.95" customHeight="1">
      <c r="A97" s="9"/>
      <c r="B97" s="180"/>
      <c r="C97" s="181"/>
      <c r="D97" s="182" t="s">
        <v>115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116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117</v>
      </c>
      <c r="E99" s="189"/>
      <c r="F99" s="189"/>
      <c r="G99" s="189"/>
      <c r="H99" s="189"/>
      <c r="I99" s="189"/>
      <c r="J99" s="190">
        <f>J126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118</v>
      </c>
      <c r="E100" s="189"/>
      <c r="F100" s="189"/>
      <c r="G100" s="189"/>
      <c r="H100" s="189"/>
      <c r="I100" s="189"/>
      <c r="J100" s="190">
        <f>J128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119</v>
      </c>
      <c r="E101" s="189"/>
      <c r="F101" s="189"/>
      <c r="G101" s="189"/>
      <c r="H101" s="189"/>
      <c r="I101" s="189"/>
      <c r="J101" s="190">
        <f>J130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120</v>
      </c>
      <c r="E102" s="189"/>
      <c r="F102" s="189"/>
      <c r="G102" s="189"/>
      <c r="H102" s="189"/>
      <c r="I102" s="189"/>
      <c r="J102" s="190">
        <f>J132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121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Revitalizace toalet 1.NP a 2.NP - muzeum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108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00 - VRN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Masarykovo náměstí 97</v>
      </c>
      <c r="G116" s="41"/>
      <c r="H116" s="41"/>
      <c r="I116" s="33" t="s">
        <v>22</v>
      </c>
      <c r="J116" s="80" t="str">
        <f>IF(J12="","",J12)</f>
        <v>17. 6. 2022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Oblastní muzeum Praha-východ</v>
      </c>
      <c r="G118" s="41"/>
      <c r="H118" s="41"/>
      <c r="I118" s="33" t="s">
        <v>31</v>
      </c>
      <c r="J118" s="37" t="str">
        <f>E21</f>
        <v>Maur – Dases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29</v>
      </c>
      <c r="D119" s="41"/>
      <c r="E119" s="41"/>
      <c r="F119" s="28" t="str">
        <f>IF(E18="","",E18)</f>
        <v>Vyplň údaj</v>
      </c>
      <c r="G119" s="41"/>
      <c r="H119" s="41"/>
      <c r="I119" s="33" t="s">
        <v>35</v>
      </c>
      <c r="J119" s="37" t="str">
        <f>E24</f>
        <v>RPHSTAV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122</v>
      </c>
      <c r="D121" s="195" t="s">
        <v>64</v>
      </c>
      <c r="E121" s="195" t="s">
        <v>60</v>
      </c>
      <c r="F121" s="195" t="s">
        <v>61</v>
      </c>
      <c r="G121" s="195" t="s">
        <v>123</v>
      </c>
      <c r="H121" s="195" t="s">
        <v>124</v>
      </c>
      <c r="I121" s="195" t="s">
        <v>125</v>
      </c>
      <c r="J121" s="196" t="s">
        <v>112</v>
      </c>
      <c r="K121" s="197" t="s">
        <v>126</v>
      </c>
      <c r="L121" s="198"/>
      <c r="M121" s="101" t="s">
        <v>1</v>
      </c>
      <c r="N121" s="102" t="s">
        <v>43</v>
      </c>
      <c r="O121" s="102" t="s">
        <v>127</v>
      </c>
      <c r="P121" s="102" t="s">
        <v>128</v>
      </c>
      <c r="Q121" s="102" t="s">
        <v>129</v>
      </c>
      <c r="R121" s="102" t="s">
        <v>130</v>
      </c>
      <c r="S121" s="102" t="s">
        <v>131</v>
      </c>
      <c r="T121" s="103" t="s">
        <v>132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133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0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78</v>
      </c>
      <c r="AU122" s="18" t="s">
        <v>114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78</v>
      </c>
      <c r="E123" s="207" t="s">
        <v>85</v>
      </c>
      <c r="F123" s="207" t="s">
        <v>134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P124+P126+P128+P130+P132</f>
        <v>0</v>
      </c>
      <c r="Q123" s="212"/>
      <c r="R123" s="213">
        <f>R124+R126+R128+R130+R132</f>
        <v>0</v>
      </c>
      <c r="S123" s="212"/>
      <c r="T123" s="214">
        <f>T124+T126+T128+T130+T132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14</v>
      </c>
      <c r="AT123" s="216" t="s">
        <v>78</v>
      </c>
      <c r="AU123" s="216" t="s">
        <v>79</v>
      </c>
      <c r="AY123" s="215" t="s">
        <v>135</v>
      </c>
      <c r="BK123" s="217">
        <f>BK124+BK126+BK128+BK130+BK132</f>
        <v>0</v>
      </c>
    </row>
    <row r="124" spans="1:63" s="12" customFormat="1" ht="22.8" customHeight="1">
      <c r="A124" s="12"/>
      <c r="B124" s="204"/>
      <c r="C124" s="205"/>
      <c r="D124" s="206" t="s">
        <v>78</v>
      </c>
      <c r="E124" s="218" t="s">
        <v>136</v>
      </c>
      <c r="F124" s="218" t="s">
        <v>137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P125</f>
        <v>0</v>
      </c>
      <c r="Q124" s="212"/>
      <c r="R124" s="213">
        <f>R125</f>
        <v>0</v>
      </c>
      <c r="S124" s="212"/>
      <c r="T124" s="214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14</v>
      </c>
      <c r="AT124" s="216" t="s">
        <v>78</v>
      </c>
      <c r="AU124" s="216" t="s">
        <v>87</v>
      </c>
      <c r="AY124" s="215" t="s">
        <v>135</v>
      </c>
      <c r="BK124" s="217">
        <f>BK125</f>
        <v>0</v>
      </c>
    </row>
    <row r="125" spans="1:65" s="2" customFormat="1" ht="24.15" customHeight="1">
      <c r="A125" s="39"/>
      <c r="B125" s="40"/>
      <c r="C125" s="220" t="s">
        <v>87</v>
      </c>
      <c r="D125" s="220" t="s">
        <v>138</v>
      </c>
      <c r="E125" s="221" t="s">
        <v>139</v>
      </c>
      <c r="F125" s="222" t="s">
        <v>140</v>
      </c>
      <c r="G125" s="223" t="s">
        <v>141</v>
      </c>
      <c r="H125" s="224">
        <v>1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44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142</v>
      </c>
      <c r="AT125" s="232" t="s">
        <v>138</v>
      </c>
      <c r="AU125" s="232" t="s">
        <v>89</v>
      </c>
      <c r="AY125" s="18" t="s">
        <v>135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87</v>
      </c>
      <c r="BK125" s="233">
        <f>ROUND(I125*H125,2)</f>
        <v>0</v>
      </c>
      <c r="BL125" s="18" t="s">
        <v>142</v>
      </c>
      <c r="BM125" s="232" t="s">
        <v>143</v>
      </c>
    </row>
    <row r="126" spans="1:63" s="12" customFormat="1" ht="22.8" customHeight="1">
      <c r="A126" s="12"/>
      <c r="B126" s="204"/>
      <c r="C126" s="205"/>
      <c r="D126" s="206" t="s">
        <v>78</v>
      </c>
      <c r="E126" s="218" t="s">
        <v>144</v>
      </c>
      <c r="F126" s="218" t="s">
        <v>145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P127</f>
        <v>0</v>
      </c>
      <c r="Q126" s="212"/>
      <c r="R126" s="213">
        <f>R127</f>
        <v>0</v>
      </c>
      <c r="S126" s="212"/>
      <c r="T126" s="214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14</v>
      </c>
      <c r="AT126" s="216" t="s">
        <v>78</v>
      </c>
      <c r="AU126" s="216" t="s">
        <v>87</v>
      </c>
      <c r="AY126" s="215" t="s">
        <v>135</v>
      </c>
      <c r="BK126" s="217">
        <f>BK127</f>
        <v>0</v>
      </c>
    </row>
    <row r="127" spans="1:65" s="2" customFormat="1" ht="16.5" customHeight="1">
      <c r="A127" s="39"/>
      <c r="B127" s="40"/>
      <c r="C127" s="220" t="s">
        <v>89</v>
      </c>
      <c r="D127" s="220" t="s">
        <v>138</v>
      </c>
      <c r="E127" s="221" t="s">
        <v>146</v>
      </c>
      <c r="F127" s="222" t="s">
        <v>145</v>
      </c>
      <c r="G127" s="223" t="s">
        <v>147</v>
      </c>
      <c r="H127" s="224">
        <v>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44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142</v>
      </c>
      <c r="AT127" s="232" t="s">
        <v>138</v>
      </c>
      <c r="AU127" s="232" t="s">
        <v>89</v>
      </c>
      <c r="AY127" s="18" t="s">
        <v>135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87</v>
      </c>
      <c r="BK127" s="233">
        <f>ROUND(I127*H127,2)</f>
        <v>0</v>
      </c>
      <c r="BL127" s="18" t="s">
        <v>142</v>
      </c>
      <c r="BM127" s="232" t="s">
        <v>148</v>
      </c>
    </row>
    <row r="128" spans="1:63" s="12" customFormat="1" ht="22.8" customHeight="1">
      <c r="A128" s="12"/>
      <c r="B128" s="204"/>
      <c r="C128" s="205"/>
      <c r="D128" s="206" t="s">
        <v>78</v>
      </c>
      <c r="E128" s="218" t="s">
        <v>149</v>
      </c>
      <c r="F128" s="218" t="s">
        <v>150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P129</f>
        <v>0</v>
      </c>
      <c r="Q128" s="212"/>
      <c r="R128" s="213">
        <f>R129</f>
        <v>0</v>
      </c>
      <c r="S128" s="212"/>
      <c r="T128" s="214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14</v>
      </c>
      <c r="AT128" s="216" t="s">
        <v>78</v>
      </c>
      <c r="AU128" s="216" t="s">
        <v>87</v>
      </c>
      <c r="AY128" s="215" t="s">
        <v>135</v>
      </c>
      <c r="BK128" s="217">
        <f>BK129</f>
        <v>0</v>
      </c>
    </row>
    <row r="129" spans="1:65" s="2" customFormat="1" ht="16.5" customHeight="1">
      <c r="A129" s="39"/>
      <c r="B129" s="40"/>
      <c r="C129" s="220" t="s">
        <v>151</v>
      </c>
      <c r="D129" s="220" t="s">
        <v>138</v>
      </c>
      <c r="E129" s="221" t="s">
        <v>152</v>
      </c>
      <c r="F129" s="222" t="s">
        <v>150</v>
      </c>
      <c r="G129" s="223" t="s">
        <v>147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44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142</v>
      </c>
      <c r="AT129" s="232" t="s">
        <v>138</v>
      </c>
      <c r="AU129" s="232" t="s">
        <v>89</v>
      </c>
      <c r="AY129" s="18" t="s">
        <v>135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87</v>
      </c>
      <c r="BK129" s="233">
        <f>ROUND(I129*H129,2)</f>
        <v>0</v>
      </c>
      <c r="BL129" s="18" t="s">
        <v>142</v>
      </c>
      <c r="BM129" s="232" t="s">
        <v>153</v>
      </c>
    </row>
    <row r="130" spans="1:63" s="12" customFormat="1" ht="22.8" customHeight="1">
      <c r="A130" s="12"/>
      <c r="B130" s="204"/>
      <c r="C130" s="205"/>
      <c r="D130" s="206" t="s">
        <v>78</v>
      </c>
      <c r="E130" s="218" t="s">
        <v>154</v>
      </c>
      <c r="F130" s="218" t="s">
        <v>155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P131</f>
        <v>0</v>
      </c>
      <c r="Q130" s="212"/>
      <c r="R130" s="213">
        <f>R131</f>
        <v>0</v>
      </c>
      <c r="S130" s="212"/>
      <c r="T130" s="214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14</v>
      </c>
      <c r="AT130" s="216" t="s">
        <v>78</v>
      </c>
      <c r="AU130" s="216" t="s">
        <v>87</v>
      </c>
      <c r="AY130" s="215" t="s">
        <v>135</v>
      </c>
      <c r="BK130" s="217">
        <f>BK131</f>
        <v>0</v>
      </c>
    </row>
    <row r="131" spans="1:65" s="2" customFormat="1" ht="16.5" customHeight="1">
      <c r="A131" s="39"/>
      <c r="B131" s="40"/>
      <c r="C131" s="220" t="s">
        <v>156</v>
      </c>
      <c r="D131" s="220" t="s">
        <v>138</v>
      </c>
      <c r="E131" s="221" t="s">
        <v>157</v>
      </c>
      <c r="F131" s="222" t="s">
        <v>158</v>
      </c>
      <c r="G131" s="223" t="s">
        <v>141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44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142</v>
      </c>
      <c r="AT131" s="232" t="s">
        <v>138</v>
      </c>
      <c r="AU131" s="232" t="s">
        <v>89</v>
      </c>
      <c r="AY131" s="18" t="s">
        <v>135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87</v>
      </c>
      <c r="BK131" s="233">
        <f>ROUND(I131*H131,2)</f>
        <v>0</v>
      </c>
      <c r="BL131" s="18" t="s">
        <v>142</v>
      </c>
      <c r="BM131" s="232" t="s">
        <v>159</v>
      </c>
    </row>
    <row r="132" spans="1:63" s="12" customFormat="1" ht="22.8" customHeight="1">
      <c r="A132" s="12"/>
      <c r="B132" s="204"/>
      <c r="C132" s="205"/>
      <c r="D132" s="206" t="s">
        <v>78</v>
      </c>
      <c r="E132" s="218" t="s">
        <v>160</v>
      </c>
      <c r="F132" s="218" t="s">
        <v>161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P133</f>
        <v>0</v>
      </c>
      <c r="Q132" s="212"/>
      <c r="R132" s="213">
        <f>R133</f>
        <v>0</v>
      </c>
      <c r="S132" s="212"/>
      <c r="T132" s="214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14</v>
      </c>
      <c r="AT132" s="216" t="s">
        <v>78</v>
      </c>
      <c r="AU132" s="216" t="s">
        <v>87</v>
      </c>
      <c r="AY132" s="215" t="s">
        <v>135</v>
      </c>
      <c r="BK132" s="217">
        <f>BK133</f>
        <v>0</v>
      </c>
    </row>
    <row r="133" spans="1:65" s="2" customFormat="1" ht="16.5" customHeight="1">
      <c r="A133" s="39"/>
      <c r="B133" s="40"/>
      <c r="C133" s="220" t="s">
        <v>14</v>
      </c>
      <c r="D133" s="220" t="s">
        <v>138</v>
      </c>
      <c r="E133" s="221" t="s">
        <v>162</v>
      </c>
      <c r="F133" s="222" t="s">
        <v>161</v>
      </c>
      <c r="G133" s="223" t="s">
        <v>147</v>
      </c>
      <c r="H133" s="224">
        <v>1</v>
      </c>
      <c r="I133" s="225"/>
      <c r="J133" s="226">
        <f>ROUND(I133*H133,2)</f>
        <v>0</v>
      </c>
      <c r="K133" s="227"/>
      <c r="L133" s="45"/>
      <c r="M133" s="234" t="s">
        <v>1</v>
      </c>
      <c r="N133" s="235" t="s">
        <v>44</v>
      </c>
      <c r="O133" s="236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142</v>
      </c>
      <c r="AT133" s="232" t="s">
        <v>138</v>
      </c>
      <c r="AU133" s="232" t="s">
        <v>89</v>
      </c>
      <c r="AY133" s="18" t="s">
        <v>135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87</v>
      </c>
      <c r="BK133" s="233">
        <f>ROUND(I133*H133,2)</f>
        <v>0</v>
      </c>
      <c r="BL133" s="18" t="s">
        <v>142</v>
      </c>
      <c r="BM133" s="232" t="s">
        <v>163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CC35" sheet="1" objects="1" scenarios="1" formatColumns="0" formatRows="0" autoFilter="0"/>
  <autoFilter ref="C121:K13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89</v>
      </c>
    </row>
    <row r="4" spans="2:46" s="1" customFormat="1" ht="24.95" customHeight="1">
      <c r="B4" s="21"/>
      <c r="D4" s="139" t="s">
        <v>107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Revitalizace toalet 1.NP a 2.NP - muzeum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164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36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39</v>
      </c>
      <c r="E30" s="39"/>
      <c r="F30" s="39"/>
      <c r="G30" s="39"/>
      <c r="H30" s="39"/>
      <c r="I30" s="39"/>
      <c r="J30" s="152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41</v>
      </c>
      <c r="G32" s="39"/>
      <c r="H32" s="39"/>
      <c r="I32" s="153" t="s">
        <v>40</v>
      </c>
      <c r="J32" s="153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41" t="s">
        <v>44</v>
      </c>
      <c r="F33" s="155">
        <f>ROUND((SUM(BE128:BE197)),2)</f>
        <v>0</v>
      </c>
      <c r="G33" s="39"/>
      <c r="H33" s="39"/>
      <c r="I33" s="156">
        <v>0.21</v>
      </c>
      <c r="J33" s="155">
        <f>ROUND(((SUM(BE128:BE197))*I33),2)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45</v>
      </c>
      <c r="F34" s="155">
        <f>ROUND((SUM(BF128:BF197)),2)</f>
        <v>0</v>
      </c>
      <c r="G34" s="39"/>
      <c r="H34" s="39"/>
      <c r="I34" s="156">
        <v>0.15</v>
      </c>
      <c r="J34" s="155">
        <f>ROUND(((SUM(BF128:BF197))*I34),2)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46</v>
      </c>
      <c r="F35" s="155">
        <f>ROUND((SUM(BG128:BG197)),2)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47</v>
      </c>
      <c r="F36" s="155">
        <f>ROUND((SUM(BH128:BH197)),2)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48</v>
      </c>
      <c r="F37" s="155">
        <f>ROUND((SUM(BI128:BI197)),2)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Revitalizace toalet 1.NP a 2.NP - muzeum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0 - Bourací práce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Masarykovo náměstí 97</v>
      </c>
      <c r="G89" s="41"/>
      <c r="H89" s="41"/>
      <c r="I89" s="33" t="s">
        <v>22</v>
      </c>
      <c r="J89" s="80" t="str">
        <f>IF(J12="","",J12)</f>
        <v>17. 6. 2022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Oblastní muzeum Praha-východ</v>
      </c>
      <c r="G91" s="41"/>
      <c r="H91" s="41"/>
      <c r="I91" s="33" t="s">
        <v>31</v>
      </c>
      <c r="J91" s="37" t="str">
        <f>E21</f>
        <v>Maur – Dases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>RPHSTAV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111</v>
      </c>
      <c r="D94" s="177"/>
      <c r="E94" s="177"/>
      <c r="F94" s="177"/>
      <c r="G94" s="177"/>
      <c r="H94" s="177"/>
      <c r="I94" s="177"/>
      <c r="J94" s="178" t="s">
        <v>112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113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114</v>
      </c>
    </row>
    <row r="97" spans="1:31" s="9" customFormat="1" ht="24.95" customHeight="1">
      <c r="A97" s="9"/>
      <c r="B97" s="180"/>
      <c r="C97" s="181"/>
      <c r="D97" s="182" t="s">
        <v>165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166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167</v>
      </c>
      <c r="E99" s="189"/>
      <c r="F99" s="189"/>
      <c r="G99" s="189"/>
      <c r="H99" s="189"/>
      <c r="I99" s="189"/>
      <c r="J99" s="190">
        <f>J164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168</v>
      </c>
      <c r="E100" s="189"/>
      <c r="F100" s="189"/>
      <c r="G100" s="189"/>
      <c r="H100" s="189"/>
      <c r="I100" s="189"/>
      <c r="J100" s="190">
        <f>J172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0"/>
      <c r="C101" s="181"/>
      <c r="D101" s="182" t="s">
        <v>169</v>
      </c>
      <c r="E101" s="183"/>
      <c r="F101" s="183"/>
      <c r="G101" s="183"/>
      <c r="H101" s="183"/>
      <c r="I101" s="183"/>
      <c r="J101" s="184">
        <f>J174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170</v>
      </c>
      <c r="E102" s="189"/>
      <c r="F102" s="189"/>
      <c r="G102" s="189"/>
      <c r="H102" s="189"/>
      <c r="I102" s="189"/>
      <c r="J102" s="190">
        <f>J175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171</v>
      </c>
      <c r="E103" s="189"/>
      <c r="F103" s="189"/>
      <c r="G103" s="189"/>
      <c r="H103" s="189"/>
      <c r="I103" s="189"/>
      <c r="J103" s="190">
        <f>J177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172</v>
      </c>
      <c r="E104" s="189"/>
      <c r="F104" s="189"/>
      <c r="G104" s="189"/>
      <c r="H104" s="189"/>
      <c r="I104" s="189"/>
      <c r="J104" s="190">
        <f>J181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173</v>
      </c>
      <c r="E105" s="189"/>
      <c r="F105" s="189"/>
      <c r="G105" s="189"/>
      <c r="H105" s="189"/>
      <c r="I105" s="189"/>
      <c r="J105" s="190">
        <f>J183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174</v>
      </c>
      <c r="E106" s="189"/>
      <c r="F106" s="189"/>
      <c r="G106" s="189"/>
      <c r="H106" s="189"/>
      <c r="I106" s="189"/>
      <c r="J106" s="190">
        <f>J185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175</v>
      </c>
      <c r="E107" s="189"/>
      <c r="F107" s="189"/>
      <c r="G107" s="189"/>
      <c r="H107" s="189"/>
      <c r="I107" s="189"/>
      <c r="J107" s="190">
        <f>J187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176</v>
      </c>
      <c r="E108" s="189"/>
      <c r="F108" s="189"/>
      <c r="G108" s="189"/>
      <c r="H108" s="189"/>
      <c r="I108" s="189"/>
      <c r="J108" s="190">
        <f>J194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121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5" t="str">
        <f>E7</f>
        <v>Revitalizace toalet 1.NP a 2.NP - muzeum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108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0 - Bourací práce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Masarykovo náměstí 97</v>
      </c>
      <c r="G122" s="41"/>
      <c r="H122" s="41"/>
      <c r="I122" s="33" t="s">
        <v>22</v>
      </c>
      <c r="J122" s="80" t="str">
        <f>IF(J12="","",J12)</f>
        <v>17. 6. 2022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>Oblastní muzeum Praha-východ</v>
      </c>
      <c r="G124" s="41"/>
      <c r="H124" s="41"/>
      <c r="I124" s="33" t="s">
        <v>31</v>
      </c>
      <c r="J124" s="37" t="str">
        <f>E21</f>
        <v>Maur – Dases s.r.o.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29</v>
      </c>
      <c r="D125" s="41"/>
      <c r="E125" s="41"/>
      <c r="F125" s="28" t="str">
        <f>IF(E18="","",E18)</f>
        <v>Vyplň údaj</v>
      </c>
      <c r="G125" s="41"/>
      <c r="H125" s="41"/>
      <c r="I125" s="33" t="s">
        <v>35</v>
      </c>
      <c r="J125" s="37" t="str">
        <f>E24</f>
        <v>RPHSTAV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2"/>
      <c r="B127" s="193"/>
      <c r="C127" s="194" t="s">
        <v>122</v>
      </c>
      <c r="D127" s="195" t="s">
        <v>64</v>
      </c>
      <c r="E127" s="195" t="s">
        <v>60</v>
      </c>
      <c r="F127" s="195" t="s">
        <v>61</v>
      </c>
      <c r="G127" s="195" t="s">
        <v>123</v>
      </c>
      <c r="H127" s="195" t="s">
        <v>124</v>
      </c>
      <c r="I127" s="195" t="s">
        <v>125</v>
      </c>
      <c r="J127" s="196" t="s">
        <v>112</v>
      </c>
      <c r="K127" s="197" t="s">
        <v>126</v>
      </c>
      <c r="L127" s="198"/>
      <c r="M127" s="101" t="s">
        <v>1</v>
      </c>
      <c r="N127" s="102" t="s">
        <v>43</v>
      </c>
      <c r="O127" s="102" t="s">
        <v>127</v>
      </c>
      <c r="P127" s="102" t="s">
        <v>128</v>
      </c>
      <c r="Q127" s="102" t="s">
        <v>129</v>
      </c>
      <c r="R127" s="102" t="s">
        <v>130</v>
      </c>
      <c r="S127" s="102" t="s">
        <v>131</v>
      </c>
      <c r="T127" s="103" t="s">
        <v>132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9"/>
      <c r="B128" s="40"/>
      <c r="C128" s="108" t="s">
        <v>133</v>
      </c>
      <c r="D128" s="41"/>
      <c r="E128" s="41"/>
      <c r="F128" s="41"/>
      <c r="G128" s="41"/>
      <c r="H128" s="41"/>
      <c r="I128" s="41"/>
      <c r="J128" s="199">
        <f>BK128</f>
        <v>0</v>
      </c>
      <c r="K128" s="41"/>
      <c r="L128" s="45"/>
      <c r="M128" s="104"/>
      <c r="N128" s="200"/>
      <c r="O128" s="105"/>
      <c r="P128" s="201">
        <f>P129+P174</f>
        <v>0</v>
      </c>
      <c r="Q128" s="105"/>
      <c r="R128" s="201">
        <f>R129+R174</f>
        <v>2E-05</v>
      </c>
      <c r="S128" s="105"/>
      <c r="T128" s="202">
        <f>T129+T174</f>
        <v>17.035766499999998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78</v>
      </c>
      <c r="AU128" s="18" t="s">
        <v>114</v>
      </c>
      <c r="BK128" s="203">
        <f>BK129+BK174</f>
        <v>0</v>
      </c>
    </row>
    <row r="129" spans="1:63" s="12" customFormat="1" ht="25.9" customHeight="1">
      <c r="A129" s="12"/>
      <c r="B129" s="204"/>
      <c r="C129" s="205"/>
      <c r="D129" s="206" t="s">
        <v>78</v>
      </c>
      <c r="E129" s="207" t="s">
        <v>177</v>
      </c>
      <c r="F129" s="207" t="s">
        <v>178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P130+P164+P172</f>
        <v>0</v>
      </c>
      <c r="Q129" s="212"/>
      <c r="R129" s="213">
        <f>R130+R164+R172</f>
        <v>0</v>
      </c>
      <c r="S129" s="212"/>
      <c r="T129" s="214">
        <f>T130+T164+T172</f>
        <v>16.216438999999998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87</v>
      </c>
      <c r="AT129" s="216" t="s">
        <v>78</v>
      </c>
      <c r="AU129" s="216" t="s">
        <v>79</v>
      </c>
      <c r="AY129" s="215" t="s">
        <v>135</v>
      </c>
      <c r="BK129" s="217">
        <f>BK130+BK164+BK172</f>
        <v>0</v>
      </c>
    </row>
    <row r="130" spans="1:63" s="12" customFormat="1" ht="22.8" customHeight="1">
      <c r="A130" s="12"/>
      <c r="B130" s="204"/>
      <c r="C130" s="205"/>
      <c r="D130" s="206" t="s">
        <v>78</v>
      </c>
      <c r="E130" s="218" t="s">
        <v>179</v>
      </c>
      <c r="F130" s="218" t="s">
        <v>180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SUM(P131:P163)</f>
        <v>0</v>
      </c>
      <c r="Q130" s="212"/>
      <c r="R130" s="213">
        <f>SUM(R131:R163)</f>
        <v>0</v>
      </c>
      <c r="S130" s="212"/>
      <c r="T130" s="214">
        <f>SUM(T131:T163)</f>
        <v>16.216438999999998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87</v>
      </c>
      <c r="AT130" s="216" t="s">
        <v>78</v>
      </c>
      <c r="AU130" s="216" t="s">
        <v>87</v>
      </c>
      <c r="AY130" s="215" t="s">
        <v>135</v>
      </c>
      <c r="BK130" s="217">
        <f>SUM(BK131:BK163)</f>
        <v>0</v>
      </c>
    </row>
    <row r="131" spans="1:65" s="2" customFormat="1" ht="21.75" customHeight="1">
      <c r="A131" s="39"/>
      <c r="B131" s="40"/>
      <c r="C131" s="220" t="s">
        <v>87</v>
      </c>
      <c r="D131" s="220" t="s">
        <v>138</v>
      </c>
      <c r="E131" s="221" t="s">
        <v>181</v>
      </c>
      <c r="F131" s="222" t="s">
        <v>182</v>
      </c>
      <c r="G131" s="223" t="s">
        <v>183</v>
      </c>
      <c r="H131" s="224">
        <v>19.048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44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0.131</v>
      </c>
      <c r="T131" s="231">
        <f>S131*H131</f>
        <v>2.495288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156</v>
      </c>
      <c r="AT131" s="232" t="s">
        <v>138</v>
      </c>
      <c r="AU131" s="232" t="s">
        <v>89</v>
      </c>
      <c r="AY131" s="18" t="s">
        <v>135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87</v>
      </c>
      <c r="BK131" s="233">
        <f>ROUND(I131*H131,2)</f>
        <v>0</v>
      </c>
      <c r="BL131" s="18" t="s">
        <v>156</v>
      </c>
      <c r="BM131" s="232" t="s">
        <v>184</v>
      </c>
    </row>
    <row r="132" spans="1:51" s="13" customFormat="1" ht="12">
      <c r="A132" s="13"/>
      <c r="B132" s="239"/>
      <c r="C132" s="240"/>
      <c r="D132" s="241" t="s">
        <v>185</v>
      </c>
      <c r="E132" s="242" t="s">
        <v>1</v>
      </c>
      <c r="F132" s="243" t="s">
        <v>186</v>
      </c>
      <c r="G132" s="240"/>
      <c r="H132" s="242" t="s">
        <v>1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185</v>
      </c>
      <c r="AU132" s="249" t="s">
        <v>89</v>
      </c>
      <c r="AV132" s="13" t="s">
        <v>87</v>
      </c>
      <c r="AW132" s="13" t="s">
        <v>34</v>
      </c>
      <c r="AX132" s="13" t="s">
        <v>79</v>
      </c>
      <c r="AY132" s="249" t="s">
        <v>135</v>
      </c>
    </row>
    <row r="133" spans="1:51" s="14" customFormat="1" ht="12">
      <c r="A133" s="14"/>
      <c r="B133" s="250"/>
      <c r="C133" s="251"/>
      <c r="D133" s="241" t="s">
        <v>185</v>
      </c>
      <c r="E133" s="252" t="s">
        <v>1</v>
      </c>
      <c r="F133" s="253" t="s">
        <v>187</v>
      </c>
      <c r="G133" s="251"/>
      <c r="H133" s="254">
        <v>19.048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185</v>
      </c>
      <c r="AU133" s="260" t="s">
        <v>89</v>
      </c>
      <c r="AV133" s="14" t="s">
        <v>89</v>
      </c>
      <c r="AW133" s="14" t="s">
        <v>34</v>
      </c>
      <c r="AX133" s="14" t="s">
        <v>87</v>
      </c>
      <c r="AY133" s="260" t="s">
        <v>135</v>
      </c>
    </row>
    <row r="134" spans="1:65" s="2" customFormat="1" ht="21.75" customHeight="1">
      <c r="A134" s="39"/>
      <c r="B134" s="40"/>
      <c r="C134" s="220" t="s">
        <v>188</v>
      </c>
      <c r="D134" s="220" t="s">
        <v>138</v>
      </c>
      <c r="E134" s="221" t="s">
        <v>189</v>
      </c>
      <c r="F134" s="222" t="s">
        <v>190</v>
      </c>
      <c r="G134" s="223" t="s">
        <v>183</v>
      </c>
      <c r="H134" s="224">
        <v>26.735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44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156</v>
      </c>
      <c r="AT134" s="232" t="s">
        <v>138</v>
      </c>
      <c r="AU134" s="232" t="s">
        <v>89</v>
      </c>
      <c r="AY134" s="18" t="s">
        <v>135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87</v>
      </c>
      <c r="BK134" s="233">
        <f>ROUND(I134*H134,2)</f>
        <v>0</v>
      </c>
      <c r="BL134" s="18" t="s">
        <v>156</v>
      </c>
      <c r="BM134" s="232" t="s">
        <v>191</v>
      </c>
    </row>
    <row r="135" spans="1:51" s="13" customFormat="1" ht="12">
      <c r="A135" s="13"/>
      <c r="B135" s="239"/>
      <c r="C135" s="240"/>
      <c r="D135" s="241" t="s">
        <v>185</v>
      </c>
      <c r="E135" s="242" t="s">
        <v>1</v>
      </c>
      <c r="F135" s="243" t="s">
        <v>186</v>
      </c>
      <c r="G135" s="240"/>
      <c r="H135" s="242" t="s">
        <v>1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9" t="s">
        <v>185</v>
      </c>
      <c r="AU135" s="249" t="s">
        <v>89</v>
      </c>
      <c r="AV135" s="13" t="s">
        <v>87</v>
      </c>
      <c r="AW135" s="13" t="s">
        <v>34</v>
      </c>
      <c r="AX135" s="13" t="s">
        <v>79</v>
      </c>
      <c r="AY135" s="249" t="s">
        <v>135</v>
      </c>
    </row>
    <row r="136" spans="1:51" s="14" customFormat="1" ht="12">
      <c r="A136" s="14"/>
      <c r="B136" s="250"/>
      <c r="C136" s="251"/>
      <c r="D136" s="241" t="s">
        <v>185</v>
      </c>
      <c r="E136" s="252" t="s">
        <v>1</v>
      </c>
      <c r="F136" s="253" t="s">
        <v>192</v>
      </c>
      <c r="G136" s="251"/>
      <c r="H136" s="254">
        <v>13.65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0" t="s">
        <v>185</v>
      </c>
      <c r="AU136" s="260" t="s">
        <v>89</v>
      </c>
      <c r="AV136" s="14" t="s">
        <v>89</v>
      </c>
      <c r="AW136" s="14" t="s">
        <v>34</v>
      </c>
      <c r="AX136" s="14" t="s">
        <v>79</v>
      </c>
      <c r="AY136" s="260" t="s">
        <v>135</v>
      </c>
    </row>
    <row r="137" spans="1:51" s="13" customFormat="1" ht="12">
      <c r="A137" s="13"/>
      <c r="B137" s="239"/>
      <c r="C137" s="240"/>
      <c r="D137" s="241" t="s">
        <v>185</v>
      </c>
      <c r="E137" s="242" t="s">
        <v>1</v>
      </c>
      <c r="F137" s="243" t="s">
        <v>193</v>
      </c>
      <c r="G137" s="240"/>
      <c r="H137" s="242" t="s">
        <v>1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185</v>
      </c>
      <c r="AU137" s="249" t="s">
        <v>89</v>
      </c>
      <c r="AV137" s="13" t="s">
        <v>87</v>
      </c>
      <c r="AW137" s="13" t="s">
        <v>34</v>
      </c>
      <c r="AX137" s="13" t="s">
        <v>79</v>
      </c>
      <c r="AY137" s="249" t="s">
        <v>135</v>
      </c>
    </row>
    <row r="138" spans="1:51" s="14" customFormat="1" ht="12">
      <c r="A138" s="14"/>
      <c r="B138" s="250"/>
      <c r="C138" s="251"/>
      <c r="D138" s="241" t="s">
        <v>185</v>
      </c>
      <c r="E138" s="252" t="s">
        <v>1</v>
      </c>
      <c r="F138" s="253" t="s">
        <v>194</v>
      </c>
      <c r="G138" s="251"/>
      <c r="H138" s="254">
        <v>13.085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0" t="s">
        <v>185</v>
      </c>
      <c r="AU138" s="260" t="s">
        <v>89</v>
      </c>
      <c r="AV138" s="14" t="s">
        <v>89</v>
      </c>
      <c r="AW138" s="14" t="s">
        <v>34</v>
      </c>
      <c r="AX138" s="14" t="s">
        <v>79</v>
      </c>
      <c r="AY138" s="260" t="s">
        <v>135</v>
      </c>
    </row>
    <row r="139" spans="1:51" s="15" customFormat="1" ht="12">
      <c r="A139" s="15"/>
      <c r="B139" s="261"/>
      <c r="C139" s="262"/>
      <c r="D139" s="241" t="s">
        <v>185</v>
      </c>
      <c r="E139" s="263" t="s">
        <v>1</v>
      </c>
      <c r="F139" s="264" t="s">
        <v>195</v>
      </c>
      <c r="G139" s="262"/>
      <c r="H139" s="265">
        <v>26.735</v>
      </c>
      <c r="I139" s="266"/>
      <c r="J139" s="262"/>
      <c r="K139" s="262"/>
      <c r="L139" s="267"/>
      <c r="M139" s="268"/>
      <c r="N139" s="269"/>
      <c r="O139" s="269"/>
      <c r="P139" s="269"/>
      <c r="Q139" s="269"/>
      <c r="R139" s="269"/>
      <c r="S139" s="269"/>
      <c r="T139" s="27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1" t="s">
        <v>185</v>
      </c>
      <c r="AU139" s="271" t="s">
        <v>89</v>
      </c>
      <c r="AV139" s="15" t="s">
        <v>156</v>
      </c>
      <c r="AW139" s="15" t="s">
        <v>34</v>
      </c>
      <c r="AX139" s="15" t="s">
        <v>87</v>
      </c>
      <c r="AY139" s="271" t="s">
        <v>135</v>
      </c>
    </row>
    <row r="140" spans="1:65" s="2" customFormat="1" ht="24.15" customHeight="1">
      <c r="A140" s="39"/>
      <c r="B140" s="40"/>
      <c r="C140" s="220" t="s">
        <v>196</v>
      </c>
      <c r="D140" s="220" t="s">
        <v>138</v>
      </c>
      <c r="E140" s="221" t="s">
        <v>197</v>
      </c>
      <c r="F140" s="222" t="s">
        <v>198</v>
      </c>
      <c r="G140" s="223" t="s">
        <v>183</v>
      </c>
      <c r="H140" s="224">
        <v>26.735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44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156</v>
      </c>
      <c r="AT140" s="232" t="s">
        <v>138</v>
      </c>
      <c r="AU140" s="232" t="s">
        <v>89</v>
      </c>
      <c r="AY140" s="18" t="s">
        <v>135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87</v>
      </c>
      <c r="BK140" s="233">
        <f>ROUND(I140*H140,2)</f>
        <v>0</v>
      </c>
      <c r="BL140" s="18" t="s">
        <v>156</v>
      </c>
      <c r="BM140" s="232" t="s">
        <v>199</v>
      </c>
    </row>
    <row r="141" spans="1:65" s="2" customFormat="1" ht="24.15" customHeight="1">
      <c r="A141" s="39"/>
      <c r="B141" s="40"/>
      <c r="C141" s="220" t="s">
        <v>151</v>
      </c>
      <c r="D141" s="220" t="s">
        <v>138</v>
      </c>
      <c r="E141" s="221" t="s">
        <v>200</v>
      </c>
      <c r="F141" s="222" t="s">
        <v>201</v>
      </c>
      <c r="G141" s="223" t="s">
        <v>183</v>
      </c>
      <c r="H141" s="224">
        <v>26.735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44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0.035</v>
      </c>
      <c r="T141" s="231">
        <f>S141*H141</f>
        <v>0.935725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156</v>
      </c>
      <c r="AT141" s="232" t="s">
        <v>138</v>
      </c>
      <c r="AU141" s="232" t="s">
        <v>89</v>
      </c>
      <c r="AY141" s="18" t="s">
        <v>135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87</v>
      </c>
      <c r="BK141" s="233">
        <f>ROUND(I141*H141,2)</f>
        <v>0</v>
      </c>
      <c r="BL141" s="18" t="s">
        <v>156</v>
      </c>
      <c r="BM141" s="232" t="s">
        <v>202</v>
      </c>
    </row>
    <row r="142" spans="1:65" s="2" customFormat="1" ht="21.75" customHeight="1">
      <c r="A142" s="39"/>
      <c r="B142" s="40"/>
      <c r="C142" s="220" t="s">
        <v>14</v>
      </c>
      <c r="D142" s="220" t="s">
        <v>138</v>
      </c>
      <c r="E142" s="221" t="s">
        <v>203</v>
      </c>
      <c r="F142" s="222" t="s">
        <v>204</v>
      </c>
      <c r="G142" s="223" t="s">
        <v>183</v>
      </c>
      <c r="H142" s="224">
        <v>2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44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0.076</v>
      </c>
      <c r="T142" s="231">
        <f>S142*H142</f>
        <v>0.152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156</v>
      </c>
      <c r="AT142" s="232" t="s">
        <v>138</v>
      </c>
      <c r="AU142" s="232" t="s">
        <v>89</v>
      </c>
      <c r="AY142" s="18" t="s">
        <v>135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87</v>
      </c>
      <c r="BK142" s="233">
        <f>ROUND(I142*H142,2)</f>
        <v>0</v>
      </c>
      <c r="BL142" s="18" t="s">
        <v>156</v>
      </c>
      <c r="BM142" s="232" t="s">
        <v>205</v>
      </c>
    </row>
    <row r="143" spans="1:65" s="2" customFormat="1" ht="37.8" customHeight="1">
      <c r="A143" s="39"/>
      <c r="B143" s="40"/>
      <c r="C143" s="220" t="s">
        <v>206</v>
      </c>
      <c r="D143" s="220" t="s">
        <v>138</v>
      </c>
      <c r="E143" s="221" t="s">
        <v>207</v>
      </c>
      <c r="F143" s="222" t="s">
        <v>208</v>
      </c>
      <c r="G143" s="223" t="s">
        <v>183</v>
      </c>
      <c r="H143" s="224">
        <v>108.291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44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0.046</v>
      </c>
      <c r="T143" s="231">
        <f>S143*H143</f>
        <v>4.981386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156</v>
      </c>
      <c r="AT143" s="232" t="s">
        <v>138</v>
      </c>
      <c r="AU143" s="232" t="s">
        <v>89</v>
      </c>
      <c r="AY143" s="18" t="s">
        <v>135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87</v>
      </c>
      <c r="BK143" s="233">
        <f>ROUND(I143*H143,2)</f>
        <v>0</v>
      </c>
      <c r="BL143" s="18" t="s">
        <v>156</v>
      </c>
      <c r="BM143" s="232" t="s">
        <v>209</v>
      </c>
    </row>
    <row r="144" spans="1:51" s="13" customFormat="1" ht="12">
      <c r="A144" s="13"/>
      <c r="B144" s="239"/>
      <c r="C144" s="240"/>
      <c r="D144" s="241" t="s">
        <v>185</v>
      </c>
      <c r="E144" s="242" t="s">
        <v>1</v>
      </c>
      <c r="F144" s="243" t="s">
        <v>186</v>
      </c>
      <c r="G144" s="240"/>
      <c r="H144" s="242" t="s">
        <v>1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185</v>
      </c>
      <c r="AU144" s="249" t="s">
        <v>89</v>
      </c>
      <c r="AV144" s="13" t="s">
        <v>87</v>
      </c>
      <c r="AW144" s="13" t="s">
        <v>34</v>
      </c>
      <c r="AX144" s="13" t="s">
        <v>79</v>
      </c>
      <c r="AY144" s="249" t="s">
        <v>135</v>
      </c>
    </row>
    <row r="145" spans="1:51" s="14" customFormat="1" ht="12">
      <c r="A145" s="14"/>
      <c r="B145" s="250"/>
      <c r="C145" s="251"/>
      <c r="D145" s="241" t="s">
        <v>185</v>
      </c>
      <c r="E145" s="252" t="s">
        <v>1</v>
      </c>
      <c r="F145" s="253" t="s">
        <v>210</v>
      </c>
      <c r="G145" s="251"/>
      <c r="H145" s="254">
        <v>36.666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0" t="s">
        <v>185</v>
      </c>
      <c r="AU145" s="260" t="s">
        <v>89</v>
      </c>
      <c r="AV145" s="14" t="s">
        <v>89</v>
      </c>
      <c r="AW145" s="14" t="s">
        <v>34</v>
      </c>
      <c r="AX145" s="14" t="s">
        <v>79</v>
      </c>
      <c r="AY145" s="260" t="s">
        <v>135</v>
      </c>
    </row>
    <row r="146" spans="1:51" s="13" customFormat="1" ht="12">
      <c r="A146" s="13"/>
      <c r="B146" s="239"/>
      <c r="C146" s="240"/>
      <c r="D146" s="241" t="s">
        <v>185</v>
      </c>
      <c r="E146" s="242" t="s">
        <v>1</v>
      </c>
      <c r="F146" s="243" t="s">
        <v>211</v>
      </c>
      <c r="G146" s="240"/>
      <c r="H146" s="242" t="s">
        <v>1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185</v>
      </c>
      <c r="AU146" s="249" t="s">
        <v>89</v>
      </c>
      <c r="AV146" s="13" t="s">
        <v>87</v>
      </c>
      <c r="AW146" s="13" t="s">
        <v>34</v>
      </c>
      <c r="AX146" s="13" t="s">
        <v>79</v>
      </c>
      <c r="AY146" s="249" t="s">
        <v>135</v>
      </c>
    </row>
    <row r="147" spans="1:51" s="14" customFormat="1" ht="12">
      <c r="A147" s="14"/>
      <c r="B147" s="250"/>
      <c r="C147" s="251"/>
      <c r="D147" s="241" t="s">
        <v>185</v>
      </c>
      <c r="E147" s="252" t="s">
        <v>1</v>
      </c>
      <c r="F147" s="253" t="s">
        <v>212</v>
      </c>
      <c r="G147" s="251"/>
      <c r="H147" s="254">
        <v>71.625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185</v>
      </c>
      <c r="AU147" s="260" t="s">
        <v>89</v>
      </c>
      <c r="AV147" s="14" t="s">
        <v>89</v>
      </c>
      <c r="AW147" s="14" t="s">
        <v>34</v>
      </c>
      <c r="AX147" s="14" t="s">
        <v>79</v>
      </c>
      <c r="AY147" s="260" t="s">
        <v>135</v>
      </c>
    </row>
    <row r="148" spans="1:51" s="15" customFormat="1" ht="12">
      <c r="A148" s="15"/>
      <c r="B148" s="261"/>
      <c r="C148" s="262"/>
      <c r="D148" s="241" t="s">
        <v>185</v>
      </c>
      <c r="E148" s="263" t="s">
        <v>1</v>
      </c>
      <c r="F148" s="264" t="s">
        <v>195</v>
      </c>
      <c r="G148" s="262"/>
      <c r="H148" s="265">
        <v>108.291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1" t="s">
        <v>185</v>
      </c>
      <c r="AU148" s="271" t="s">
        <v>89</v>
      </c>
      <c r="AV148" s="15" t="s">
        <v>156</v>
      </c>
      <c r="AW148" s="15" t="s">
        <v>34</v>
      </c>
      <c r="AX148" s="15" t="s">
        <v>87</v>
      </c>
      <c r="AY148" s="271" t="s">
        <v>135</v>
      </c>
    </row>
    <row r="149" spans="1:65" s="2" customFormat="1" ht="24.15" customHeight="1">
      <c r="A149" s="39"/>
      <c r="B149" s="40"/>
      <c r="C149" s="220" t="s">
        <v>213</v>
      </c>
      <c r="D149" s="220" t="s">
        <v>138</v>
      </c>
      <c r="E149" s="221" t="s">
        <v>214</v>
      </c>
      <c r="F149" s="222" t="s">
        <v>215</v>
      </c>
      <c r="G149" s="223" t="s">
        <v>183</v>
      </c>
      <c r="H149" s="224">
        <v>112.53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44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0.068</v>
      </c>
      <c r="T149" s="231">
        <f>S149*H149</f>
        <v>7.65204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156</v>
      </c>
      <c r="AT149" s="232" t="s">
        <v>138</v>
      </c>
      <c r="AU149" s="232" t="s">
        <v>89</v>
      </c>
      <c r="AY149" s="18" t="s">
        <v>135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87</v>
      </c>
      <c r="BK149" s="233">
        <f>ROUND(I149*H149,2)</f>
        <v>0</v>
      </c>
      <c r="BL149" s="18" t="s">
        <v>156</v>
      </c>
      <c r="BM149" s="232" t="s">
        <v>216</v>
      </c>
    </row>
    <row r="150" spans="1:51" s="13" customFormat="1" ht="12">
      <c r="A150" s="13"/>
      <c r="B150" s="239"/>
      <c r="C150" s="240"/>
      <c r="D150" s="241" t="s">
        <v>185</v>
      </c>
      <c r="E150" s="242" t="s">
        <v>1</v>
      </c>
      <c r="F150" s="243" t="s">
        <v>186</v>
      </c>
      <c r="G150" s="240"/>
      <c r="H150" s="242" t="s">
        <v>1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185</v>
      </c>
      <c r="AU150" s="249" t="s">
        <v>89</v>
      </c>
      <c r="AV150" s="13" t="s">
        <v>87</v>
      </c>
      <c r="AW150" s="13" t="s">
        <v>34</v>
      </c>
      <c r="AX150" s="13" t="s">
        <v>79</v>
      </c>
      <c r="AY150" s="249" t="s">
        <v>135</v>
      </c>
    </row>
    <row r="151" spans="1:51" s="14" customFormat="1" ht="12">
      <c r="A151" s="14"/>
      <c r="B151" s="250"/>
      <c r="C151" s="251"/>
      <c r="D151" s="241" t="s">
        <v>185</v>
      </c>
      <c r="E151" s="252" t="s">
        <v>1</v>
      </c>
      <c r="F151" s="253" t="s">
        <v>217</v>
      </c>
      <c r="G151" s="251"/>
      <c r="H151" s="254">
        <v>24.644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185</v>
      </c>
      <c r="AU151" s="260" t="s">
        <v>89</v>
      </c>
      <c r="AV151" s="14" t="s">
        <v>89</v>
      </c>
      <c r="AW151" s="14" t="s">
        <v>34</v>
      </c>
      <c r="AX151" s="14" t="s">
        <v>79</v>
      </c>
      <c r="AY151" s="260" t="s">
        <v>135</v>
      </c>
    </row>
    <row r="152" spans="1:51" s="14" customFormat="1" ht="12">
      <c r="A152" s="14"/>
      <c r="B152" s="250"/>
      <c r="C152" s="251"/>
      <c r="D152" s="241" t="s">
        <v>185</v>
      </c>
      <c r="E152" s="252" t="s">
        <v>1</v>
      </c>
      <c r="F152" s="253" t="s">
        <v>218</v>
      </c>
      <c r="G152" s="251"/>
      <c r="H152" s="254">
        <v>11.312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185</v>
      </c>
      <c r="AU152" s="260" t="s">
        <v>89</v>
      </c>
      <c r="AV152" s="14" t="s">
        <v>89</v>
      </c>
      <c r="AW152" s="14" t="s">
        <v>34</v>
      </c>
      <c r="AX152" s="14" t="s">
        <v>79</v>
      </c>
      <c r="AY152" s="260" t="s">
        <v>135</v>
      </c>
    </row>
    <row r="153" spans="1:51" s="14" customFormat="1" ht="12">
      <c r="A153" s="14"/>
      <c r="B153" s="250"/>
      <c r="C153" s="251"/>
      <c r="D153" s="241" t="s">
        <v>185</v>
      </c>
      <c r="E153" s="252" t="s">
        <v>1</v>
      </c>
      <c r="F153" s="253" t="s">
        <v>219</v>
      </c>
      <c r="G153" s="251"/>
      <c r="H153" s="254">
        <v>7.676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185</v>
      </c>
      <c r="AU153" s="260" t="s">
        <v>89</v>
      </c>
      <c r="AV153" s="14" t="s">
        <v>89</v>
      </c>
      <c r="AW153" s="14" t="s">
        <v>34</v>
      </c>
      <c r="AX153" s="14" t="s">
        <v>79</v>
      </c>
      <c r="AY153" s="260" t="s">
        <v>135</v>
      </c>
    </row>
    <row r="154" spans="1:51" s="14" customFormat="1" ht="12">
      <c r="A154" s="14"/>
      <c r="B154" s="250"/>
      <c r="C154" s="251"/>
      <c r="D154" s="241" t="s">
        <v>185</v>
      </c>
      <c r="E154" s="252" t="s">
        <v>1</v>
      </c>
      <c r="F154" s="253" t="s">
        <v>220</v>
      </c>
      <c r="G154" s="251"/>
      <c r="H154" s="254">
        <v>3.636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185</v>
      </c>
      <c r="AU154" s="260" t="s">
        <v>89</v>
      </c>
      <c r="AV154" s="14" t="s">
        <v>89</v>
      </c>
      <c r="AW154" s="14" t="s">
        <v>34</v>
      </c>
      <c r="AX154" s="14" t="s">
        <v>79</v>
      </c>
      <c r="AY154" s="260" t="s">
        <v>135</v>
      </c>
    </row>
    <row r="155" spans="1:51" s="14" customFormat="1" ht="12">
      <c r="A155" s="14"/>
      <c r="B155" s="250"/>
      <c r="C155" s="251"/>
      <c r="D155" s="241" t="s">
        <v>185</v>
      </c>
      <c r="E155" s="252" t="s">
        <v>1</v>
      </c>
      <c r="F155" s="253" t="s">
        <v>221</v>
      </c>
      <c r="G155" s="251"/>
      <c r="H155" s="254">
        <v>9.696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0" t="s">
        <v>185</v>
      </c>
      <c r="AU155" s="260" t="s">
        <v>89</v>
      </c>
      <c r="AV155" s="14" t="s">
        <v>89</v>
      </c>
      <c r="AW155" s="14" t="s">
        <v>34</v>
      </c>
      <c r="AX155" s="14" t="s">
        <v>79</v>
      </c>
      <c r="AY155" s="260" t="s">
        <v>135</v>
      </c>
    </row>
    <row r="156" spans="1:51" s="14" customFormat="1" ht="12">
      <c r="A156" s="14"/>
      <c r="B156" s="250"/>
      <c r="C156" s="251"/>
      <c r="D156" s="241" t="s">
        <v>185</v>
      </c>
      <c r="E156" s="252" t="s">
        <v>1</v>
      </c>
      <c r="F156" s="253" t="s">
        <v>222</v>
      </c>
      <c r="G156" s="251"/>
      <c r="H156" s="254">
        <v>4.646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185</v>
      </c>
      <c r="AU156" s="260" t="s">
        <v>89</v>
      </c>
      <c r="AV156" s="14" t="s">
        <v>89</v>
      </c>
      <c r="AW156" s="14" t="s">
        <v>34</v>
      </c>
      <c r="AX156" s="14" t="s">
        <v>79</v>
      </c>
      <c r="AY156" s="260" t="s">
        <v>135</v>
      </c>
    </row>
    <row r="157" spans="1:51" s="16" customFormat="1" ht="12">
      <c r="A157" s="16"/>
      <c r="B157" s="272"/>
      <c r="C157" s="273"/>
      <c r="D157" s="241" t="s">
        <v>185</v>
      </c>
      <c r="E157" s="274" t="s">
        <v>1</v>
      </c>
      <c r="F157" s="275" t="s">
        <v>223</v>
      </c>
      <c r="G157" s="273"/>
      <c r="H157" s="276">
        <v>61.61</v>
      </c>
      <c r="I157" s="277"/>
      <c r="J157" s="273"/>
      <c r="K157" s="273"/>
      <c r="L157" s="278"/>
      <c r="M157" s="279"/>
      <c r="N157" s="280"/>
      <c r="O157" s="280"/>
      <c r="P157" s="280"/>
      <c r="Q157" s="280"/>
      <c r="R157" s="280"/>
      <c r="S157" s="280"/>
      <c r="T157" s="281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T157" s="282" t="s">
        <v>185</v>
      </c>
      <c r="AU157" s="282" t="s">
        <v>89</v>
      </c>
      <c r="AV157" s="16" t="s">
        <v>151</v>
      </c>
      <c r="AW157" s="16" t="s">
        <v>34</v>
      </c>
      <c r="AX157" s="16" t="s">
        <v>79</v>
      </c>
      <c r="AY157" s="282" t="s">
        <v>135</v>
      </c>
    </row>
    <row r="158" spans="1:51" s="13" customFormat="1" ht="12">
      <c r="A158" s="13"/>
      <c r="B158" s="239"/>
      <c r="C158" s="240"/>
      <c r="D158" s="241" t="s">
        <v>185</v>
      </c>
      <c r="E158" s="242" t="s">
        <v>1</v>
      </c>
      <c r="F158" s="243" t="s">
        <v>211</v>
      </c>
      <c r="G158" s="240"/>
      <c r="H158" s="242" t="s">
        <v>1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185</v>
      </c>
      <c r="AU158" s="249" t="s">
        <v>89</v>
      </c>
      <c r="AV158" s="13" t="s">
        <v>87</v>
      </c>
      <c r="AW158" s="13" t="s">
        <v>34</v>
      </c>
      <c r="AX158" s="13" t="s">
        <v>79</v>
      </c>
      <c r="AY158" s="249" t="s">
        <v>135</v>
      </c>
    </row>
    <row r="159" spans="1:51" s="14" customFormat="1" ht="12">
      <c r="A159" s="14"/>
      <c r="B159" s="250"/>
      <c r="C159" s="251"/>
      <c r="D159" s="241" t="s">
        <v>185</v>
      </c>
      <c r="E159" s="252" t="s">
        <v>1</v>
      </c>
      <c r="F159" s="253" t="s">
        <v>224</v>
      </c>
      <c r="G159" s="251"/>
      <c r="H159" s="254">
        <v>20.216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0" t="s">
        <v>185</v>
      </c>
      <c r="AU159" s="260" t="s">
        <v>89</v>
      </c>
      <c r="AV159" s="14" t="s">
        <v>89</v>
      </c>
      <c r="AW159" s="14" t="s">
        <v>34</v>
      </c>
      <c r="AX159" s="14" t="s">
        <v>79</v>
      </c>
      <c r="AY159" s="260" t="s">
        <v>135</v>
      </c>
    </row>
    <row r="160" spans="1:51" s="14" customFormat="1" ht="12">
      <c r="A160" s="14"/>
      <c r="B160" s="250"/>
      <c r="C160" s="251"/>
      <c r="D160" s="241" t="s">
        <v>185</v>
      </c>
      <c r="E160" s="252" t="s">
        <v>1</v>
      </c>
      <c r="F160" s="253" t="s">
        <v>225</v>
      </c>
      <c r="G160" s="251"/>
      <c r="H160" s="254">
        <v>15.352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185</v>
      </c>
      <c r="AU160" s="260" t="s">
        <v>89</v>
      </c>
      <c r="AV160" s="14" t="s">
        <v>89</v>
      </c>
      <c r="AW160" s="14" t="s">
        <v>34</v>
      </c>
      <c r="AX160" s="14" t="s">
        <v>79</v>
      </c>
      <c r="AY160" s="260" t="s">
        <v>135</v>
      </c>
    </row>
    <row r="161" spans="1:51" s="14" customFormat="1" ht="12">
      <c r="A161" s="14"/>
      <c r="B161" s="250"/>
      <c r="C161" s="251"/>
      <c r="D161" s="241" t="s">
        <v>185</v>
      </c>
      <c r="E161" s="252" t="s">
        <v>1</v>
      </c>
      <c r="F161" s="253" t="s">
        <v>226</v>
      </c>
      <c r="G161" s="251"/>
      <c r="H161" s="254">
        <v>15.352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185</v>
      </c>
      <c r="AU161" s="260" t="s">
        <v>89</v>
      </c>
      <c r="AV161" s="14" t="s">
        <v>89</v>
      </c>
      <c r="AW161" s="14" t="s">
        <v>34</v>
      </c>
      <c r="AX161" s="14" t="s">
        <v>79</v>
      </c>
      <c r="AY161" s="260" t="s">
        <v>135</v>
      </c>
    </row>
    <row r="162" spans="1:51" s="16" customFormat="1" ht="12">
      <c r="A162" s="16"/>
      <c r="B162" s="272"/>
      <c r="C162" s="273"/>
      <c r="D162" s="241" t="s">
        <v>185</v>
      </c>
      <c r="E162" s="274" t="s">
        <v>1</v>
      </c>
      <c r="F162" s="275" t="s">
        <v>223</v>
      </c>
      <c r="G162" s="273"/>
      <c r="H162" s="276">
        <v>50.92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82" t="s">
        <v>185</v>
      </c>
      <c r="AU162" s="282" t="s">
        <v>89</v>
      </c>
      <c r="AV162" s="16" t="s">
        <v>151</v>
      </c>
      <c r="AW162" s="16" t="s">
        <v>34</v>
      </c>
      <c r="AX162" s="16" t="s">
        <v>79</v>
      </c>
      <c r="AY162" s="282" t="s">
        <v>135</v>
      </c>
    </row>
    <row r="163" spans="1:51" s="15" customFormat="1" ht="12">
      <c r="A163" s="15"/>
      <c r="B163" s="261"/>
      <c r="C163" s="262"/>
      <c r="D163" s="241" t="s">
        <v>185</v>
      </c>
      <c r="E163" s="263" t="s">
        <v>1</v>
      </c>
      <c r="F163" s="264" t="s">
        <v>195</v>
      </c>
      <c r="G163" s="262"/>
      <c r="H163" s="265">
        <v>112.53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1" t="s">
        <v>185</v>
      </c>
      <c r="AU163" s="271" t="s">
        <v>89</v>
      </c>
      <c r="AV163" s="15" t="s">
        <v>156</v>
      </c>
      <c r="AW163" s="15" t="s">
        <v>34</v>
      </c>
      <c r="AX163" s="15" t="s">
        <v>87</v>
      </c>
      <c r="AY163" s="271" t="s">
        <v>135</v>
      </c>
    </row>
    <row r="164" spans="1:63" s="12" customFormat="1" ht="22.8" customHeight="1">
      <c r="A164" s="12"/>
      <c r="B164" s="204"/>
      <c r="C164" s="205"/>
      <c r="D164" s="206" t="s">
        <v>78</v>
      </c>
      <c r="E164" s="218" t="s">
        <v>227</v>
      </c>
      <c r="F164" s="218" t="s">
        <v>228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SUM(P165:P171)</f>
        <v>0</v>
      </c>
      <c r="Q164" s="212"/>
      <c r="R164" s="213">
        <f>SUM(R165:R171)</f>
        <v>0</v>
      </c>
      <c r="S164" s="212"/>
      <c r="T164" s="214">
        <f>SUM(T165:T171)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87</v>
      </c>
      <c r="AT164" s="216" t="s">
        <v>78</v>
      </c>
      <c r="AU164" s="216" t="s">
        <v>87</v>
      </c>
      <c r="AY164" s="215" t="s">
        <v>135</v>
      </c>
      <c r="BK164" s="217">
        <f>SUM(BK165:BK171)</f>
        <v>0</v>
      </c>
    </row>
    <row r="165" spans="1:65" s="2" customFormat="1" ht="33" customHeight="1">
      <c r="A165" s="39"/>
      <c r="B165" s="40"/>
      <c r="C165" s="220" t="s">
        <v>229</v>
      </c>
      <c r="D165" s="220" t="s">
        <v>138</v>
      </c>
      <c r="E165" s="221" t="s">
        <v>230</v>
      </c>
      <c r="F165" s="222" t="s">
        <v>231</v>
      </c>
      <c r="G165" s="223" t="s">
        <v>232</v>
      </c>
      <c r="H165" s="224">
        <v>17.035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44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156</v>
      </c>
      <c r="AT165" s="232" t="s">
        <v>138</v>
      </c>
      <c r="AU165" s="232" t="s">
        <v>89</v>
      </c>
      <c r="AY165" s="18" t="s">
        <v>135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87</v>
      </c>
      <c r="BK165" s="233">
        <f>ROUND(I165*H165,2)</f>
        <v>0</v>
      </c>
      <c r="BL165" s="18" t="s">
        <v>156</v>
      </c>
      <c r="BM165" s="232" t="s">
        <v>233</v>
      </c>
    </row>
    <row r="166" spans="1:65" s="2" customFormat="1" ht="24.15" customHeight="1">
      <c r="A166" s="39"/>
      <c r="B166" s="40"/>
      <c r="C166" s="220" t="s">
        <v>179</v>
      </c>
      <c r="D166" s="220" t="s">
        <v>138</v>
      </c>
      <c r="E166" s="221" t="s">
        <v>234</v>
      </c>
      <c r="F166" s="222" t="s">
        <v>235</v>
      </c>
      <c r="G166" s="223" t="s">
        <v>232</v>
      </c>
      <c r="H166" s="224">
        <v>17.035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44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156</v>
      </c>
      <c r="AT166" s="232" t="s">
        <v>138</v>
      </c>
      <c r="AU166" s="232" t="s">
        <v>89</v>
      </c>
      <c r="AY166" s="18" t="s">
        <v>135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87</v>
      </c>
      <c r="BK166" s="233">
        <f>ROUND(I166*H166,2)</f>
        <v>0</v>
      </c>
      <c r="BL166" s="18" t="s">
        <v>156</v>
      </c>
      <c r="BM166" s="232" t="s">
        <v>236</v>
      </c>
    </row>
    <row r="167" spans="1:65" s="2" customFormat="1" ht="24.15" customHeight="1">
      <c r="A167" s="39"/>
      <c r="B167" s="40"/>
      <c r="C167" s="220" t="s">
        <v>237</v>
      </c>
      <c r="D167" s="220" t="s">
        <v>138</v>
      </c>
      <c r="E167" s="221" t="s">
        <v>238</v>
      </c>
      <c r="F167" s="222" t="s">
        <v>239</v>
      </c>
      <c r="G167" s="223" t="s">
        <v>232</v>
      </c>
      <c r="H167" s="224">
        <v>851.75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44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156</v>
      </c>
      <c r="AT167" s="232" t="s">
        <v>138</v>
      </c>
      <c r="AU167" s="232" t="s">
        <v>89</v>
      </c>
      <c r="AY167" s="18" t="s">
        <v>135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87</v>
      </c>
      <c r="BK167" s="233">
        <f>ROUND(I167*H167,2)</f>
        <v>0</v>
      </c>
      <c r="BL167" s="18" t="s">
        <v>156</v>
      </c>
      <c r="BM167" s="232" t="s">
        <v>240</v>
      </c>
    </row>
    <row r="168" spans="1:51" s="14" customFormat="1" ht="12">
      <c r="A168" s="14"/>
      <c r="B168" s="250"/>
      <c r="C168" s="251"/>
      <c r="D168" s="241" t="s">
        <v>185</v>
      </c>
      <c r="E168" s="252" t="s">
        <v>1</v>
      </c>
      <c r="F168" s="253" t="s">
        <v>241</v>
      </c>
      <c r="G168" s="251"/>
      <c r="H168" s="254">
        <v>851.75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0" t="s">
        <v>185</v>
      </c>
      <c r="AU168" s="260" t="s">
        <v>89</v>
      </c>
      <c r="AV168" s="14" t="s">
        <v>89</v>
      </c>
      <c r="AW168" s="14" t="s">
        <v>34</v>
      </c>
      <c r="AX168" s="14" t="s">
        <v>87</v>
      </c>
      <c r="AY168" s="260" t="s">
        <v>135</v>
      </c>
    </row>
    <row r="169" spans="1:65" s="2" customFormat="1" ht="33" customHeight="1">
      <c r="A169" s="39"/>
      <c r="B169" s="40"/>
      <c r="C169" s="220" t="s">
        <v>242</v>
      </c>
      <c r="D169" s="220" t="s">
        <v>138</v>
      </c>
      <c r="E169" s="221" t="s">
        <v>243</v>
      </c>
      <c r="F169" s="222" t="s">
        <v>244</v>
      </c>
      <c r="G169" s="223" t="s">
        <v>232</v>
      </c>
      <c r="H169" s="224">
        <v>2.495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44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156</v>
      </c>
      <c r="AT169" s="232" t="s">
        <v>138</v>
      </c>
      <c r="AU169" s="232" t="s">
        <v>89</v>
      </c>
      <c r="AY169" s="18" t="s">
        <v>135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87</v>
      </c>
      <c r="BK169" s="233">
        <f>ROUND(I169*H169,2)</f>
        <v>0</v>
      </c>
      <c r="BL169" s="18" t="s">
        <v>156</v>
      </c>
      <c r="BM169" s="232" t="s">
        <v>245</v>
      </c>
    </row>
    <row r="170" spans="1:65" s="2" customFormat="1" ht="33" customHeight="1">
      <c r="A170" s="39"/>
      <c r="B170" s="40"/>
      <c r="C170" s="220" t="s">
        <v>246</v>
      </c>
      <c r="D170" s="220" t="s">
        <v>138</v>
      </c>
      <c r="E170" s="221" t="s">
        <v>247</v>
      </c>
      <c r="F170" s="222" t="s">
        <v>248</v>
      </c>
      <c r="G170" s="223" t="s">
        <v>232</v>
      </c>
      <c r="H170" s="224">
        <v>14.19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44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156</v>
      </c>
      <c r="AT170" s="232" t="s">
        <v>138</v>
      </c>
      <c r="AU170" s="232" t="s">
        <v>89</v>
      </c>
      <c r="AY170" s="18" t="s">
        <v>135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87</v>
      </c>
      <c r="BK170" s="233">
        <f>ROUND(I170*H170,2)</f>
        <v>0</v>
      </c>
      <c r="BL170" s="18" t="s">
        <v>156</v>
      </c>
      <c r="BM170" s="232" t="s">
        <v>249</v>
      </c>
    </row>
    <row r="171" spans="1:65" s="2" customFormat="1" ht="33" customHeight="1">
      <c r="A171" s="39"/>
      <c r="B171" s="40"/>
      <c r="C171" s="220" t="s">
        <v>250</v>
      </c>
      <c r="D171" s="220" t="s">
        <v>138</v>
      </c>
      <c r="E171" s="221" t="s">
        <v>251</v>
      </c>
      <c r="F171" s="222" t="s">
        <v>252</v>
      </c>
      <c r="G171" s="223" t="s">
        <v>232</v>
      </c>
      <c r="H171" s="224">
        <v>0.35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44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156</v>
      </c>
      <c r="AT171" s="232" t="s">
        <v>138</v>
      </c>
      <c r="AU171" s="232" t="s">
        <v>89</v>
      </c>
      <c r="AY171" s="18" t="s">
        <v>135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87</v>
      </c>
      <c r="BK171" s="233">
        <f>ROUND(I171*H171,2)</f>
        <v>0</v>
      </c>
      <c r="BL171" s="18" t="s">
        <v>156</v>
      </c>
      <c r="BM171" s="232" t="s">
        <v>253</v>
      </c>
    </row>
    <row r="172" spans="1:63" s="12" customFormat="1" ht="22.8" customHeight="1">
      <c r="A172" s="12"/>
      <c r="B172" s="204"/>
      <c r="C172" s="205"/>
      <c r="D172" s="206" t="s">
        <v>78</v>
      </c>
      <c r="E172" s="218" t="s">
        <v>254</v>
      </c>
      <c r="F172" s="218" t="s">
        <v>255</v>
      </c>
      <c r="G172" s="205"/>
      <c r="H172" s="205"/>
      <c r="I172" s="208"/>
      <c r="J172" s="219">
        <f>BK172</f>
        <v>0</v>
      </c>
      <c r="K172" s="205"/>
      <c r="L172" s="210"/>
      <c r="M172" s="211"/>
      <c r="N172" s="212"/>
      <c r="O172" s="212"/>
      <c r="P172" s="213">
        <f>P173</f>
        <v>0</v>
      </c>
      <c r="Q172" s="212"/>
      <c r="R172" s="213">
        <f>R173</f>
        <v>0</v>
      </c>
      <c r="S172" s="212"/>
      <c r="T172" s="214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5" t="s">
        <v>87</v>
      </c>
      <c r="AT172" s="216" t="s">
        <v>78</v>
      </c>
      <c r="AU172" s="216" t="s">
        <v>87</v>
      </c>
      <c r="AY172" s="215" t="s">
        <v>135</v>
      </c>
      <c r="BK172" s="217">
        <f>BK173</f>
        <v>0</v>
      </c>
    </row>
    <row r="173" spans="1:65" s="2" customFormat="1" ht="16.5" customHeight="1">
      <c r="A173" s="39"/>
      <c r="B173" s="40"/>
      <c r="C173" s="220" t="s">
        <v>256</v>
      </c>
      <c r="D173" s="220" t="s">
        <v>138</v>
      </c>
      <c r="E173" s="221" t="s">
        <v>257</v>
      </c>
      <c r="F173" s="222" t="s">
        <v>258</v>
      </c>
      <c r="G173" s="223" t="s">
        <v>232</v>
      </c>
      <c r="H173" s="224">
        <v>1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44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156</v>
      </c>
      <c r="AT173" s="232" t="s">
        <v>138</v>
      </c>
      <c r="AU173" s="232" t="s">
        <v>89</v>
      </c>
      <c r="AY173" s="18" t="s">
        <v>135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87</v>
      </c>
      <c r="BK173" s="233">
        <f>ROUND(I173*H173,2)</f>
        <v>0</v>
      </c>
      <c r="BL173" s="18" t="s">
        <v>156</v>
      </c>
      <c r="BM173" s="232" t="s">
        <v>259</v>
      </c>
    </row>
    <row r="174" spans="1:63" s="12" customFormat="1" ht="25.9" customHeight="1">
      <c r="A174" s="12"/>
      <c r="B174" s="204"/>
      <c r="C174" s="205"/>
      <c r="D174" s="206" t="s">
        <v>78</v>
      </c>
      <c r="E174" s="207" t="s">
        <v>260</v>
      </c>
      <c r="F174" s="207" t="s">
        <v>261</v>
      </c>
      <c r="G174" s="205"/>
      <c r="H174" s="205"/>
      <c r="I174" s="208"/>
      <c r="J174" s="209">
        <f>BK174</f>
        <v>0</v>
      </c>
      <c r="K174" s="205"/>
      <c r="L174" s="210"/>
      <c r="M174" s="211"/>
      <c r="N174" s="212"/>
      <c r="O174" s="212"/>
      <c r="P174" s="213">
        <f>P175+P177+P181+P183+P185+P187+P194</f>
        <v>0</v>
      </c>
      <c r="Q174" s="212"/>
      <c r="R174" s="213">
        <f>R175+R177+R181+R183+R185+R187+R194</f>
        <v>2E-05</v>
      </c>
      <c r="S174" s="212"/>
      <c r="T174" s="214">
        <f>T175+T177+T181+T183+T185+T187+T194</f>
        <v>0.8193275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5" t="s">
        <v>89</v>
      </c>
      <c r="AT174" s="216" t="s">
        <v>78</v>
      </c>
      <c r="AU174" s="216" t="s">
        <v>79</v>
      </c>
      <c r="AY174" s="215" t="s">
        <v>135</v>
      </c>
      <c r="BK174" s="217">
        <f>BK175+BK177+BK181+BK183+BK185+BK187+BK194</f>
        <v>0</v>
      </c>
    </row>
    <row r="175" spans="1:63" s="12" customFormat="1" ht="22.8" customHeight="1">
      <c r="A175" s="12"/>
      <c r="B175" s="204"/>
      <c r="C175" s="205"/>
      <c r="D175" s="206" t="s">
        <v>78</v>
      </c>
      <c r="E175" s="218" t="s">
        <v>262</v>
      </c>
      <c r="F175" s="218" t="s">
        <v>263</v>
      </c>
      <c r="G175" s="205"/>
      <c r="H175" s="205"/>
      <c r="I175" s="208"/>
      <c r="J175" s="219">
        <f>BK175</f>
        <v>0</v>
      </c>
      <c r="K175" s="205"/>
      <c r="L175" s="210"/>
      <c r="M175" s="211"/>
      <c r="N175" s="212"/>
      <c r="O175" s="212"/>
      <c r="P175" s="213">
        <f>P176</f>
        <v>0</v>
      </c>
      <c r="Q175" s="212"/>
      <c r="R175" s="213">
        <f>R176</f>
        <v>0</v>
      </c>
      <c r="S175" s="212"/>
      <c r="T175" s="214">
        <f>T176</f>
        <v>0.00982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5" t="s">
        <v>89</v>
      </c>
      <c r="AT175" s="216" t="s">
        <v>78</v>
      </c>
      <c r="AU175" s="216" t="s">
        <v>87</v>
      </c>
      <c r="AY175" s="215" t="s">
        <v>135</v>
      </c>
      <c r="BK175" s="217">
        <f>BK176</f>
        <v>0</v>
      </c>
    </row>
    <row r="176" spans="1:65" s="2" customFormat="1" ht="16.5" customHeight="1">
      <c r="A176" s="39"/>
      <c r="B176" s="40"/>
      <c r="C176" s="220" t="s">
        <v>7</v>
      </c>
      <c r="D176" s="220" t="s">
        <v>138</v>
      </c>
      <c r="E176" s="221" t="s">
        <v>264</v>
      </c>
      <c r="F176" s="222" t="s">
        <v>265</v>
      </c>
      <c r="G176" s="223" t="s">
        <v>266</v>
      </c>
      <c r="H176" s="224">
        <v>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44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0.00982</v>
      </c>
      <c r="T176" s="231">
        <f>S176*H176</f>
        <v>0.00982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267</v>
      </c>
      <c r="AT176" s="232" t="s">
        <v>138</v>
      </c>
      <c r="AU176" s="232" t="s">
        <v>89</v>
      </c>
      <c r="AY176" s="18" t="s">
        <v>135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87</v>
      </c>
      <c r="BK176" s="233">
        <f>ROUND(I176*H176,2)</f>
        <v>0</v>
      </c>
      <c r="BL176" s="18" t="s">
        <v>267</v>
      </c>
      <c r="BM176" s="232" t="s">
        <v>268</v>
      </c>
    </row>
    <row r="177" spans="1:63" s="12" customFormat="1" ht="22.8" customHeight="1">
      <c r="A177" s="12"/>
      <c r="B177" s="204"/>
      <c r="C177" s="205"/>
      <c r="D177" s="206" t="s">
        <v>78</v>
      </c>
      <c r="E177" s="218" t="s">
        <v>269</v>
      </c>
      <c r="F177" s="218" t="s">
        <v>270</v>
      </c>
      <c r="G177" s="205"/>
      <c r="H177" s="205"/>
      <c r="I177" s="208"/>
      <c r="J177" s="219">
        <f>BK177</f>
        <v>0</v>
      </c>
      <c r="K177" s="205"/>
      <c r="L177" s="210"/>
      <c r="M177" s="211"/>
      <c r="N177" s="212"/>
      <c r="O177" s="212"/>
      <c r="P177" s="213">
        <f>SUM(P178:P180)</f>
        <v>0</v>
      </c>
      <c r="Q177" s="212"/>
      <c r="R177" s="213">
        <f>SUM(R178:R180)</f>
        <v>0</v>
      </c>
      <c r="S177" s="212"/>
      <c r="T177" s="214">
        <f>SUM(T178:T180)</f>
        <v>0.27242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5" t="s">
        <v>89</v>
      </c>
      <c r="AT177" s="216" t="s">
        <v>78</v>
      </c>
      <c r="AU177" s="216" t="s">
        <v>87</v>
      </c>
      <c r="AY177" s="215" t="s">
        <v>135</v>
      </c>
      <c r="BK177" s="217">
        <f>SUM(BK178:BK180)</f>
        <v>0</v>
      </c>
    </row>
    <row r="178" spans="1:65" s="2" customFormat="1" ht="16.5" customHeight="1">
      <c r="A178" s="39"/>
      <c r="B178" s="40"/>
      <c r="C178" s="220" t="s">
        <v>271</v>
      </c>
      <c r="D178" s="220" t="s">
        <v>138</v>
      </c>
      <c r="E178" s="221" t="s">
        <v>272</v>
      </c>
      <c r="F178" s="222" t="s">
        <v>273</v>
      </c>
      <c r="G178" s="223" t="s">
        <v>274</v>
      </c>
      <c r="H178" s="224">
        <v>6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44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0.01933</v>
      </c>
      <c r="T178" s="231">
        <f>S178*H178</f>
        <v>0.11598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267</v>
      </c>
      <c r="AT178" s="232" t="s">
        <v>138</v>
      </c>
      <c r="AU178" s="232" t="s">
        <v>89</v>
      </c>
      <c r="AY178" s="18" t="s">
        <v>135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87</v>
      </c>
      <c r="BK178" s="233">
        <f>ROUND(I178*H178,2)</f>
        <v>0</v>
      </c>
      <c r="BL178" s="18" t="s">
        <v>267</v>
      </c>
      <c r="BM178" s="232" t="s">
        <v>275</v>
      </c>
    </row>
    <row r="179" spans="1:65" s="2" customFormat="1" ht="16.5" customHeight="1">
      <c r="A179" s="39"/>
      <c r="B179" s="40"/>
      <c r="C179" s="220" t="s">
        <v>276</v>
      </c>
      <c r="D179" s="220" t="s">
        <v>138</v>
      </c>
      <c r="E179" s="221" t="s">
        <v>277</v>
      </c>
      <c r="F179" s="222" t="s">
        <v>278</v>
      </c>
      <c r="G179" s="223" t="s">
        <v>274</v>
      </c>
      <c r="H179" s="224">
        <v>1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44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0.03968</v>
      </c>
      <c r="T179" s="231">
        <f>S179*H179</f>
        <v>0.03968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267</v>
      </c>
      <c r="AT179" s="232" t="s">
        <v>138</v>
      </c>
      <c r="AU179" s="232" t="s">
        <v>89</v>
      </c>
      <c r="AY179" s="18" t="s">
        <v>135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87</v>
      </c>
      <c r="BK179" s="233">
        <f>ROUND(I179*H179,2)</f>
        <v>0</v>
      </c>
      <c r="BL179" s="18" t="s">
        <v>267</v>
      </c>
      <c r="BM179" s="232" t="s">
        <v>279</v>
      </c>
    </row>
    <row r="180" spans="1:65" s="2" customFormat="1" ht="16.5" customHeight="1">
      <c r="A180" s="39"/>
      <c r="B180" s="40"/>
      <c r="C180" s="220" t="s">
        <v>280</v>
      </c>
      <c r="D180" s="220" t="s">
        <v>138</v>
      </c>
      <c r="E180" s="221" t="s">
        <v>281</v>
      </c>
      <c r="F180" s="222" t="s">
        <v>282</v>
      </c>
      <c r="G180" s="223" t="s">
        <v>274</v>
      </c>
      <c r="H180" s="224">
        <v>6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44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0.01946</v>
      </c>
      <c r="T180" s="231">
        <f>S180*H180</f>
        <v>0.11676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267</v>
      </c>
      <c r="AT180" s="232" t="s">
        <v>138</v>
      </c>
      <c r="AU180" s="232" t="s">
        <v>89</v>
      </c>
      <c r="AY180" s="18" t="s">
        <v>135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87</v>
      </c>
      <c r="BK180" s="233">
        <f>ROUND(I180*H180,2)</f>
        <v>0</v>
      </c>
      <c r="BL180" s="18" t="s">
        <v>267</v>
      </c>
      <c r="BM180" s="232" t="s">
        <v>283</v>
      </c>
    </row>
    <row r="181" spans="1:63" s="12" customFormat="1" ht="22.8" customHeight="1">
      <c r="A181" s="12"/>
      <c r="B181" s="204"/>
      <c r="C181" s="205"/>
      <c r="D181" s="206" t="s">
        <v>78</v>
      </c>
      <c r="E181" s="218" t="s">
        <v>284</v>
      </c>
      <c r="F181" s="218" t="s">
        <v>285</v>
      </c>
      <c r="G181" s="205"/>
      <c r="H181" s="205"/>
      <c r="I181" s="208"/>
      <c r="J181" s="219">
        <f>BK181</f>
        <v>0</v>
      </c>
      <c r="K181" s="205"/>
      <c r="L181" s="210"/>
      <c r="M181" s="211"/>
      <c r="N181" s="212"/>
      <c r="O181" s="212"/>
      <c r="P181" s="213">
        <f>P182</f>
        <v>0</v>
      </c>
      <c r="Q181" s="212"/>
      <c r="R181" s="213">
        <f>R182</f>
        <v>2E-05</v>
      </c>
      <c r="S181" s="212"/>
      <c r="T181" s="214">
        <f>T182</f>
        <v>0.001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5" t="s">
        <v>89</v>
      </c>
      <c r="AT181" s="216" t="s">
        <v>78</v>
      </c>
      <c r="AU181" s="216" t="s">
        <v>87</v>
      </c>
      <c r="AY181" s="215" t="s">
        <v>135</v>
      </c>
      <c r="BK181" s="217">
        <f>BK182</f>
        <v>0</v>
      </c>
    </row>
    <row r="182" spans="1:65" s="2" customFormat="1" ht="16.5" customHeight="1">
      <c r="A182" s="39"/>
      <c r="B182" s="40"/>
      <c r="C182" s="220" t="s">
        <v>286</v>
      </c>
      <c r="D182" s="220" t="s">
        <v>138</v>
      </c>
      <c r="E182" s="221" t="s">
        <v>287</v>
      </c>
      <c r="F182" s="222" t="s">
        <v>288</v>
      </c>
      <c r="G182" s="223" t="s">
        <v>266</v>
      </c>
      <c r="H182" s="224">
        <v>1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44</v>
      </c>
      <c r="O182" s="92"/>
      <c r="P182" s="230">
        <f>O182*H182</f>
        <v>0</v>
      </c>
      <c r="Q182" s="230">
        <v>2E-05</v>
      </c>
      <c r="R182" s="230">
        <f>Q182*H182</f>
        <v>2E-05</v>
      </c>
      <c r="S182" s="230">
        <v>0.001</v>
      </c>
      <c r="T182" s="231">
        <f>S182*H182</f>
        <v>0.001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267</v>
      </c>
      <c r="AT182" s="232" t="s">
        <v>138</v>
      </c>
      <c r="AU182" s="232" t="s">
        <v>89</v>
      </c>
      <c r="AY182" s="18" t="s">
        <v>135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87</v>
      </c>
      <c r="BK182" s="233">
        <f>ROUND(I182*H182,2)</f>
        <v>0</v>
      </c>
      <c r="BL182" s="18" t="s">
        <v>267</v>
      </c>
      <c r="BM182" s="232" t="s">
        <v>289</v>
      </c>
    </row>
    <row r="183" spans="1:63" s="12" customFormat="1" ht="22.8" customHeight="1">
      <c r="A183" s="12"/>
      <c r="B183" s="204"/>
      <c r="C183" s="205"/>
      <c r="D183" s="206" t="s">
        <v>78</v>
      </c>
      <c r="E183" s="218" t="s">
        <v>290</v>
      </c>
      <c r="F183" s="218" t="s">
        <v>291</v>
      </c>
      <c r="G183" s="205"/>
      <c r="H183" s="205"/>
      <c r="I183" s="208"/>
      <c r="J183" s="219">
        <f>BK183</f>
        <v>0</v>
      </c>
      <c r="K183" s="205"/>
      <c r="L183" s="210"/>
      <c r="M183" s="211"/>
      <c r="N183" s="212"/>
      <c r="O183" s="212"/>
      <c r="P183" s="213">
        <f>P184</f>
        <v>0</v>
      </c>
      <c r="Q183" s="212"/>
      <c r="R183" s="213">
        <f>R184</f>
        <v>0</v>
      </c>
      <c r="S183" s="212"/>
      <c r="T183" s="214">
        <f>T184</f>
        <v>0.00215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5" t="s">
        <v>89</v>
      </c>
      <c r="AT183" s="216" t="s">
        <v>78</v>
      </c>
      <c r="AU183" s="216" t="s">
        <v>87</v>
      </c>
      <c r="AY183" s="215" t="s">
        <v>135</v>
      </c>
      <c r="BK183" s="217">
        <f>BK184</f>
        <v>0</v>
      </c>
    </row>
    <row r="184" spans="1:65" s="2" customFormat="1" ht="24.15" customHeight="1">
      <c r="A184" s="39"/>
      <c r="B184" s="40"/>
      <c r="C184" s="220" t="s">
        <v>292</v>
      </c>
      <c r="D184" s="220" t="s">
        <v>138</v>
      </c>
      <c r="E184" s="221" t="s">
        <v>293</v>
      </c>
      <c r="F184" s="222" t="s">
        <v>294</v>
      </c>
      <c r="G184" s="223" t="s">
        <v>266</v>
      </c>
      <c r="H184" s="224">
        <v>1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44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0.00215</v>
      </c>
      <c r="T184" s="231">
        <f>S184*H184</f>
        <v>0.00215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267</v>
      </c>
      <c r="AT184" s="232" t="s">
        <v>138</v>
      </c>
      <c r="AU184" s="232" t="s">
        <v>89</v>
      </c>
      <c r="AY184" s="18" t="s">
        <v>135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87</v>
      </c>
      <c r="BK184" s="233">
        <f>ROUND(I184*H184,2)</f>
        <v>0</v>
      </c>
      <c r="BL184" s="18" t="s">
        <v>267</v>
      </c>
      <c r="BM184" s="232" t="s">
        <v>295</v>
      </c>
    </row>
    <row r="185" spans="1:63" s="12" customFormat="1" ht="22.8" customHeight="1">
      <c r="A185" s="12"/>
      <c r="B185" s="204"/>
      <c r="C185" s="205"/>
      <c r="D185" s="206" t="s">
        <v>78</v>
      </c>
      <c r="E185" s="218" t="s">
        <v>296</v>
      </c>
      <c r="F185" s="218" t="s">
        <v>102</v>
      </c>
      <c r="G185" s="205"/>
      <c r="H185" s="205"/>
      <c r="I185" s="208"/>
      <c r="J185" s="219">
        <f>BK185</f>
        <v>0</v>
      </c>
      <c r="K185" s="205"/>
      <c r="L185" s="210"/>
      <c r="M185" s="211"/>
      <c r="N185" s="212"/>
      <c r="O185" s="212"/>
      <c r="P185" s="213">
        <f>P186</f>
        <v>0</v>
      </c>
      <c r="Q185" s="212"/>
      <c r="R185" s="213">
        <f>R186</f>
        <v>0</v>
      </c>
      <c r="S185" s="212"/>
      <c r="T185" s="214">
        <f>T186</f>
        <v>0.0468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5" t="s">
        <v>89</v>
      </c>
      <c r="AT185" s="216" t="s">
        <v>78</v>
      </c>
      <c r="AU185" s="216" t="s">
        <v>87</v>
      </c>
      <c r="AY185" s="215" t="s">
        <v>135</v>
      </c>
      <c r="BK185" s="217">
        <f>BK186</f>
        <v>0</v>
      </c>
    </row>
    <row r="186" spans="1:65" s="2" customFormat="1" ht="16.5" customHeight="1">
      <c r="A186" s="39"/>
      <c r="B186" s="40"/>
      <c r="C186" s="220" t="s">
        <v>297</v>
      </c>
      <c r="D186" s="220" t="s">
        <v>138</v>
      </c>
      <c r="E186" s="221" t="s">
        <v>298</v>
      </c>
      <c r="F186" s="222" t="s">
        <v>299</v>
      </c>
      <c r="G186" s="223" t="s">
        <v>266</v>
      </c>
      <c r="H186" s="224">
        <v>1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44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0.0468</v>
      </c>
      <c r="T186" s="231">
        <f>S186*H186</f>
        <v>0.0468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267</v>
      </c>
      <c r="AT186" s="232" t="s">
        <v>138</v>
      </c>
      <c r="AU186" s="232" t="s">
        <v>89</v>
      </c>
      <c r="AY186" s="18" t="s">
        <v>135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87</v>
      </c>
      <c r="BK186" s="233">
        <f>ROUND(I186*H186,2)</f>
        <v>0</v>
      </c>
      <c r="BL186" s="18" t="s">
        <v>267</v>
      </c>
      <c r="BM186" s="232" t="s">
        <v>300</v>
      </c>
    </row>
    <row r="187" spans="1:63" s="12" customFormat="1" ht="22.8" customHeight="1">
      <c r="A187" s="12"/>
      <c r="B187" s="204"/>
      <c r="C187" s="205"/>
      <c r="D187" s="206" t="s">
        <v>78</v>
      </c>
      <c r="E187" s="218" t="s">
        <v>301</v>
      </c>
      <c r="F187" s="218" t="s">
        <v>302</v>
      </c>
      <c r="G187" s="205"/>
      <c r="H187" s="205"/>
      <c r="I187" s="208"/>
      <c r="J187" s="219">
        <f>BK187</f>
        <v>0</v>
      </c>
      <c r="K187" s="205"/>
      <c r="L187" s="210"/>
      <c r="M187" s="211"/>
      <c r="N187" s="212"/>
      <c r="O187" s="212"/>
      <c r="P187" s="213">
        <f>SUM(P188:P193)</f>
        <v>0</v>
      </c>
      <c r="Q187" s="212"/>
      <c r="R187" s="213">
        <f>SUM(R188:R193)</f>
        <v>0</v>
      </c>
      <c r="S187" s="212"/>
      <c r="T187" s="214">
        <f>SUM(T188:T193)</f>
        <v>0.13713750000000002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5" t="s">
        <v>89</v>
      </c>
      <c r="AT187" s="216" t="s">
        <v>78</v>
      </c>
      <c r="AU187" s="216" t="s">
        <v>87</v>
      </c>
      <c r="AY187" s="215" t="s">
        <v>135</v>
      </c>
      <c r="BK187" s="217">
        <f>SUM(BK188:BK193)</f>
        <v>0</v>
      </c>
    </row>
    <row r="188" spans="1:65" s="2" customFormat="1" ht="24.15" customHeight="1">
      <c r="A188" s="39"/>
      <c r="B188" s="40"/>
      <c r="C188" s="220" t="s">
        <v>303</v>
      </c>
      <c r="D188" s="220" t="s">
        <v>138</v>
      </c>
      <c r="E188" s="221" t="s">
        <v>304</v>
      </c>
      <c r="F188" s="222" t="s">
        <v>305</v>
      </c>
      <c r="G188" s="223" t="s">
        <v>183</v>
      </c>
      <c r="H188" s="224">
        <v>7.95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44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0.01725</v>
      </c>
      <c r="T188" s="231">
        <f>S188*H188</f>
        <v>0.13713750000000002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267</v>
      </c>
      <c r="AT188" s="232" t="s">
        <v>138</v>
      </c>
      <c r="AU188" s="232" t="s">
        <v>89</v>
      </c>
      <c r="AY188" s="18" t="s">
        <v>135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87</v>
      </c>
      <c r="BK188" s="233">
        <f>ROUND(I188*H188,2)</f>
        <v>0</v>
      </c>
      <c r="BL188" s="18" t="s">
        <v>267</v>
      </c>
      <c r="BM188" s="232" t="s">
        <v>306</v>
      </c>
    </row>
    <row r="189" spans="1:51" s="13" customFormat="1" ht="12">
      <c r="A189" s="13"/>
      <c r="B189" s="239"/>
      <c r="C189" s="240"/>
      <c r="D189" s="241" t="s">
        <v>185</v>
      </c>
      <c r="E189" s="242" t="s">
        <v>1</v>
      </c>
      <c r="F189" s="243" t="s">
        <v>186</v>
      </c>
      <c r="G189" s="240"/>
      <c r="H189" s="242" t="s">
        <v>1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9" t="s">
        <v>185</v>
      </c>
      <c r="AU189" s="249" t="s">
        <v>89</v>
      </c>
      <c r="AV189" s="13" t="s">
        <v>87</v>
      </c>
      <c r="AW189" s="13" t="s">
        <v>34</v>
      </c>
      <c r="AX189" s="13" t="s">
        <v>79</v>
      </c>
      <c r="AY189" s="249" t="s">
        <v>135</v>
      </c>
    </row>
    <row r="190" spans="1:51" s="14" customFormat="1" ht="12">
      <c r="A190" s="14"/>
      <c r="B190" s="250"/>
      <c r="C190" s="251"/>
      <c r="D190" s="241" t="s">
        <v>185</v>
      </c>
      <c r="E190" s="252" t="s">
        <v>1</v>
      </c>
      <c r="F190" s="253" t="s">
        <v>307</v>
      </c>
      <c r="G190" s="251"/>
      <c r="H190" s="254">
        <v>5.75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0" t="s">
        <v>185</v>
      </c>
      <c r="AU190" s="260" t="s">
        <v>89</v>
      </c>
      <c r="AV190" s="14" t="s">
        <v>89</v>
      </c>
      <c r="AW190" s="14" t="s">
        <v>34</v>
      </c>
      <c r="AX190" s="14" t="s">
        <v>79</v>
      </c>
      <c r="AY190" s="260" t="s">
        <v>135</v>
      </c>
    </row>
    <row r="191" spans="1:51" s="13" customFormat="1" ht="12">
      <c r="A191" s="13"/>
      <c r="B191" s="239"/>
      <c r="C191" s="240"/>
      <c r="D191" s="241" t="s">
        <v>185</v>
      </c>
      <c r="E191" s="242" t="s">
        <v>1</v>
      </c>
      <c r="F191" s="243" t="s">
        <v>211</v>
      </c>
      <c r="G191" s="240"/>
      <c r="H191" s="242" t="s">
        <v>1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185</v>
      </c>
      <c r="AU191" s="249" t="s">
        <v>89</v>
      </c>
      <c r="AV191" s="13" t="s">
        <v>87</v>
      </c>
      <c r="AW191" s="13" t="s">
        <v>34</v>
      </c>
      <c r="AX191" s="13" t="s">
        <v>79</v>
      </c>
      <c r="AY191" s="249" t="s">
        <v>135</v>
      </c>
    </row>
    <row r="192" spans="1:51" s="14" customFormat="1" ht="12">
      <c r="A192" s="14"/>
      <c r="B192" s="250"/>
      <c r="C192" s="251"/>
      <c r="D192" s="241" t="s">
        <v>185</v>
      </c>
      <c r="E192" s="252" t="s">
        <v>1</v>
      </c>
      <c r="F192" s="253" t="s">
        <v>308</v>
      </c>
      <c r="G192" s="251"/>
      <c r="H192" s="254">
        <v>2.2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0" t="s">
        <v>185</v>
      </c>
      <c r="AU192" s="260" t="s">
        <v>89</v>
      </c>
      <c r="AV192" s="14" t="s">
        <v>89</v>
      </c>
      <c r="AW192" s="14" t="s">
        <v>34</v>
      </c>
      <c r="AX192" s="14" t="s">
        <v>79</v>
      </c>
      <c r="AY192" s="260" t="s">
        <v>135</v>
      </c>
    </row>
    <row r="193" spans="1:51" s="15" customFormat="1" ht="12">
      <c r="A193" s="15"/>
      <c r="B193" s="261"/>
      <c r="C193" s="262"/>
      <c r="D193" s="241" t="s">
        <v>185</v>
      </c>
      <c r="E193" s="263" t="s">
        <v>1</v>
      </c>
      <c r="F193" s="264" t="s">
        <v>195</v>
      </c>
      <c r="G193" s="262"/>
      <c r="H193" s="265">
        <v>7.95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1" t="s">
        <v>185</v>
      </c>
      <c r="AU193" s="271" t="s">
        <v>89</v>
      </c>
      <c r="AV193" s="15" t="s">
        <v>156</v>
      </c>
      <c r="AW193" s="15" t="s">
        <v>34</v>
      </c>
      <c r="AX193" s="15" t="s">
        <v>87</v>
      </c>
      <c r="AY193" s="271" t="s">
        <v>135</v>
      </c>
    </row>
    <row r="194" spans="1:63" s="12" customFormat="1" ht="22.8" customHeight="1">
      <c r="A194" s="12"/>
      <c r="B194" s="204"/>
      <c r="C194" s="205"/>
      <c r="D194" s="206" t="s">
        <v>78</v>
      </c>
      <c r="E194" s="218" t="s">
        <v>309</v>
      </c>
      <c r="F194" s="218" t="s">
        <v>310</v>
      </c>
      <c r="G194" s="205"/>
      <c r="H194" s="205"/>
      <c r="I194" s="208"/>
      <c r="J194" s="219">
        <f>BK194</f>
        <v>0</v>
      </c>
      <c r="K194" s="205"/>
      <c r="L194" s="210"/>
      <c r="M194" s="211"/>
      <c r="N194" s="212"/>
      <c r="O194" s="212"/>
      <c r="P194" s="213">
        <f>SUM(P195:P197)</f>
        <v>0</v>
      </c>
      <c r="Q194" s="212"/>
      <c r="R194" s="213">
        <f>SUM(R195:R197)</f>
        <v>0</v>
      </c>
      <c r="S194" s="212"/>
      <c r="T194" s="214">
        <f>SUM(T195:T197)</f>
        <v>0.35000000000000003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5" t="s">
        <v>89</v>
      </c>
      <c r="AT194" s="216" t="s">
        <v>78</v>
      </c>
      <c r="AU194" s="216" t="s">
        <v>87</v>
      </c>
      <c r="AY194" s="215" t="s">
        <v>135</v>
      </c>
      <c r="BK194" s="217">
        <f>SUM(BK195:BK197)</f>
        <v>0</v>
      </c>
    </row>
    <row r="195" spans="1:65" s="2" customFormat="1" ht="24.15" customHeight="1">
      <c r="A195" s="39"/>
      <c r="B195" s="40"/>
      <c r="C195" s="220" t="s">
        <v>8</v>
      </c>
      <c r="D195" s="220" t="s">
        <v>138</v>
      </c>
      <c r="E195" s="221" t="s">
        <v>311</v>
      </c>
      <c r="F195" s="222" t="s">
        <v>312</v>
      </c>
      <c r="G195" s="223" t="s">
        <v>313</v>
      </c>
      <c r="H195" s="224">
        <v>14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44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0.001</v>
      </c>
      <c r="T195" s="231">
        <f>S195*H195</f>
        <v>0.014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267</v>
      </c>
      <c r="AT195" s="232" t="s">
        <v>138</v>
      </c>
      <c r="AU195" s="232" t="s">
        <v>89</v>
      </c>
      <c r="AY195" s="18" t="s">
        <v>135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87</v>
      </c>
      <c r="BK195" s="233">
        <f>ROUND(I195*H195,2)</f>
        <v>0</v>
      </c>
      <c r="BL195" s="18" t="s">
        <v>267</v>
      </c>
      <c r="BM195" s="232" t="s">
        <v>314</v>
      </c>
    </row>
    <row r="196" spans="1:65" s="2" customFormat="1" ht="24.15" customHeight="1">
      <c r="A196" s="39"/>
      <c r="B196" s="40"/>
      <c r="C196" s="220" t="s">
        <v>267</v>
      </c>
      <c r="D196" s="220" t="s">
        <v>138</v>
      </c>
      <c r="E196" s="221" t="s">
        <v>315</v>
      </c>
      <c r="F196" s="222" t="s">
        <v>316</v>
      </c>
      <c r="G196" s="223" t="s">
        <v>313</v>
      </c>
      <c r="H196" s="224">
        <v>14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44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0.024</v>
      </c>
      <c r="T196" s="231">
        <f>S196*H196</f>
        <v>0.336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267</v>
      </c>
      <c r="AT196" s="232" t="s">
        <v>138</v>
      </c>
      <c r="AU196" s="232" t="s">
        <v>89</v>
      </c>
      <c r="AY196" s="18" t="s">
        <v>135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87</v>
      </c>
      <c r="BK196" s="233">
        <f>ROUND(I196*H196,2)</f>
        <v>0</v>
      </c>
      <c r="BL196" s="18" t="s">
        <v>267</v>
      </c>
      <c r="BM196" s="232" t="s">
        <v>317</v>
      </c>
    </row>
    <row r="197" spans="1:65" s="2" customFormat="1" ht="24.15" customHeight="1">
      <c r="A197" s="39"/>
      <c r="B197" s="40"/>
      <c r="C197" s="220" t="s">
        <v>318</v>
      </c>
      <c r="D197" s="220" t="s">
        <v>138</v>
      </c>
      <c r="E197" s="221" t="s">
        <v>319</v>
      </c>
      <c r="F197" s="222" t="s">
        <v>320</v>
      </c>
      <c r="G197" s="223" t="s">
        <v>232</v>
      </c>
      <c r="H197" s="224">
        <v>0.35</v>
      </c>
      <c r="I197" s="225"/>
      <c r="J197" s="226">
        <f>ROUND(I197*H197,2)</f>
        <v>0</v>
      </c>
      <c r="K197" s="227"/>
      <c r="L197" s="45"/>
      <c r="M197" s="234" t="s">
        <v>1</v>
      </c>
      <c r="N197" s="235" t="s">
        <v>44</v>
      </c>
      <c r="O197" s="236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267</v>
      </c>
      <c r="AT197" s="232" t="s">
        <v>138</v>
      </c>
      <c r="AU197" s="232" t="s">
        <v>89</v>
      </c>
      <c r="AY197" s="18" t="s">
        <v>135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87</v>
      </c>
      <c r="BK197" s="233">
        <f>ROUND(I197*H197,2)</f>
        <v>0</v>
      </c>
      <c r="BL197" s="18" t="s">
        <v>267</v>
      </c>
      <c r="BM197" s="232" t="s">
        <v>321</v>
      </c>
    </row>
    <row r="198" spans="1:31" s="2" customFormat="1" ht="6.95" customHeight="1">
      <c r="A198" s="39"/>
      <c r="B198" s="67"/>
      <c r="C198" s="68"/>
      <c r="D198" s="68"/>
      <c r="E198" s="68"/>
      <c r="F198" s="68"/>
      <c r="G198" s="68"/>
      <c r="H198" s="68"/>
      <c r="I198" s="68"/>
      <c r="J198" s="68"/>
      <c r="K198" s="68"/>
      <c r="L198" s="45"/>
      <c r="M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</row>
  </sheetData>
  <sheetProtection password="CC35" sheet="1" objects="1" scenarios="1" formatColumns="0" formatRows="0" autoFilter="0"/>
  <autoFilter ref="C127:K197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89</v>
      </c>
    </row>
    <row r="4" spans="2:46" s="1" customFormat="1" ht="24.95" customHeight="1">
      <c r="B4" s="21"/>
      <c r="D4" s="139" t="s">
        <v>107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Revitalizace toalet 1.NP a 2.NP - muzeum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322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36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39</v>
      </c>
      <c r="E30" s="39"/>
      <c r="F30" s="39"/>
      <c r="G30" s="39"/>
      <c r="H30" s="39"/>
      <c r="I30" s="39"/>
      <c r="J30" s="152">
        <f>ROUND(J129,2)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41</v>
      </c>
      <c r="G32" s="39"/>
      <c r="H32" s="39"/>
      <c r="I32" s="153" t="s">
        <v>40</v>
      </c>
      <c r="J32" s="153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41" t="s">
        <v>44</v>
      </c>
      <c r="F33" s="155">
        <f>ROUND((SUM(BE129:BE274)),2)</f>
        <v>0</v>
      </c>
      <c r="G33" s="39"/>
      <c r="H33" s="39"/>
      <c r="I33" s="156">
        <v>0.21</v>
      </c>
      <c r="J33" s="155">
        <f>ROUND(((SUM(BE129:BE274))*I33),2)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45</v>
      </c>
      <c r="F34" s="155">
        <f>ROUND((SUM(BF129:BF274)),2)</f>
        <v>0</v>
      </c>
      <c r="G34" s="39"/>
      <c r="H34" s="39"/>
      <c r="I34" s="156">
        <v>0.15</v>
      </c>
      <c r="J34" s="155">
        <f>ROUND(((SUM(BF129:BF274))*I34),2)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46</v>
      </c>
      <c r="F35" s="155">
        <f>ROUND((SUM(BG129:BG274)),2)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47</v>
      </c>
      <c r="F36" s="155">
        <f>ROUND((SUM(BH129:BH274)),2)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48</v>
      </c>
      <c r="F37" s="155">
        <f>ROUND((SUM(BI129:BI274)),2)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Revitalizace toalet 1.NP a 2.NP - muzeum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Stavební 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Masarykovo náměstí 97</v>
      </c>
      <c r="G89" s="41"/>
      <c r="H89" s="41"/>
      <c r="I89" s="33" t="s">
        <v>22</v>
      </c>
      <c r="J89" s="80" t="str">
        <f>IF(J12="","",J12)</f>
        <v>17. 6. 2022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Oblastní muzeum Praha-východ</v>
      </c>
      <c r="G91" s="41"/>
      <c r="H91" s="41"/>
      <c r="I91" s="33" t="s">
        <v>31</v>
      </c>
      <c r="J91" s="37" t="str">
        <f>E21</f>
        <v>Maur – Dases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>RPHSTAV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111</v>
      </c>
      <c r="D94" s="177"/>
      <c r="E94" s="177"/>
      <c r="F94" s="177"/>
      <c r="G94" s="177"/>
      <c r="H94" s="177"/>
      <c r="I94" s="177"/>
      <c r="J94" s="178" t="s">
        <v>112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113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114</v>
      </c>
    </row>
    <row r="97" spans="1:31" s="9" customFormat="1" ht="24.95" customHeight="1">
      <c r="A97" s="9"/>
      <c r="B97" s="180"/>
      <c r="C97" s="181"/>
      <c r="D97" s="182" t="s">
        <v>165</v>
      </c>
      <c r="E97" s="183"/>
      <c r="F97" s="183"/>
      <c r="G97" s="183"/>
      <c r="H97" s="183"/>
      <c r="I97" s="183"/>
      <c r="J97" s="184">
        <f>J130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323</v>
      </c>
      <c r="E98" s="189"/>
      <c r="F98" s="189"/>
      <c r="G98" s="189"/>
      <c r="H98" s="189"/>
      <c r="I98" s="189"/>
      <c r="J98" s="190">
        <f>J131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324</v>
      </c>
      <c r="E99" s="189"/>
      <c r="F99" s="189"/>
      <c r="G99" s="189"/>
      <c r="H99" s="189"/>
      <c r="I99" s="189"/>
      <c r="J99" s="190">
        <f>J139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168</v>
      </c>
      <c r="E100" s="189"/>
      <c r="F100" s="189"/>
      <c r="G100" s="189"/>
      <c r="H100" s="189"/>
      <c r="I100" s="189"/>
      <c r="J100" s="190">
        <f>J153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0"/>
      <c r="C101" s="181"/>
      <c r="D101" s="182" t="s">
        <v>169</v>
      </c>
      <c r="E101" s="183"/>
      <c r="F101" s="183"/>
      <c r="G101" s="183"/>
      <c r="H101" s="183"/>
      <c r="I101" s="183"/>
      <c r="J101" s="184">
        <f>J155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175</v>
      </c>
      <c r="E102" s="189"/>
      <c r="F102" s="189"/>
      <c r="G102" s="189"/>
      <c r="H102" s="189"/>
      <c r="I102" s="189"/>
      <c r="J102" s="190">
        <f>J156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176</v>
      </c>
      <c r="E103" s="189"/>
      <c r="F103" s="189"/>
      <c r="G103" s="189"/>
      <c r="H103" s="189"/>
      <c r="I103" s="189"/>
      <c r="J103" s="190">
        <f>J190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325</v>
      </c>
      <c r="E104" s="189"/>
      <c r="F104" s="189"/>
      <c r="G104" s="189"/>
      <c r="H104" s="189"/>
      <c r="I104" s="189"/>
      <c r="J104" s="190">
        <f>J195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326</v>
      </c>
      <c r="E105" s="189"/>
      <c r="F105" s="189"/>
      <c r="G105" s="189"/>
      <c r="H105" s="189"/>
      <c r="I105" s="189"/>
      <c r="J105" s="190">
        <f>J210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327</v>
      </c>
      <c r="E106" s="189"/>
      <c r="F106" s="189"/>
      <c r="G106" s="189"/>
      <c r="H106" s="189"/>
      <c r="I106" s="189"/>
      <c r="J106" s="190">
        <f>J215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328</v>
      </c>
      <c r="E107" s="189"/>
      <c r="F107" s="189"/>
      <c r="G107" s="189"/>
      <c r="H107" s="189"/>
      <c r="I107" s="189"/>
      <c r="J107" s="190">
        <f>J261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329</v>
      </c>
      <c r="E108" s="189"/>
      <c r="F108" s="189"/>
      <c r="G108" s="189"/>
      <c r="H108" s="189"/>
      <c r="I108" s="189"/>
      <c r="J108" s="190">
        <f>J269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0"/>
      <c r="C109" s="181"/>
      <c r="D109" s="182" t="s">
        <v>330</v>
      </c>
      <c r="E109" s="183"/>
      <c r="F109" s="183"/>
      <c r="G109" s="183"/>
      <c r="H109" s="183"/>
      <c r="I109" s="183"/>
      <c r="J109" s="184">
        <f>J273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121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5" t="str">
        <f>E7</f>
        <v>Revitalizace toalet 1.NP a 2.NP - muzeum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108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01 - Stavební část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>Masarykovo náměstí 97</v>
      </c>
      <c r="G123" s="41"/>
      <c r="H123" s="41"/>
      <c r="I123" s="33" t="s">
        <v>22</v>
      </c>
      <c r="J123" s="80" t="str">
        <f>IF(J12="","",J12)</f>
        <v>17. 6. 2022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E15</f>
        <v>Oblastní muzeum Praha-východ</v>
      </c>
      <c r="G125" s="41"/>
      <c r="H125" s="41"/>
      <c r="I125" s="33" t="s">
        <v>31</v>
      </c>
      <c r="J125" s="37" t="str">
        <f>E21</f>
        <v>Maur – Dases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29</v>
      </c>
      <c r="D126" s="41"/>
      <c r="E126" s="41"/>
      <c r="F126" s="28" t="str">
        <f>IF(E18="","",E18)</f>
        <v>Vyplň údaj</v>
      </c>
      <c r="G126" s="41"/>
      <c r="H126" s="41"/>
      <c r="I126" s="33" t="s">
        <v>35</v>
      </c>
      <c r="J126" s="37" t="str">
        <f>E24</f>
        <v>RPHSTAV s.r.o.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192"/>
      <c r="B128" s="193"/>
      <c r="C128" s="194" t="s">
        <v>122</v>
      </c>
      <c r="D128" s="195" t="s">
        <v>64</v>
      </c>
      <c r="E128" s="195" t="s">
        <v>60</v>
      </c>
      <c r="F128" s="195" t="s">
        <v>61</v>
      </c>
      <c r="G128" s="195" t="s">
        <v>123</v>
      </c>
      <c r="H128" s="195" t="s">
        <v>124</v>
      </c>
      <c r="I128" s="195" t="s">
        <v>125</v>
      </c>
      <c r="J128" s="196" t="s">
        <v>112</v>
      </c>
      <c r="K128" s="197" t="s">
        <v>126</v>
      </c>
      <c r="L128" s="198"/>
      <c r="M128" s="101" t="s">
        <v>1</v>
      </c>
      <c r="N128" s="102" t="s">
        <v>43</v>
      </c>
      <c r="O128" s="102" t="s">
        <v>127</v>
      </c>
      <c r="P128" s="102" t="s">
        <v>128</v>
      </c>
      <c r="Q128" s="102" t="s">
        <v>129</v>
      </c>
      <c r="R128" s="102" t="s">
        <v>130</v>
      </c>
      <c r="S128" s="102" t="s">
        <v>131</v>
      </c>
      <c r="T128" s="103" t="s">
        <v>132</v>
      </c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</row>
    <row r="129" spans="1:63" s="2" customFormat="1" ht="22.8" customHeight="1">
      <c r="A129" s="39"/>
      <c r="B129" s="40"/>
      <c r="C129" s="108" t="s">
        <v>133</v>
      </c>
      <c r="D129" s="41"/>
      <c r="E129" s="41"/>
      <c r="F129" s="41"/>
      <c r="G129" s="41"/>
      <c r="H129" s="41"/>
      <c r="I129" s="41"/>
      <c r="J129" s="199">
        <f>BK129</f>
        <v>0</v>
      </c>
      <c r="K129" s="41"/>
      <c r="L129" s="45"/>
      <c r="M129" s="104"/>
      <c r="N129" s="200"/>
      <c r="O129" s="105"/>
      <c r="P129" s="201">
        <f>P130+P155+P273</f>
        <v>0</v>
      </c>
      <c r="Q129" s="105"/>
      <c r="R129" s="201">
        <f>R130+R155+R273</f>
        <v>7.672608309999999</v>
      </c>
      <c r="S129" s="105"/>
      <c r="T129" s="202">
        <f>T130+T155+T273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78</v>
      </c>
      <c r="AU129" s="18" t="s">
        <v>114</v>
      </c>
      <c r="BK129" s="203">
        <f>BK130+BK155+BK273</f>
        <v>0</v>
      </c>
    </row>
    <row r="130" spans="1:63" s="12" customFormat="1" ht="25.9" customHeight="1">
      <c r="A130" s="12"/>
      <c r="B130" s="204"/>
      <c r="C130" s="205"/>
      <c r="D130" s="206" t="s">
        <v>78</v>
      </c>
      <c r="E130" s="207" t="s">
        <v>177</v>
      </c>
      <c r="F130" s="207" t="s">
        <v>178</v>
      </c>
      <c r="G130" s="205"/>
      <c r="H130" s="205"/>
      <c r="I130" s="208"/>
      <c r="J130" s="209">
        <f>BK130</f>
        <v>0</v>
      </c>
      <c r="K130" s="205"/>
      <c r="L130" s="210"/>
      <c r="M130" s="211"/>
      <c r="N130" s="212"/>
      <c r="O130" s="212"/>
      <c r="P130" s="213">
        <f>P131+P139+P153</f>
        <v>0</v>
      </c>
      <c r="Q130" s="212"/>
      <c r="R130" s="213">
        <f>R131+R139+R153</f>
        <v>1.95442961</v>
      </c>
      <c r="S130" s="212"/>
      <c r="T130" s="214">
        <f>T131+T139+T153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87</v>
      </c>
      <c r="AT130" s="216" t="s">
        <v>78</v>
      </c>
      <c r="AU130" s="216" t="s">
        <v>79</v>
      </c>
      <c r="AY130" s="215" t="s">
        <v>135</v>
      </c>
      <c r="BK130" s="217">
        <f>BK131+BK139+BK153</f>
        <v>0</v>
      </c>
    </row>
    <row r="131" spans="1:63" s="12" customFormat="1" ht="22.8" customHeight="1">
      <c r="A131" s="12"/>
      <c r="B131" s="204"/>
      <c r="C131" s="205"/>
      <c r="D131" s="206" t="s">
        <v>78</v>
      </c>
      <c r="E131" s="218" t="s">
        <v>151</v>
      </c>
      <c r="F131" s="218" t="s">
        <v>331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SUM(P132:P138)</f>
        <v>0</v>
      </c>
      <c r="Q131" s="212"/>
      <c r="R131" s="213">
        <f>SUM(R132:R138)</f>
        <v>1.0164561600000002</v>
      </c>
      <c r="S131" s="212"/>
      <c r="T131" s="214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87</v>
      </c>
      <c r="AT131" s="216" t="s">
        <v>78</v>
      </c>
      <c r="AU131" s="216" t="s">
        <v>87</v>
      </c>
      <c r="AY131" s="215" t="s">
        <v>135</v>
      </c>
      <c r="BK131" s="217">
        <f>SUM(BK132:BK138)</f>
        <v>0</v>
      </c>
    </row>
    <row r="132" spans="1:65" s="2" customFormat="1" ht="24.15" customHeight="1">
      <c r="A132" s="39"/>
      <c r="B132" s="40"/>
      <c r="C132" s="220" t="s">
        <v>332</v>
      </c>
      <c r="D132" s="220" t="s">
        <v>138</v>
      </c>
      <c r="E132" s="221" t="s">
        <v>333</v>
      </c>
      <c r="F132" s="222" t="s">
        <v>334</v>
      </c>
      <c r="G132" s="223" t="s">
        <v>313</v>
      </c>
      <c r="H132" s="224">
        <v>3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44</v>
      </c>
      <c r="O132" s="92"/>
      <c r="P132" s="230">
        <f>O132*H132</f>
        <v>0</v>
      </c>
      <c r="Q132" s="230">
        <v>0.02826</v>
      </c>
      <c r="R132" s="230">
        <f>Q132*H132</f>
        <v>0.08478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156</v>
      </c>
      <c r="AT132" s="232" t="s">
        <v>138</v>
      </c>
      <c r="AU132" s="232" t="s">
        <v>89</v>
      </c>
      <c r="AY132" s="18" t="s">
        <v>135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87</v>
      </c>
      <c r="BK132" s="233">
        <f>ROUND(I132*H132,2)</f>
        <v>0</v>
      </c>
      <c r="BL132" s="18" t="s">
        <v>156</v>
      </c>
      <c r="BM132" s="232" t="s">
        <v>335</v>
      </c>
    </row>
    <row r="133" spans="1:65" s="2" customFormat="1" ht="24.15" customHeight="1">
      <c r="A133" s="39"/>
      <c r="B133" s="40"/>
      <c r="C133" s="220" t="s">
        <v>87</v>
      </c>
      <c r="D133" s="220" t="s">
        <v>138</v>
      </c>
      <c r="E133" s="221" t="s">
        <v>336</v>
      </c>
      <c r="F133" s="222" t="s">
        <v>337</v>
      </c>
      <c r="G133" s="223" t="s">
        <v>183</v>
      </c>
      <c r="H133" s="224">
        <v>14.272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44</v>
      </c>
      <c r="O133" s="92"/>
      <c r="P133" s="230">
        <f>O133*H133</f>
        <v>0</v>
      </c>
      <c r="Q133" s="230">
        <v>0.06528</v>
      </c>
      <c r="R133" s="230">
        <f>Q133*H133</f>
        <v>0.9316761600000001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156</v>
      </c>
      <c r="AT133" s="232" t="s">
        <v>138</v>
      </c>
      <c r="AU133" s="232" t="s">
        <v>89</v>
      </c>
      <c r="AY133" s="18" t="s">
        <v>135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87</v>
      </c>
      <c r="BK133" s="233">
        <f>ROUND(I133*H133,2)</f>
        <v>0</v>
      </c>
      <c r="BL133" s="18" t="s">
        <v>156</v>
      </c>
      <c r="BM133" s="232" t="s">
        <v>338</v>
      </c>
    </row>
    <row r="134" spans="1:51" s="13" customFormat="1" ht="12">
      <c r="A134" s="13"/>
      <c r="B134" s="239"/>
      <c r="C134" s="240"/>
      <c r="D134" s="241" t="s">
        <v>185</v>
      </c>
      <c r="E134" s="242" t="s">
        <v>1</v>
      </c>
      <c r="F134" s="243" t="s">
        <v>186</v>
      </c>
      <c r="G134" s="240"/>
      <c r="H134" s="242" t="s">
        <v>1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185</v>
      </c>
      <c r="AU134" s="249" t="s">
        <v>89</v>
      </c>
      <c r="AV134" s="13" t="s">
        <v>87</v>
      </c>
      <c r="AW134" s="13" t="s">
        <v>34</v>
      </c>
      <c r="AX134" s="13" t="s">
        <v>79</v>
      </c>
      <c r="AY134" s="249" t="s">
        <v>135</v>
      </c>
    </row>
    <row r="135" spans="1:51" s="14" customFormat="1" ht="12">
      <c r="A135" s="14"/>
      <c r="B135" s="250"/>
      <c r="C135" s="251"/>
      <c r="D135" s="241" t="s">
        <v>185</v>
      </c>
      <c r="E135" s="252" t="s">
        <v>1</v>
      </c>
      <c r="F135" s="253" t="s">
        <v>339</v>
      </c>
      <c r="G135" s="251"/>
      <c r="H135" s="254">
        <v>14.272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185</v>
      </c>
      <c r="AU135" s="260" t="s">
        <v>89</v>
      </c>
      <c r="AV135" s="14" t="s">
        <v>89</v>
      </c>
      <c r="AW135" s="14" t="s">
        <v>34</v>
      </c>
      <c r="AX135" s="14" t="s">
        <v>79</v>
      </c>
      <c r="AY135" s="260" t="s">
        <v>135</v>
      </c>
    </row>
    <row r="136" spans="1:51" s="13" customFormat="1" ht="12">
      <c r="A136" s="13"/>
      <c r="B136" s="239"/>
      <c r="C136" s="240"/>
      <c r="D136" s="241" t="s">
        <v>185</v>
      </c>
      <c r="E136" s="242" t="s">
        <v>1</v>
      </c>
      <c r="F136" s="243" t="s">
        <v>211</v>
      </c>
      <c r="G136" s="240"/>
      <c r="H136" s="242" t="s">
        <v>1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185</v>
      </c>
      <c r="AU136" s="249" t="s">
        <v>89</v>
      </c>
      <c r="AV136" s="13" t="s">
        <v>87</v>
      </c>
      <c r="AW136" s="13" t="s">
        <v>34</v>
      </c>
      <c r="AX136" s="13" t="s">
        <v>79</v>
      </c>
      <c r="AY136" s="249" t="s">
        <v>135</v>
      </c>
    </row>
    <row r="137" spans="1:51" s="14" customFormat="1" ht="12">
      <c r="A137" s="14"/>
      <c r="B137" s="250"/>
      <c r="C137" s="251"/>
      <c r="D137" s="241" t="s">
        <v>185</v>
      </c>
      <c r="E137" s="252" t="s">
        <v>1</v>
      </c>
      <c r="F137" s="253" t="s">
        <v>79</v>
      </c>
      <c r="G137" s="251"/>
      <c r="H137" s="254">
        <v>0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185</v>
      </c>
      <c r="AU137" s="260" t="s">
        <v>89</v>
      </c>
      <c r="AV137" s="14" t="s">
        <v>89</v>
      </c>
      <c r="AW137" s="14" t="s">
        <v>34</v>
      </c>
      <c r="AX137" s="14" t="s">
        <v>79</v>
      </c>
      <c r="AY137" s="260" t="s">
        <v>135</v>
      </c>
    </row>
    <row r="138" spans="1:51" s="15" customFormat="1" ht="12">
      <c r="A138" s="15"/>
      <c r="B138" s="261"/>
      <c r="C138" s="262"/>
      <c r="D138" s="241" t="s">
        <v>185</v>
      </c>
      <c r="E138" s="263" t="s">
        <v>1</v>
      </c>
      <c r="F138" s="264" t="s">
        <v>195</v>
      </c>
      <c r="G138" s="262"/>
      <c r="H138" s="265">
        <v>14.272</v>
      </c>
      <c r="I138" s="266"/>
      <c r="J138" s="262"/>
      <c r="K138" s="262"/>
      <c r="L138" s="267"/>
      <c r="M138" s="268"/>
      <c r="N138" s="269"/>
      <c r="O138" s="269"/>
      <c r="P138" s="269"/>
      <c r="Q138" s="269"/>
      <c r="R138" s="269"/>
      <c r="S138" s="269"/>
      <c r="T138" s="27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1" t="s">
        <v>185</v>
      </c>
      <c r="AU138" s="271" t="s">
        <v>89</v>
      </c>
      <c r="AV138" s="15" t="s">
        <v>156</v>
      </c>
      <c r="AW138" s="15" t="s">
        <v>34</v>
      </c>
      <c r="AX138" s="15" t="s">
        <v>87</v>
      </c>
      <c r="AY138" s="271" t="s">
        <v>135</v>
      </c>
    </row>
    <row r="139" spans="1:63" s="12" customFormat="1" ht="22.8" customHeight="1">
      <c r="A139" s="12"/>
      <c r="B139" s="204"/>
      <c r="C139" s="205"/>
      <c r="D139" s="206" t="s">
        <v>78</v>
      </c>
      <c r="E139" s="218" t="s">
        <v>206</v>
      </c>
      <c r="F139" s="218" t="s">
        <v>340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SUM(P140:P152)</f>
        <v>0</v>
      </c>
      <c r="Q139" s="212"/>
      <c r="R139" s="213">
        <f>SUM(R140:R152)</f>
        <v>0.9379734499999999</v>
      </c>
      <c r="S139" s="212"/>
      <c r="T139" s="214">
        <f>SUM(T140:T152)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5" t="s">
        <v>87</v>
      </c>
      <c r="AT139" s="216" t="s">
        <v>78</v>
      </c>
      <c r="AU139" s="216" t="s">
        <v>87</v>
      </c>
      <c r="AY139" s="215" t="s">
        <v>135</v>
      </c>
      <c r="BK139" s="217">
        <f>SUM(BK140:BK152)</f>
        <v>0</v>
      </c>
    </row>
    <row r="140" spans="1:65" s="2" customFormat="1" ht="24.15" customHeight="1">
      <c r="A140" s="39"/>
      <c r="B140" s="40"/>
      <c r="C140" s="220" t="s">
        <v>303</v>
      </c>
      <c r="D140" s="220" t="s">
        <v>138</v>
      </c>
      <c r="E140" s="221" t="s">
        <v>341</v>
      </c>
      <c r="F140" s="222" t="s">
        <v>342</v>
      </c>
      <c r="G140" s="223" t="s">
        <v>183</v>
      </c>
      <c r="H140" s="224">
        <v>30.389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44</v>
      </c>
      <c r="O140" s="92"/>
      <c r="P140" s="230">
        <f>O140*H140</f>
        <v>0</v>
      </c>
      <c r="Q140" s="230">
        <v>0.0147</v>
      </c>
      <c r="R140" s="230">
        <f>Q140*H140</f>
        <v>0.44671829999999996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156</v>
      </c>
      <c r="AT140" s="232" t="s">
        <v>138</v>
      </c>
      <c r="AU140" s="232" t="s">
        <v>89</v>
      </c>
      <c r="AY140" s="18" t="s">
        <v>135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87</v>
      </c>
      <c r="BK140" s="233">
        <f>ROUND(I140*H140,2)</f>
        <v>0</v>
      </c>
      <c r="BL140" s="18" t="s">
        <v>156</v>
      </c>
      <c r="BM140" s="232" t="s">
        <v>343</v>
      </c>
    </row>
    <row r="141" spans="1:51" s="13" customFormat="1" ht="12">
      <c r="A141" s="13"/>
      <c r="B141" s="239"/>
      <c r="C141" s="240"/>
      <c r="D141" s="241" t="s">
        <v>185</v>
      </c>
      <c r="E141" s="242" t="s">
        <v>1</v>
      </c>
      <c r="F141" s="243" t="s">
        <v>186</v>
      </c>
      <c r="G141" s="240"/>
      <c r="H141" s="242" t="s">
        <v>1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185</v>
      </c>
      <c r="AU141" s="249" t="s">
        <v>89</v>
      </c>
      <c r="AV141" s="13" t="s">
        <v>87</v>
      </c>
      <c r="AW141" s="13" t="s">
        <v>34</v>
      </c>
      <c r="AX141" s="13" t="s">
        <v>79</v>
      </c>
      <c r="AY141" s="249" t="s">
        <v>135</v>
      </c>
    </row>
    <row r="142" spans="1:51" s="14" customFormat="1" ht="12">
      <c r="A142" s="14"/>
      <c r="B142" s="250"/>
      <c r="C142" s="251"/>
      <c r="D142" s="241" t="s">
        <v>185</v>
      </c>
      <c r="E142" s="252" t="s">
        <v>1</v>
      </c>
      <c r="F142" s="253" t="s">
        <v>344</v>
      </c>
      <c r="G142" s="251"/>
      <c r="H142" s="254">
        <v>15.016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185</v>
      </c>
      <c r="AU142" s="260" t="s">
        <v>89</v>
      </c>
      <c r="AV142" s="14" t="s">
        <v>89</v>
      </c>
      <c r="AW142" s="14" t="s">
        <v>34</v>
      </c>
      <c r="AX142" s="14" t="s">
        <v>79</v>
      </c>
      <c r="AY142" s="260" t="s">
        <v>135</v>
      </c>
    </row>
    <row r="143" spans="1:51" s="13" customFormat="1" ht="12">
      <c r="A143" s="13"/>
      <c r="B143" s="239"/>
      <c r="C143" s="240"/>
      <c r="D143" s="241" t="s">
        <v>185</v>
      </c>
      <c r="E143" s="242" t="s">
        <v>1</v>
      </c>
      <c r="F143" s="243" t="s">
        <v>211</v>
      </c>
      <c r="G143" s="240"/>
      <c r="H143" s="242" t="s">
        <v>1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185</v>
      </c>
      <c r="AU143" s="249" t="s">
        <v>89</v>
      </c>
      <c r="AV143" s="13" t="s">
        <v>87</v>
      </c>
      <c r="AW143" s="13" t="s">
        <v>34</v>
      </c>
      <c r="AX143" s="13" t="s">
        <v>79</v>
      </c>
      <c r="AY143" s="249" t="s">
        <v>135</v>
      </c>
    </row>
    <row r="144" spans="1:51" s="14" customFormat="1" ht="12">
      <c r="A144" s="14"/>
      <c r="B144" s="250"/>
      <c r="C144" s="251"/>
      <c r="D144" s="241" t="s">
        <v>185</v>
      </c>
      <c r="E144" s="252" t="s">
        <v>1</v>
      </c>
      <c r="F144" s="253" t="s">
        <v>345</v>
      </c>
      <c r="G144" s="251"/>
      <c r="H144" s="254">
        <v>15.373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185</v>
      </c>
      <c r="AU144" s="260" t="s">
        <v>89</v>
      </c>
      <c r="AV144" s="14" t="s">
        <v>89</v>
      </c>
      <c r="AW144" s="14" t="s">
        <v>34</v>
      </c>
      <c r="AX144" s="14" t="s">
        <v>79</v>
      </c>
      <c r="AY144" s="260" t="s">
        <v>135</v>
      </c>
    </row>
    <row r="145" spans="1:51" s="15" customFormat="1" ht="12">
      <c r="A145" s="15"/>
      <c r="B145" s="261"/>
      <c r="C145" s="262"/>
      <c r="D145" s="241" t="s">
        <v>185</v>
      </c>
      <c r="E145" s="263" t="s">
        <v>1</v>
      </c>
      <c r="F145" s="264" t="s">
        <v>195</v>
      </c>
      <c r="G145" s="262"/>
      <c r="H145" s="265">
        <v>30.389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1" t="s">
        <v>185</v>
      </c>
      <c r="AU145" s="271" t="s">
        <v>89</v>
      </c>
      <c r="AV145" s="15" t="s">
        <v>156</v>
      </c>
      <c r="AW145" s="15" t="s">
        <v>34</v>
      </c>
      <c r="AX145" s="15" t="s">
        <v>87</v>
      </c>
      <c r="AY145" s="271" t="s">
        <v>135</v>
      </c>
    </row>
    <row r="146" spans="1:65" s="2" customFormat="1" ht="24.15" customHeight="1">
      <c r="A146" s="39"/>
      <c r="B146" s="40"/>
      <c r="C146" s="220" t="s">
        <v>346</v>
      </c>
      <c r="D146" s="220" t="s">
        <v>138</v>
      </c>
      <c r="E146" s="221" t="s">
        <v>347</v>
      </c>
      <c r="F146" s="222" t="s">
        <v>348</v>
      </c>
      <c r="G146" s="223" t="s">
        <v>183</v>
      </c>
      <c r="H146" s="224">
        <v>30.389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44</v>
      </c>
      <c r="O146" s="92"/>
      <c r="P146" s="230">
        <f>O146*H146</f>
        <v>0</v>
      </c>
      <c r="Q146" s="230">
        <v>0.004</v>
      </c>
      <c r="R146" s="230">
        <f>Q146*H146</f>
        <v>0.121556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156</v>
      </c>
      <c r="AT146" s="232" t="s">
        <v>138</v>
      </c>
      <c r="AU146" s="232" t="s">
        <v>89</v>
      </c>
      <c r="AY146" s="18" t="s">
        <v>135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87</v>
      </c>
      <c r="BK146" s="233">
        <f>ROUND(I146*H146,2)</f>
        <v>0</v>
      </c>
      <c r="BL146" s="18" t="s">
        <v>156</v>
      </c>
      <c r="BM146" s="232" t="s">
        <v>349</v>
      </c>
    </row>
    <row r="147" spans="1:65" s="2" customFormat="1" ht="24.15" customHeight="1">
      <c r="A147" s="39"/>
      <c r="B147" s="40"/>
      <c r="C147" s="220" t="s">
        <v>350</v>
      </c>
      <c r="D147" s="220" t="s">
        <v>138</v>
      </c>
      <c r="E147" s="221" t="s">
        <v>351</v>
      </c>
      <c r="F147" s="222" t="s">
        <v>352</v>
      </c>
      <c r="G147" s="223" t="s">
        <v>183</v>
      </c>
      <c r="H147" s="224">
        <v>30.389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44</v>
      </c>
      <c r="O147" s="92"/>
      <c r="P147" s="230">
        <f>O147*H147</f>
        <v>0</v>
      </c>
      <c r="Q147" s="230">
        <v>0.00735</v>
      </c>
      <c r="R147" s="230">
        <f>Q147*H147</f>
        <v>0.22335914999999998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156</v>
      </c>
      <c r="AT147" s="232" t="s">
        <v>138</v>
      </c>
      <c r="AU147" s="232" t="s">
        <v>89</v>
      </c>
      <c r="AY147" s="18" t="s">
        <v>135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87</v>
      </c>
      <c r="BK147" s="233">
        <f>ROUND(I147*H147,2)</f>
        <v>0</v>
      </c>
      <c r="BL147" s="18" t="s">
        <v>156</v>
      </c>
      <c r="BM147" s="232" t="s">
        <v>353</v>
      </c>
    </row>
    <row r="148" spans="1:65" s="2" customFormat="1" ht="24.15" customHeight="1">
      <c r="A148" s="39"/>
      <c r="B148" s="40"/>
      <c r="C148" s="220" t="s">
        <v>354</v>
      </c>
      <c r="D148" s="220" t="s">
        <v>138</v>
      </c>
      <c r="E148" s="221" t="s">
        <v>355</v>
      </c>
      <c r="F148" s="222" t="s">
        <v>356</v>
      </c>
      <c r="G148" s="223" t="s">
        <v>183</v>
      </c>
      <c r="H148" s="224">
        <v>1.5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44</v>
      </c>
      <c r="O148" s="92"/>
      <c r="P148" s="230">
        <f>O148*H148</f>
        <v>0</v>
      </c>
      <c r="Q148" s="230">
        <v>0.038</v>
      </c>
      <c r="R148" s="230">
        <f>Q148*H148</f>
        <v>0.056999999999999995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156</v>
      </c>
      <c r="AT148" s="232" t="s">
        <v>138</v>
      </c>
      <c r="AU148" s="232" t="s">
        <v>89</v>
      </c>
      <c r="AY148" s="18" t="s">
        <v>135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87</v>
      </c>
      <c r="BK148" s="233">
        <f>ROUND(I148*H148,2)</f>
        <v>0</v>
      </c>
      <c r="BL148" s="18" t="s">
        <v>156</v>
      </c>
      <c r="BM148" s="232" t="s">
        <v>357</v>
      </c>
    </row>
    <row r="149" spans="1:51" s="14" customFormat="1" ht="12">
      <c r="A149" s="14"/>
      <c r="B149" s="250"/>
      <c r="C149" s="251"/>
      <c r="D149" s="241" t="s">
        <v>185</v>
      </c>
      <c r="E149" s="252" t="s">
        <v>1</v>
      </c>
      <c r="F149" s="253" t="s">
        <v>358</v>
      </c>
      <c r="G149" s="251"/>
      <c r="H149" s="254">
        <v>1.5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0" t="s">
        <v>185</v>
      </c>
      <c r="AU149" s="260" t="s">
        <v>89</v>
      </c>
      <c r="AV149" s="14" t="s">
        <v>89</v>
      </c>
      <c r="AW149" s="14" t="s">
        <v>34</v>
      </c>
      <c r="AX149" s="14" t="s">
        <v>87</v>
      </c>
      <c r="AY149" s="260" t="s">
        <v>135</v>
      </c>
    </row>
    <row r="150" spans="1:65" s="2" customFormat="1" ht="24.15" customHeight="1">
      <c r="A150" s="39"/>
      <c r="B150" s="40"/>
      <c r="C150" s="220" t="s">
        <v>359</v>
      </c>
      <c r="D150" s="220" t="s">
        <v>138</v>
      </c>
      <c r="E150" s="221" t="s">
        <v>360</v>
      </c>
      <c r="F150" s="222" t="s">
        <v>361</v>
      </c>
      <c r="G150" s="223" t="s">
        <v>313</v>
      </c>
      <c r="H150" s="224">
        <v>3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44</v>
      </c>
      <c r="O150" s="92"/>
      <c r="P150" s="230">
        <f>O150*H150</f>
        <v>0</v>
      </c>
      <c r="Q150" s="230">
        <v>0.01777</v>
      </c>
      <c r="R150" s="230">
        <f>Q150*H150</f>
        <v>0.05331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156</v>
      </c>
      <c r="AT150" s="232" t="s">
        <v>138</v>
      </c>
      <c r="AU150" s="232" t="s">
        <v>89</v>
      </c>
      <c r="AY150" s="18" t="s">
        <v>135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87</v>
      </c>
      <c r="BK150" s="233">
        <f>ROUND(I150*H150,2)</f>
        <v>0</v>
      </c>
      <c r="BL150" s="18" t="s">
        <v>156</v>
      </c>
      <c r="BM150" s="232" t="s">
        <v>362</v>
      </c>
    </row>
    <row r="151" spans="1:65" s="2" customFormat="1" ht="24.15" customHeight="1">
      <c r="A151" s="39"/>
      <c r="B151" s="40"/>
      <c r="C151" s="283" t="s">
        <v>363</v>
      </c>
      <c r="D151" s="283" t="s">
        <v>364</v>
      </c>
      <c r="E151" s="284" t="s">
        <v>365</v>
      </c>
      <c r="F151" s="285" t="s">
        <v>366</v>
      </c>
      <c r="G151" s="286" t="s">
        <v>313</v>
      </c>
      <c r="H151" s="287">
        <v>3</v>
      </c>
      <c r="I151" s="288"/>
      <c r="J151" s="289">
        <f>ROUND(I151*H151,2)</f>
        <v>0</v>
      </c>
      <c r="K151" s="290"/>
      <c r="L151" s="291"/>
      <c r="M151" s="292" t="s">
        <v>1</v>
      </c>
      <c r="N151" s="293" t="s">
        <v>44</v>
      </c>
      <c r="O151" s="92"/>
      <c r="P151" s="230">
        <f>O151*H151</f>
        <v>0</v>
      </c>
      <c r="Q151" s="230">
        <v>0.01201</v>
      </c>
      <c r="R151" s="230">
        <f>Q151*H151</f>
        <v>0.03603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229</v>
      </c>
      <c r="AT151" s="232" t="s">
        <v>364</v>
      </c>
      <c r="AU151" s="232" t="s">
        <v>89</v>
      </c>
      <c r="AY151" s="18" t="s">
        <v>135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87</v>
      </c>
      <c r="BK151" s="233">
        <f>ROUND(I151*H151,2)</f>
        <v>0</v>
      </c>
      <c r="BL151" s="18" t="s">
        <v>156</v>
      </c>
      <c r="BM151" s="232" t="s">
        <v>367</v>
      </c>
    </row>
    <row r="152" spans="1:51" s="14" customFormat="1" ht="12">
      <c r="A152" s="14"/>
      <c r="B152" s="250"/>
      <c r="C152" s="251"/>
      <c r="D152" s="241" t="s">
        <v>185</v>
      </c>
      <c r="E152" s="252" t="s">
        <v>1</v>
      </c>
      <c r="F152" s="253" t="s">
        <v>368</v>
      </c>
      <c r="G152" s="251"/>
      <c r="H152" s="254">
        <v>3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185</v>
      </c>
      <c r="AU152" s="260" t="s">
        <v>89</v>
      </c>
      <c r="AV152" s="14" t="s">
        <v>89</v>
      </c>
      <c r="AW152" s="14" t="s">
        <v>34</v>
      </c>
      <c r="AX152" s="14" t="s">
        <v>87</v>
      </c>
      <c r="AY152" s="260" t="s">
        <v>135</v>
      </c>
    </row>
    <row r="153" spans="1:63" s="12" customFormat="1" ht="22.8" customHeight="1">
      <c r="A153" s="12"/>
      <c r="B153" s="204"/>
      <c r="C153" s="205"/>
      <c r="D153" s="206" t="s">
        <v>78</v>
      </c>
      <c r="E153" s="218" t="s">
        <v>254</v>
      </c>
      <c r="F153" s="218" t="s">
        <v>255</v>
      </c>
      <c r="G153" s="205"/>
      <c r="H153" s="205"/>
      <c r="I153" s="208"/>
      <c r="J153" s="219">
        <f>BK153</f>
        <v>0</v>
      </c>
      <c r="K153" s="205"/>
      <c r="L153" s="210"/>
      <c r="M153" s="211"/>
      <c r="N153" s="212"/>
      <c r="O153" s="212"/>
      <c r="P153" s="213">
        <f>P154</f>
        <v>0</v>
      </c>
      <c r="Q153" s="212"/>
      <c r="R153" s="213">
        <f>R154</f>
        <v>0</v>
      </c>
      <c r="S153" s="212"/>
      <c r="T153" s="214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5" t="s">
        <v>87</v>
      </c>
      <c r="AT153" s="216" t="s">
        <v>78</v>
      </c>
      <c r="AU153" s="216" t="s">
        <v>87</v>
      </c>
      <c r="AY153" s="215" t="s">
        <v>135</v>
      </c>
      <c r="BK153" s="217">
        <f>BK154</f>
        <v>0</v>
      </c>
    </row>
    <row r="154" spans="1:65" s="2" customFormat="1" ht="21.75" customHeight="1">
      <c r="A154" s="39"/>
      <c r="B154" s="40"/>
      <c r="C154" s="220" t="s">
        <v>369</v>
      </c>
      <c r="D154" s="220" t="s">
        <v>138</v>
      </c>
      <c r="E154" s="221" t="s">
        <v>370</v>
      </c>
      <c r="F154" s="222" t="s">
        <v>371</v>
      </c>
      <c r="G154" s="223" t="s">
        <v>232</v>
      </c>
      <c r="H154" s="224">
        <v>1.954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44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156</v>
      </c>
      <c r="AT154" s="232" t="s">
        <v>138</v>
      </c>
      <c r="AU154" s="232" t="s">
        <v>89</v>
      </c>
      <c r="AY154" s="18" t="s">
        <v>135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87</v>
      </c>
      <c r="BK154" s="233">
        <f>ROUND(I154*H154,2)</f>
        <v>0</v>
      </c>
      <c r="BL154" s="18" t="s">
        <v>156</v>
      </c>
      <c r="BM154" s="232" t="s">
        <v>372</v>
      </c>
    </row>
    <row r="155" spans="1:63" s="12" customFormat="1" ht="25.9" customHeight="1">
      <c r="A155" s="12"/>
      <c r="B155" s="204"/>
      <c r="C155" s="205"/>
      <c r="D155" s="206" t="s">
        <v>78</v>
      </c>
      <c r="E155" s="207" t="s">
        <v>260</v>
      </c>
      <c r="F155" s="207" t="s">
        <v>261</v>
      </c>
      <c r="G155" s="205"/>
      <c r="H155" s="205"/>
      <c r="I155" s="208"/>
      <c r="J155" s="209">
        <f>BK155</f>
        <v>0</v>
      </c>
      <c r="K155" s="205"/>
      <c r="L155" s="210"/>
      <c r="M155" s="211"/>
      <c r="N155" s="212"/>
      <c r="O155" s="212"/>
      <c r="P155" s="213">
        <f>P156+P190+P195+P210+P215+P261+P269</f>
        <v>0</v>
      </c>
      <c r="Q155" s="212"/>
      <c r="R155" s="213">
        <f>R156+R190+R195+R210+R215+R261+R269</f>
        <v>5.718178699999999</v>
      </c>
      <c r="S155" s="212"/>
      <c r="T155" s="214">
        <f>T156+T190+T195+T210+T215+T261+T269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89</v>
      </c>
      <c r="AT155" s="216" t="s">
        <v>78</v>
      </c>
      <c r="AU155" s="216" t="s">
        <v>79</v>
      </c>
      <c r="AY155" s="215" t="s">
        <v>135</v>
      </c>
      <c r="BK155" s="217">
        <f>BK156+BK190+BK195+BK210+BK215+BK261+BK269</f>
        <v>0</v>
      </c>
    </row>
    <row r="156" spans="1:63" s="12" customFormat="1" ht="22.8" customHeight="1">
      <c r="A156" s="12"/>
      <c r="B156" s="204"/>
      <c r="C156" s="205"/>
      <c r="D156" s="206" t="s">
        <v>78</v>
      </c>
      <c r="E156" s="218" t="s">
        <v>301</v>
      </c>
      <c r="F156" s="218" t="s">
        <v>302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SUM(P157:P189)</f>
        <v>0</v>
      </c>
      <c r="Q156" s="212"/>
      <c r="R156" s="213">
        <f>SUM(R157:R189)</f>
        <v>0.71433574</v>
      </c>
      <c r="S156" s="212"/>
      <c r="T156" s="214">
        <f>SUM(T157:T189)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89</v>
      </c>
      <c r="AT156" s="216" t="s">
        <v>78</v>
      </c>
      <c r="AU156" s="216" t="s">
        <v>87</v>
      </c>
      <c r="AY156" s="215" t="s">
        <v>135</v>
      </c>
      <c r="BK156" s="217">
        <f>SUM(BK157:BK189)</f>
        <v>0</v>
      </c>
    </row>
    <row r="157" spans="1:65" s="2" customFormat="1" ht="24.15" customHeight="1">
      <c r="A157" s="39"/>
      <c r="B157" s="40"/>
      <c r="C157" s="220" t="s">
        <v>373</v>
      </c>
      <c r="D157" s="220" t="s">
        <v>138</v>
      </c>
      <c r="E157" s="221" t="s">
        <v>374</v>
      </c>
      <c r="F157" s="222" t="s">
        <v>375</v>
      </c>
      <c r="G157" s="223" t="s">
        <v>183</v>
      </c>
      <c r="H157" s="224">
        <v>5.145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44</v>
      </c>
      <c r="O157" s="92"/>
      <c r="P157" s="230">
        <f>O157*H157</f>
        <v>0</v>
      </c>
      <c r="Q157" s="230">
        <v>0.01213</v>
      </c>
      <c r="R157" s="230">
        <f>Q157*H157</f>
        <v>0.062408849999999995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267</v>
      </c>
      <c r="AT157" s="232" t="s">
        <v>138</v>
      </c>
      <c r="AU157" s="232" t="s">
        <v>89</v>
      </c>
      <c r="AY157" s="18" t="s">
        <v>135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87</v>
      </c>
      <c r="BK157" s="233">
        <f>ROUND(I157*H157,2)</f>
        <v>0</v>
      </c>
      <c r="BL157" s="18" t="s">
        <v>267</v>
      </c>
      <c r="BM157" s="232" t="s">
        <v>376</v>
      </c>
    </row>
    <row r="158" spans="1:51" s="13" customFormat="1" ht="12">
      <c r="A158" s="13"/>
      <c r="B158" s="239"/>
      <c r="C158" s="240"/>
      <c r="D158" s="241" t="s">
        <v>185</v>
      </c>
      <c r="E158" s="242" t="s">
        <v>1</v>
      </c>
      <c r="F158" s="243" t="s">
        <v>186</v>
      </c>
      <c r="G158" s="240"/>
      <c r="H158" s="242" t="s">
        <v>1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185</v>
      </c>
      <c r="AU158" s="249" t="s">
        <v>89</v>
      </c>
      <c r="AV158" s="13" t="s">
        <v>87</v>
      </c>
      <c r="AW158" s="13" t="s">
        <v>34</v>
      </c>
      <c r="AX158" s="13" t="s">
        <v>79</v>
      </c>
      <c r="AY158" s="249" t="s">
        <v>135</v>
      </c>
    </row>
    <row r="159" spans="1:51" s="14" customFormat="1" ht="12">
      <c r="A159" s="14"/>
      <c r="B159" s="250"/>
      <c r="C159" s="251"/>
      <c r="D159" s="241" t="s">
        <v>185</v>
      </c>
      <c r="E159" s="252" t="s">
        <v>1</v>
      </c>
      <c r="F159" s="253" t="s">
        <v>377</v>
      </c>
      <c r="G159" s="251"/>
      <c r="H159" s="254">
        <v>3.92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0" t="s">
        <v>185</v>
      </c>
      <c r="AU159" s="260" t="s">
        <v>89</v>
      </c>
      <c r="AV159" s="14" t="s">
        <v>89</v>
      </c>
      <c r="AW159" s="14" t="s">
        <v>34</v>
      </c>
      <c r="AX159" s="14" t="s">
        <v>79</v>
      </c>
      <c r="AY159" s="260" t="s">
        <v>135</v>
      </c>
    </row>
    <row r="160" spans="1:51" s="13" customFormat="1" ht="12">
      <c r="A160" s="13"/>
      <c r="B160" s="239"/>
      <c r="C160" s="240"/>
      <c r="D160" s="241" t="s">
        <v>185</v>
      </c>
      <c r="E160" s="242" t="s">
        <v>1</v>
      </c>
      <c r="F160" s="243" t="s">
        <v>211</v>
      </c>
      <c r="G160" s="240"/>
      <c r="H160" s="242" t="s">
        <v>1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185</v>
      </c>
      <c r="AU160" s="249" t="s">
        <v>89</v>
      </c>
      <c r="AV160" s="13" t="s">
        <v>87</v>
      </c>
      <c r="AW160" s="13" t="s">
        <v>34</v>
      </c>
      <c r="AX160" s="13" t="s">
        <v>79</v>
      </c>
      <c r="AY160" s="249" t="s">
        <v>135</v>
      </c>
    </row>
    <row r="161" spans="1:51" s="14" customFormat="1" ht="12">
      <c r="A161" s="14"/>
      <c r="B161" s="250"/>
      <c r="C161" s="251"/>
      <c r="D161" s="241" t="s">
        <v>185</v>
      </c>
      <c r="E161" s="252" t="s">
        <v>1</v>
      </c>
      <c r="F161" s="253" t="s">
        <v>378</v>
      </c>
      <c r="G161" s="251"/>
      <c r="H161" s="254">
        <v>1.225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185</v>
      </c>
      <c r="AU161" s="260" t="s">
        <v>89</v>
      </c>
      <c r="AV161" s="14" t="s">
        <v>89</v>
      </c>
      <c r="AW161" s="14" t="s">
        <v>34</v>
      </c>
      <c r="AX161" s="14" t="s">
        <v>79</v>
      </c>
      <c r="AY161" s="260" t="s">
        <v>135</v>
      </c>
    </row>
    <row r="162" spans="1:51" s="15" customFormat="1" ht="12">
      <c r="A162" s="15"/>
      <c r="B162" s="261"/>
      <c r="C162" s="262"/>
      <c r="D162" s="241" t="s">
        <v>185</v>
      </c>
      <c r="E162" s="263" t="s">
        <v>1</v>
      </c>
      <c r="F162" s="264" t="s">
        <v>195</v>
      </c>
      <c r="G162" s="262"/>
      <c r="H162" s="265">
        <v>5.145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1" t="s">
        <v>185</v>
      </c>
      <c r="AU162" s="271" t="s">
        <v>89</v>
      </c>
      <c r="AV162" s="15" t="s">
        <v>156</v>
      </c>
      <c r="AW162" s="15" t="s">
        <v>34</v>
      </c>
      <c r="AX162" s="15" t="s">
        <v>87</v>
      </c>
      <c r="AY162" s="271" t="s">
        <v>135</v>
      </c>
    </row>
    <row r="163" spans="1:65" s="2" customFormat="1" ht="33" customHeight="1">
      <c r="A163" s="39"/>
      <c r="B163" s="40"/>
      <c r="C163" s="220" t="s">
        <v>379</v>
      </c>
      <c r="D163" s="220" t="s">
        <v>138</v>
      </c>
      <c r="E163" s="221" t="s">
        <v>380</v>
      </c>
      <c r="F163" s="222" t="s">
        <v>381</v>
      </c>
      <c r="G163" s="223" t="s">
        <v>183</v>
      </c>
      <c r="H163" s="224">
        <v>7.718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44</v>
      </c>
      <c r="O163" s="92"/>
      <c r="P163" s="230">
        <f>O163*H163</f>
        <v>0</v>
      </c>
      <c r="Q163" s="230">
        <v>0.01288</v>
      </c>
      <c r="R163" s="230">
        <f>Q163*H163</f>
        <v>0.09940784000000001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267</v>
      </c>
      <c r="AT163" s="232" t="s">
        <v>138</v>
      </c>
      <c r="AU163" s="232" t="s">
        <v>89</v>
      </c>
      <c r="AY163" s="18" t="s">
        <v>135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87</v>
      </c>
      <c r="BK163" s="233">
        <f>ROUND(I163*H163,2)</f>
        <v>0</v>
      </c>
      <c r="BL163" s="18" t="s">
        <v>267</v>
      </c>
      <c r="BM163" s="232" t="s">
        <v>382</v>
      </c>
    </row>
    <row r="164" spans="1:51" s="13" customFormat="1" ht="12">
      <c r="A164" s="13"/>
      <c r="B164" s="239"/>
      <c r="C164" s="240"/>
      <c r="D164" s="241" t="s">
        <v>185</v>
      </c>
      <c r="E164" s="242" t="s">
        <v>1</v>
      </c>
      <c r="F164" s="243" t="s">
        <v>186</v>
      </c>
      <c r="G164" s="240"/>
      <c r="H164" s="242" t="s">
        <v>1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185</v>
      </c>
      <c r="AU164" s="249" t="s">
        <v>89</v>
      </c>
      <c r="AV164" s="13" t="s">
        <v>87</v>
      </c>
      <c r="AW164" s="13" t="s">
        <v>34</v>
      </c>
      <c r="AX164" s="13" t="s">
        <v>79</v>
      </c>
      <c r="AY164" s="249" t="s">
        <v>135</v>
      </c>
    </row>
    <row r="165" spans="1:51" s="14" customFormat="1" ht="12">
      <c r="A165" s="14"/>
      <c r="B165" s="250"/>
      <c r="C165" s="251"/>
      <c r="D165" s="241" t="s">
        <v>185</v>
      </c>
      <c r="E165" s="252" t="s">
        <v>1</v>
      </c>
      <c r="F165" s="253" t="s">
        <v>383</v>
      </c>
      <c r="G165" s="251"/>
      <c r="H165" s="254">
        <v>3.92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185</v>
      </c>
      <c r="AU165" s="260" t="s">
        <v>89</v>
      </c>
      <c r="AV165" s="14" t="s">
        <v>89</v>
      </c>
      <c r="AW165" s="14" t="s">
        <v>34</v>
      </c>
      <c r="AX165" s="14" t="s">
        <v>79</v>
      </c>
      <c r="AY165" s="260" t="s">
        <v>135</v>
      </c>
    </row>
    <row r="166" spans="1:51" s="13" customFormat="1" ht="12">
      <c r="A166" s="13"/>
      <c r="B166" s="239"/>
      <c r="C166" s="240"/>
      <c r="D166" s="241" t="s">
        <v>185</v>
      </c>
      <c r="E166" s="242" t="s">
        <v>1</v>
      </c>
      <c r="F166" s="243" t="s">
        <v>211</v>
      </c>
      <c r="G166" s="240"/>
      <c r="H166" s="242" t="s">
        <v>1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185</v>
      </c>
      <c r="AU166" s="249" t="s">
        <v>89</v>
      </c>
      <c r="AV166" s="13" t="s">
        <v>87</v>
      </c>
      <c r="AW166" s="13" t="s">
        <v>34</v>
      </c>
      <c r="AX166" s="13" t="s">
        <v>79</v>
      </c>
      <c r="AY166" s="249" t="s">
        <v>135</v>
      </c>
    </row>
    <row r="167" spans="1:51" s="14" customFormat="1" ht="12">
      <c r="A167" s="14"/>
      <c r="B167" s="250"/>
      <c r="C167" s="251"/>
      <c r="D167" s="241" t="s">
        <v>185</v>
      </c>
      <c r="E167" s="252" t="s">
        <v>1</v>
      </c>
      <c r="F167" s="253" t="s">
        <v>384</v>
      </c>
      <c r="G167" s="251"/>
      <c r="H167" s="254">
        <v>3.798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0" t="s">
        <v>185</v>
      </c>
      <c r="AU167" s="260" t="s">
        <v>89</v>
      </c>
      <c r="AV167" s="14" t="s">
        <v>89</v>
      </c>
      <c r="AW167" s="14" t="s">
        <v>34</v>
      </c>
      <c r="AX167" s="14" t="s">
        <v>79</v>
      </c>
      <c r="AY167" s="260" t="s">
        <v>135</v>
      </c>
    </row>
    <row r="168" spans="1:51" s="15" customFormat="1" ht="12">
      <c r="A168" s="15"/>
      <c r="B168" s="261"/>
      <c r="C168" s="262"/>
      <c r="D168" s="241" t="s">
        <v>185</v>
      </c>
      <c r="E168" s="263" t="s">
        <v>1</v>
      </c>
      <c r="F168" s="264" t="s">
        <v>195</v>
      </c>
      <c r="G168" s="262"/>
      <c r="H168" s="265">
        <v>7.718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1" t="s">
        <v>185</v>
      </c>
      <c r="AU168" s="271" t="s">
        <v>89</v>
      </c>
      <c r="AV168" s="15" t="s">
        <v>156</v>
      </c>
      <c r="AW168" s="15" t="s">
        <v>34</v>
      </c>
      <c r="AX168" s="15" t="s">
        <v>87</v>
      </c>
      <c r="AY168" s="271" t="s">
        <v>135</v>
      </c>
    </row>
    <row r="169" spans="1:65" s="2" customFormat="1" ht="33" customHeight="1">
      <c r="A169" s="39"/>
      <c r="B169" s="40"/>
      <c r="C169" s="220" t="s">
        <v>385</v>
      </c>
      <c r="D169" s="220" t="s">
        <v>138</v>
      </c>
      <c r="E169" s="221" t="s">
        <v>386</v>
      </c>
      <c r="F169" s="222" t="s">
        <v>387</v>
      </c>
      <c r="G169" s="223" t="s">
        <v>183</v>
      </c>
      <c r="H169" s="224">
        <v>12.25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44</v>
      </c>
      <c r="O169" s="92"/>
      <c r="P169" s="230">
        <f>O169*H169</f>
        <v>0</v>
      </c>
      <c r="Q169" s="230">
        <v>0.01355</v>
      </c>
      <c r="R169" s="230">
        <f>Q169*H169</f>
        <v>0.16598749999999998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267</v>
      </c>
      <c r="AT169" s="232" t="s">
        <v>138</v>
      </c>
      <c r="AU169" s="232" t="s">
        <v>89</v>
      </c>
      <c r="AY169" s="18" t="s">
        <v>135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87</v>
      </c>
      <c r="BK169" s="233">
        <f>ROUND(I169*H169,2)</f>
        <v>0</v>
      </c>
      <c r="BL169" s="18" t="s">
        <v>267</v>
      </c>
      <c r="BM169" s="232" t="s">
        <v>388</v>
      </c>
    </row>
    <row r="170" spans="1:51" s="13" customFormat="1" ht="12">
      <c r="A170" s="13"/>
      <c r="B170" s="239"/>
      <c r="C170" s="240"/>
      <c r="D170" s="241" t="s">
        <v>185</v>
      </c>
      <c r="E170" s="242" t="s">
        <v>1</v>
      </c>
      <c r="F170" s="243" t="s">
        <v>186</v>
      </c>
      <c r="G170" s="240"/>
      <c r="H170" s="242" t="s">
        <v>1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185</v>
      </c>
      <c r="AU170" s="249" t="s">
        <v>89</v>
      </c>
      <c r="AV170" s="13" t="s">
        <v>87</v>
      </c>
      <c r="AW170" s="13" t="s">
        <v>34</v>
      </c>
      <c r="AX170" s="13" t="s">
        <v>79</v>
      </c>
      <c r="AY170" s="249" t="s">
        <v>135</v>
      </c>
    </row>
    <row r="171" spans="1:51" s="14" customFormat="1" ht="12">
      <c r="A171" s="14"/>
      <c r="B171" s="250"/>
      <c r="C171" s="251"/>
      <c r="D171" s="241" t="s">
        <v>185</v>
      </c>
      <c r="E171" s="252" t="s">
        <v>1</v>
      </c>
      <c r="F171" s="253" t="s">
        <v>389</v>
      </c>
      <c r="G171" s="251"/>
      <c r="H171" s="254">
        <v>4.41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0" t="s">
        <v>185</v>
      </c>
      <c r="AU171" s="260" t="s">
        <v>89</v>
      </c>
      <c r="AV171" s="14" t="s">
        <v>89</v>
      </c>
      <c r="AW171" s="14" t="s">
        <v>34</v>
      </c>
      <c r="AX171" s="14" t="s">
        <v>79</v>
      </c>
      <c r="AY171" s="260" t="s">
        <v>135</v>
      </c>
    </row>
    <row r="172" spans="1:51" s="13" customFormat="1" ht="12">
      <c r="A172" s="13"/>
      <c r="B172" s="239"/>
      <c r="C172" s="240"/>
      <c r="D172" s="241" t="s">
        <v>185</v>
      </c>
      <c r="E172" s="242" t="s">
        <v>1</v>
      </c>
      <c r="F172" s="243" t="s">
        <v>211</v>
      </c>
      <c r="G172" s="240"/>
      <c r="H172" s="242" t="s">
        <v>1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185</v>
      </c>
      <c r="AU172" s="249" t="s">
        <v>89</v>
      </c>
      <c r="AV172" s="13" t="s">
        <v>87</v>
      </c>
      <c r="AW172" s="13" t="s">
        <v>34</v>
      </c>
      <c r="AX172" s="13" t="s">
        <v>79</v>
      </c>
      <c r="AY172" s="249" t="s">
        <v>135</v>
      </c>
    </row>
    <row r="173" spans="1:51" s="14" customFormat="1" ht="12">
      <c r="A173" s="14"/>
      <c r="B173" s="250"/>
      <c r="C173" s="251"/>
      <c r="D173" s="241" t="s">
        <v>185</v>
      </c>
      <c r="E173" s="252" t="s">
        <v>1</v>
      </c>
      <c r="F173" s="253" t="s">
        <v>390</v>
      </c>
      <c r="G173" s="251"/>
      <c r="H173" s="254">
        <v>7.84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185</v>
      </c>
      <c r="AU173" s="260" t="s">
        <v>89</v>
      </c>
      <c r="AV173" s="14" t="s">
        <v>89</v>
      </c>
      <c r="AW173" s="14" t="s">
        <v>34</v>
      </c>
      <c r="AX173" s="14" t="s">
        <v>79</v>
      </c>
      <c r="AY173" s="260" t="s">
        <v>135</v>
      </c>
    </row>
    <row r="174" spans="1:51" s="15" customFormat="1" ht="12">
      <c r="A174" s="15"/>
      <c r="B174" s="261"/>
      <c r="C174" s="262"/>
      <c r="D174" s="241" t="s">
        <v>185</v>
      </c>
      <c r="E174" s="263" t="s">
        <v>1</v>
      </c>
      <c r="F174" s="264" t="s">
        <v>195</v>
      </c>
      <c r="G174" s="262"/>
      <c r="H174" s="265">
        <v>12.25</v>
      </c>
      <c r="I174" s="266"/>
      <c r="J174" s="262"/>
      <c r="K174" s="262"/>
      <c r="L174" s="267"/>
      <c r="M174" s="268"/>
      <c r="N174" s="269"/>
      <c r="O174" s="269"/>
      <c r="P174" s="269"/>
      <c r="Q174" s="269"/>
      <c r="R174" s="269"/>
      <c r="S174" s="269"/>
      <c r="T174" s="270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1" t="s">
        <v>185</v>
      </c>
      <c r="AU174" s="271" t="s">
        <v>89</v>
      </c>
      <c r="AV174" s="15" t="s">
        <v>156</v>
      </c>
      <c r="AW174" s="15" t="s">
        <v>34</v>
      </c>
      <c r="AX174" s="15" t="s">
        <v>87</v>
      </c>
      <c r="AY174" s="271" t="s">
        <v>135</v>
      </c>
    </row>
    <row r="175" spans="1:65" s="2" customFormat="1" ht="24.15" customHeight="1">
      <c r="A175" s="39"/>
      <c r="B175" s="40"/>
      <c r="C175" s="220" t="s">
        <v>391</v>
      </c>
      <c r="D175" s="220" t="s">
        <v>138</v>
      </c>
      <c r="E175" s="221" t="s">
        <v>392</v>
      </c>
      <c r="F175" s="222" t="s">
        <v>393</v>
      </c>
      <c r="G175" s="223" t="s">
        <v>183</v>
      </c>
      <c r="H175" s="224">
        <v>1.96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44</v>
      </c>
      <c r="O175" s="92"/>
      <c r="P175" s="230">
        <f>O175*H175</f>
        <v>0</v>
      </c>
      <c r="Q175" s="230">
        <v>0.01355</v>
      </c>
      <c r="R175" s="230">
        <f>Q175*H175</f>
        <v>0.026558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267</v>
      </c>
      <c r="AT175" s="232" t="s">
        <v>138</v>
      </c>
      <c r="AU175" s="232" t="s">
        <v>89</v>
      </c>
      <c r="AY175" s="18" t="s">
        <v>135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87</v>
      </c>
      <c r="BK175" s="233">
        <f>ROUND(I175*H175,2)</f>
        <v>0</v>
      </c>
      <c r="BL175" s="18" t="s">
        <v>267</v>
      </c>
      <c r="BM175" s="232" t="s">
        <v>394</v>
      </c>
    </row>
    <row r="176" spans="1:51" s="13" customFormat="1" ht="12">
      <c r="A176" s="13"/>
      <c r="B176" s="239"/>
      <c r="C176" s="240"/>
      <c r="D176" s="241" t="s">
        <v>185</v>
      </c>
      <c r="E176" s="242" t="s">
        <v>1</v>
      </c>
      <c r="F176" s="243" t="s">
        <v>186</v>
      </c>
      <c r="G176" s="240"/>
      <c r="H176" s="242" t="s">
        <v>1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185</v>
      </c>
      <c r="AU176" s="249" t="s">
        <v>89</v>
      </c>
      <c r="AV176" s="13" t="s">
        <v>87</v>
      </c>
      <c r="AW176" s="13" t="s">
        <v>34</v>
      </c>
      <c r="AX176" s="13" t="s">
        <v>79</v>
      </c>
      <c r="AY176" s="249" t="s">
        <v>135</v>
      </c>
    </row>
    <row r="177" spans="1:51" s="14" customFormat="1" ht="12">
      <c r="A177" s="14"/>
      <c r="B177" s="250"/>
      <c r="C177" s="251"/>
      <c r="D177" s="241" t="s">
        <v>185</v>
      </c>
      <c r="E177" s="252" t="s">
        <v>1</v>
      </c>
      <c r="F177" s="253" t="s">
        <v>395</v>
      </c>
      <c r="G177" s="251"/>
      <c r="H177" s="254">
        <v>1.96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0" t="s">
        <v>185</v>
      </c>
      <c r="AU177" s="260" t="s">
        <v>89</v>
      </c>
      <c r="AV177" s="14" t="s">
        <v>89</v>
      </c>
      <c r="AW177" s="14" t="s">
        <v>34</v>
      </c>
      <c r="AX177" s="14" t="s">
        <v>87</v>
      </c>
      <c r="AY177" s="260" t="s">
        <v>135</v>
      </c>
    </row>
    <row r="178" spans="1:65" s="2" customFormat="1" ht="16.5" customHeight="1">
      <c r="A178" s="39"/>
      <c r="B178" s="40"/>
      <c r="C178" s="220" t="s">
        <v>396</v>
      </c>
      <c r="D178" s="220" t="s">
        <v>138</v>
      </c>
      <c r="E178" s="221" t="s">
        <v>397</v>
      </c>
      <c r="F178" s="222" t="s">
        <v>398</v>
      </c>
      <c r="G178" s="223" t="s">
        <v>183</v>
      </c>
      <c r="H178" s="224">
        <v>27.073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44</v>
      </c>
      <c r="O178" s="92"/>
      <c r="P178" s="230">
        <f>O178*H178</f>
        <v>0</v>
      </c>
      <c r="Q178" s="230">
        <v>0.0001</v>
      </c>
      <c r="R178" s="230">
        <f>Q178*H178</f>
        <v>0.0027073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267</v>
      </c>
      <c r="AT178" s="232" t="s">
        <v>138</v>
      </c>
      <c r="AU178" s="232" t="s">
        <v>89</v>
      </c>
      <c r="AY178" s="18" t="s">
        <v>135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87</v>
      </c>
      <c r="BK178" s="233">
        <f>ROUND(I178*H178,2)</f>
        <v>0</v>
      </c>
      <c r="BL178" s="18" t="s">
        <v>267</v>
      </c>
      <c r="BM178" s="232" t="s">
        <v>399</v>
      </c>
    </row>
    <row r="179" spans="1:51" s="14" customFormat="1" ht="12">
      <c r="A179" s="14"/>
      <c r="B179" s="250"/>
      <c r="C179" s="251"/>
      <c r="D179" s="241" t="s">
        <v>185</v>
      </c>
      <c r="E179" s="252" t="s">
        <v>1</v>
      </c>
      <c r="F179" s="253" t="s">
        <v>400</v>
      </c>
      <c r="G179" s="251"/>
      <c r="H179" s="254">
        <v>27.073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0" t="s">
        <v>185</v>
      </c>
      <c r="AU179" s="260" t="s">
        <v>89</v>
      </c>
      <c r="AV179" s="14" t="s">
        <v>89</v>
      </c>
      <c r="AW179" s="14" t="s">
        <v>34</v>
      </c>
      <c r="AX179" s="14" t="s">
        <v>87</v>
      </c>
      <c r="AY179" s="260" t="s">
        <v>135</v>
      </c>
    </row>
    <row r="180" spans="1:65" s="2" customFormat="1" ht="24.15" customHeight="1">
      <c r="A180" s="39"/>
      <c r="B180" s="40"/>
      <c r="C180" s="220" t="s">
        <v>401</v>
      </c>
      <c r="D180" s="220" t="s">
        <v>138</v>
      </c>
      <c r="E180" s="221" t="s">
        <v>402</v>
      </c>
      <c r="F180" s="222" t="s">
        <v>403</v>
      </c>
      <c r="G180" s="223" t="s">
        <v>183</v>
      </c>
      <c r="H180" s="224">
        <v>26.125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44</v>
      </c>
      <c r="O180" s="92"/>
      <c r="P180" s="230">
        <f>O180*H180</f>
        <v>0</v>
      </c>
      <c r="Q180" s="230">
        <v>0.01259</v>
      </c>
      <c r="R180" s="230">
        <f>Q180*H180</f>
        <v>0.32891375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267</v>
      </c>
      <c r="AT180" s="232" t="s">
        <v>138</v>
      </c>
      <c r="AU180" s="232" t="s">
        <v>89</v>
      </c>
      <c r="AY180" s="18" t="s">
        <v>135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87</v>
      </c>
      <c r="BK180" s="233">
        <f>ROUND(I180*H180,2)</f>
        <v>0</v>
      </c>
      <c r="BL180" s="18" t="s">
        <v>267</v>
      </c>
      <c r="BM180" s="232" t="s">
        <v>404</v>
      </c>
    </row>
    <row r="181" spans="1:51" s="13" customFormat="1" ht="12">
      <c r="A181" s="13"/>
      <c r="B181" s="239"/>
      <c r="C181" s="240"/>
      <c r="D181" s="241" t="s">
        <v>185</v>
      </c>
      <c r="E181" s="242" t="s">
        <v>1</v>
      </c>
      <c r="F181" s="243" t="s">
        <v>186</v>
      </c>
      <c r="G181" s="240"/>
      <c r="H181" s="242" t="s">
        <v>1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9" t="s">
        <v>185</v>
      </c>
      <c r="AU181" s="249" t="s">
        <v>89</v>
      </c>
      <c r="AV181" s="13" t="s">
        <v>87</v>
      </c>
      <c r="AW181" s="13" t="s">
        <v>34</v>
      </c>
      <c r="AX181" s="13" t="s">
        <v>79</v>
      </c>
      <c r="AY181" s="249" t="s">
        <v>135</v>
      </c>
    </row>
    <row r="182" spans="1:51" s="14" customFormat="1" ht="12">
      <c r="A182" s="14"/>
      <c r="B182" s="250"/>
      <c r="C182" s="251"/>
      <c r="D182" s="241" t="s">
        <v>185</v>
      </c>
      <c r="E182" s="252" t="s">
        <v>1</v>
      </c>
      <c r="F182" s="253" t="s">
        <v>405</v>
      </c>
      <c r="G182" s="251"/>
      <c r="H182" s="254">
        <v>13.67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0" t="s">
        <v>185</v>
      </c>
      <c r="AU182" s="260" t="s">
        <v>89</v>
      </c>
      <c r="AV182" s="14" t="s">
        <v>89</v>
      </c>
      <c r="AW182" s="14" t="s">
        <v>34</v>
      </c>
      <c r="AX182" s="14" t="s">
        <v>79</v>
      </c>
      <c r="AY182" s="260" t="s">
        <v>135</v>
      </c>
    </row>
    <row r="183" spans="1:51" s="13" customFormat="1" ht="12">
      <c r="A183" s="13"/>
      <c r="B183" s="239"/>
      <c r="C183" s="240"/>
      <c r="D183" s="241" t="s">
        <v>185</v>
      </c>
      <c r="E183" s="242" t="s">
        <v>1</v>
      </c>
      <c r="F183" s="243" t="s">
        <v>211</v>
      </c>
      <c r="G183" s="240"/>
      <c r="H183" s="242" t="s">
        <v>1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185</v>
      </c>
      <c r="AU183" s="249" t="s">
        <v>89</v>
      </c>
      <c r="AV183" s="13" t="s">
        <v>87</v>
      </c>
      <c r="AW183" s="13" t="s">
        <v>34</v>
      </c>
      <c r="AX183" s="13" t="s">
        <v>79</v>
      </c>
      <c r="AY183" s="249" t="s">
        <v>135</v>
      </c>
    </row>
    <row r="184" spans="1:51" s="14" customFormat="1" ht="12">
      <c r="A184" s="14"/>
      <c r="B184" s="250"/>
      <c r="C184" s="251"/>
      <c r="D184" s="241" t="s">
        <v>185</v>
      </c>
      <c r="E184" s="252" t="s">
        <v>1</v>
      </c>
      <c r="F184" s="253" t="s">
        <v>406</v>
      </c>
      <c r="G184" s="251"/>
      <c r="H184" s="254">
        <v>12.455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0" t="s">
        <v>185</v>
      </c>
      <c r="AU184" s="260" t="s">
        <v>89</v>
      </c>
      <c r="AV184" s="14" t="s">
        <v>89</v>
      </c>
      <c r="AW184" s="14" t="s">
        <v>34</v>
      </c>
      <c r="AX184" s="14" t="s">
        <v>79</v>
      </c>
      <c r="AY184" s="260" t="s">
        <v>135</v>
      </c>
    </row>
    <row r="185" spans="1:51" s="15" customFormat="1" ht="12">
      <c r="A185" s="15"/>
      <c r="B185" s="261"/>
      <c r="C185" s="262"/>
      <c r="D185" s="241" t="s">
        <v>185</v>
      </c>
      <c r="E185" s="263" t="s">
        <v>1</v>
      </c>
      <c r="F185" s="264" t="s">
        <v>195</v>
      </c>
      <c r="G185" s="262"/>
      <c r="H185" s="265">
        <v>26.125</v>
      </c>
      <c r="I185" s="266"/>
      <c r="J185" s="262"/>
      <c r="K185" s="262"/>
      <c r="L185" s="267"/>
      <c r="M185" s="268"/>
      <c r="N185" s="269"/>
      <c r="O185" s="269"/>
      <c r="P185" s="269"/>
      <c r="Q185" s="269"/>
      <c r="R185" s="269"/>
      <c r="S185" s="269"/>
      <c r="T185" s="270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1" t="s">
        <v>185</v>
      </c>
      <c r="AU185" s="271" t="s">
        <v>89</v>
      </c>
      <c r="AV185" s="15" t="s">
        <v>156</v>
      </c>
      <c r="AW185" s="15" t="s">
        <v>34</v>
      </c>
      <c r="AX185" s="15" t="s">
        <v>87</v>
      </c>
      <c r="AY185" s="271" t="s">
        <v>135</v>
      </c>
    </row>
    <row r="186" spans="1:65" s="2" customFormat="1" ht="16.5" customHeight="1">
      <c r="A186" s="39"/>
      <c r="B186" s="40"/>
      <c r="C186" s="220" t="s">
        <v>407</v>
      </c>
      <c r="D186" s="220" t="s">
        <v>138</v>
      </c>
      <c r="E186" s="221" t="s">
        <v>408</v>
      </c>
      <c r="F186" s="222" t="s">
        <v>409</v>
      </c>
      <c r="G186" s="223" t="s">
        <v>183</v>
      </c>
      <c r="H186" s="224">
        <v>26.125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44</v>
      </c>
      <c r="O186" s="92"/>
      <c r="P186" s="230">
        <f>O186*H186</f>
        <v>0</v>
      </c>
      <c r="Q186" s="230">
        <v>0.0001</v>
      </c>
      <c r="R186" s="230">
        <f>Q186*H186</f>
        <v>0.0026125000000000002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267</v>
      </c>
      <c r="AT186" s="232" t="s">
        <v>138</v>
      </c>
      <c r="AU186" s="232" t="s">
        <v>89</v>
      </c>
      <c r="AY186" s="18" t="s">
        <v>135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87</v>
      </c>
      <c r="BK186" s="233">
        <f>ROUND(I186*H186,2)</f>
        <v>0</v>
      </c>
      <c r="BL186" s="18" t="s">
        <v>267</v>
      </c>
      <c r="BM186" s="232" t="s">
        <v>410</v>
      </c>
    </row>
    <row r="187" spans="1:65" s="2" customFormat="1" ht="33" customHeight="1">
      <c r="A187" s="39"/>
      <c r="B187" s="40"/>
      <c r="C187" s="220" t="s">
        <v>411</v>
      </c>
      <c r="D187" s="220" t="s">
        <v>138</v>
      </c>
      <c r="E187" s="221" t="s">
        <v>412</v>
      </c>
      <c r="F187" s="222" t="s">
        <v>413</v>
      </c>
      <c r="G187" s="223" t="s">
        <v>313</v>
      </c>
      <c r="H187" s="224">
        <v>1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44</v>
      </c>
      <c r="O187" s="92"/>
      <c r="P187" s="230">
        <f>O187*H187</f>
        <v>0</v>
      </c>
      <c r="Q187" s="230">
        <v>0.02574</v>
      </c>
      <c r="R187" s="230">
        <f>Q187*H187</f>
        <v>0.02574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267</v>
      </c>
      <c r="AT187" s="232" t="s">
        <v>138</v>
      </c>
      <c r="AU187" s="232" t="s">
        <v>89</v>
      </c>
      <c r="AY187" s="18" t="s">
        <v>135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87</v>
      </c>
      <c r="BK187" s="233">
        <f>ROUND(I187*H187,2)</f>
        <v>0</v>
      </c>
      <c r="BL187" s="18" t="s">
        <v>267</v>
      </c>
      <c r="BM187" s="232" t="s">
        <v>414</v>
      </c>
    </row>
    <row r="188" spans="1:65" s="2" customFormat="1" ht="24.15" customHeight="1">
      <c r="A188" s="39"/>
      <c r="B188" s="40"/>
      <c r="C188" s="220" t="s">
        <v>415</v>
      </c>
      <c r="D188" s="220" t="s">
        <v>138</v>
      </c>
      <c r="E188" s="221" t="s">
        <v>416</v>
      </c>
      <c r="F188" s="222" t="s">
        <v>417</v>
      </c>
      <c r="G188" s="223" t="s">
        <v>232</v>
      </c>
      <c r="H188" s="224">
        <v>0.714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44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267</v>
      </c>
      <c r="AT188" s="232" t="s">
        <v>138</v>
      </c>
      <c r="AU188" s="232" t="s">
        <v>89</v>
      </c>
      <c r="AY188" s="18" t="s">
        <v>135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87</v>
      </c>
      <c r="BK188" s="233">
        <f>ROUND(I188*H188,2)</f>
        <v>0</v>
      </c>
      <c r="BL188" s="18" t="s">
        <v>267</v>
      </c>
      <c r="BM188" s="232" t="s">
        <v>418</v>
      </c>
    </row>
    <row r="189" spans="1:65" s="2" customFormat="1" ht="24.15" customHeight="1">
      <c r="A189" s="39"/>
      <c r="B189" s="40"/>
      <c r="C189" s="220" t="s">
        <v>419</v>
      </c>
      <c r="D189" s="220" t="s">
        <v>138</v>
      </c>
      <c r="E189" s="221" t="s">
        <v>420</v>
      </c>
      <c r="F189" s="222" t="s">
        <v>421</v>
      </c>
      <c r="G189" s="223" t="s">
        <v>232</v>
      </c>
      <c r="H189" s="224">
        <v>0.714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44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267</v>
      </c>
      <c r="AT189" s="232" t="s">
        <v>138</v>
      </c>
      <c r="AU189" s="232" t="s">
        <v>89</v>
      </c>
      <c r="AY189" s="18" t="s">
        <v>135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87</v>
      </c>
      <c r="BK189" s="233">
        <f>ROUND(I189*H189,2)</f>
        <v>0</v>
      </c>
      <c r="BL189" s="18" t="s">
        <v>267</v>
      </c>
      <c r="BM189" s="232" t="s">
        <v>422</v>
      </c>
    </row>
    <row r="190" spans="1:63" s="12" customFormat="1" ht="22.8" customHeight="1">
      <c r="A190" s="12"/>
      <c r="B190" s="204"/>
      <c r="C190" s="205"/>
      <c r="D190" s="206" t="s">
        <v>78</v>
      </c>
      <c r="E190" s="218" t="s">
        <v>309</v>
      </c>
      <c r="F190" s="218" t="s">
        <v>310</v>
      </c>
      <c r="G190" s="205"/>
      <c r="H190" s="205"/>
      <c r="I190" s="208"/>
      <c r="J190" s="219">
        <f>BK190</f>
        <v>0</v>
      </c>
      <c r="K190" s="205"/>
      <c r="L190" s="210"/>
      <c r="M190" s="211"/>
      <c r="N190" s="212"/>
      <c r="O190" s="212"/>
      <c r="P190" s="213">
        <f>SUM(P191:P194)</f>
        <v>0</v>
      </c>
      <c r="Q190" s="212"/>
      <c r="R190" s="213">
        <f>SUM(R191:R194)</f>
        <v>0.207</v>
      </c>
      <c r="S190" s="212"/>
      <c r="T190" s="214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5" t="s">
        <v>89</v>
      </c>
      <c r="AT190" s="216" t="s">
        <v>78</v>
      </c>
      <c r="AU190" s="216" t="s">
        <v>87</v>
      </c>
      <c r="AY190" s="215" t="s">
        <v>135</v>
      </c>
      <c r="BK190" s="217">
        <f>SUM(BK191:BK194)</f>
        <v>0</v>
      </c>
    </row>
    <row r="191" spans="1:65" s="2" customFormat="1" ht="24.15" customHeight="1">
      <c r="A191" s="39"/>
      <c r="B191" s="40"/>
      <c r="C191" s="220" t="s">
        <v>423</v>
      </c>
      <c r="D191" s="220" t="s">
        <v>138</v>
      </c>
      <c r="E191" s="221" t="s">
        <v>424</v>
      </c>
      <c r="F191" s="222" t="s">
        <v>425</v>
      </c>
      <c r="G191" s="223" t="s">
        <v>313</v>
      </c>
      <c r="H191" s="224">
        <v>15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44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267</v>
      </c>
      <c r="AT191" s="232" t="s">
        <v>138</v>
      </c>
      <c r="AU191" s="232" t="s">
        <v>89</v>
      </c>
      <c r="AY191" s="18" t="s">
        <v>135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87</v>
      </c>
      <c r="BK191" s="233">
        <f>ROUND(I191*H191,2)</f>
        <v>0</v>
      </c>
      <c r="BL191" s="18" t="s">
        <v>267</v>
      </c>
      <c r="BM191" s="232" t="s">
        <v>426</v>
      </c>
    </row>
    <row r="192" spans="1:65" s="2" customFormat="1" ht="16.5" customHeight="1">
      <c r="A192" s="39"/>
      <c r="B192" s="40"/>
      <c r="C192" s="283" t="s">
        <v>427</v>
      </c>
      <c r="D192" s="283" t="s">
        <v>364</v>
      </c>
      <c r="E192" s="284" t="s">
        <v>428</v>
      </c>
      <c r="F192" s="285" t="s">
        <v>429</v>
      </c>
      <c r="G192" s="286" t="s">
        <v>313</v>
      </c>
      <c r="H192" s="287">
        <v>15</v>
      </c>
      <c r="I192" s="288"/>
      <c r="J192" s="289">
        <f>ROUND(I192*H192,2)</f>
        <v>0</v>
      </c>
      <c r="K192" s="290"/>
      <c r="L192" s="291"/>
      <c r="M192" s="292" t="s">
        <v>1</v>
      </c>
      <c r="N192" s="293" t="s">
        <v>44</v>
      </c>
      <c r="O192" s="92"/>
      <c r="P192" s="230">
        <f>O192*H192</f>
        <v>0</v>
      </c>
      <c r="Q192" s="230">
        <v>0.0138</v>
      </c>
      <c r="R192" s="230">
        <f>Q192*H192</f>
        <v>0.207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385</v>
      </c>
      <c r="AT192" s="232" t="s">
        <v>364</v>
      </c>
      <c r="AU192" s="232" t="s">
        <v>89</v>
      </c>
      <c r="AY192" s="18" t="s">
        <v>135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87</v>
      </c>
      <c r="BK192" s="233">
        <f>ROUND(I192*H192,2)</f>
        <v>0</v>
      </c>
      <c r="BL192" s="18" t="s">
        <v>267</v>
      </c>
      <c r="BM192" s="232" t="s">
        <v>430</v>
      </c>
    </row>
    <row r="193" spans="1:65" s="2" customFormat="1" ht="24.15" customHeight="1">
      <c r="A193" s="39"/>
      <c r="B193" s="40"/>
      <c r="C193" s="220" t="s">
        <v>431</v>
      </c>
      <c r="D193" s="220" t="s">
        <v>138</v>
      </c>
      <c r="E193" s="221" t="s">
        <v>432</v>
      </c>
      <c r="F193" s="222" t="s">
        <v>433</v>
      </c>
      <c r="G193" s="223" t="s">
        <v>232</v>
      </c>
      <c r="H193" s="224">
        <v>0.207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44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267</v>
      </c>
      <c r="AT193" s="232" t="s">
        <v>138</v>
      </c>
      <c r="AU193" s="232" t="s">
        <v>89</v>
      </c>
      <c r="AY193" s="18" t="s">
        <v>135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87</v>
      </c>
      <c r="BK193" s="233">
        <f>ROUND(I193*H193,2)</f>
        <v>0</v>
      </c>
      <c r="BL193" s="18" t="s">
        <v>267</v>
      </c>
      <c r="BM193" s="232" t="s">
        <v>434</v>
      </c>
    </row>
    <row r="194" spans="1:65" s="2" customFormat="1" ht="24.15" customHeight="1">
      <c r="A194" s="39"/>
      <c r="B194" s="40"/>
      <c r="C194" s="220" t="s">
        <v>435</v>
      </c>
      <c r="D194" s="220" t="s">
        <v>138</v>
      </c>
      <c r="E194" s="221" t="s">
        <v>436</v>
      </c>
      <c r="F194" s="222" t="s">
        <v>437</v>
      </c>
      <c r="G194" s="223" t="s">
        <v>232</v>
      </c>
      <c r="H194" s="224">
        <v>0.207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44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267</v>
      </c>
      <c r="AT194" s="232" t="s">
        <v>138</v>
      </c>
      <c r="AU194" s="232" t="s">
        <v>89</v>
      </c>
      <c r="AY194" s="18" t="s">
        <v>135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87</v>
      </c>
      <c r="BK194" s="233">
        <f>ROUND(I194*H194,2)</f>
        <v>0</v>
      </c>
      <c r="BL194" s="18" t="s">
        <v>267</v>
      </c>
      <c r="BM194" s="232" t="s">
        <v>438</v>
      </c>
    </row>
    <row r="195" spans="1:63" s="12" customFormat="1" ht="22.8" customHeight="1">
      <c r="A195" s="12"/>
      <c r="B195" s="204"/>
      <c r="C195" s="205"/>
      <c r="D195" s="206" t="s">
        <v>78</v>
      </c>
      <c r="E195" s="218" t="s">
        <v>439</v>
      </c>
      <c r="F195" s="218" t="s">
        <v>440</v>
      </c>
      <c r="G195" s="205"/>
      <c r="H195" s="205"/>
      <c r="I195" s="208"/>
      <c r="J195" s="219">
        <f>BK195</f>
        <v>0</v>
      </c>
      <c r="K195" s="205"/>
      <c r="L195" s="210"/>
      <c r="M195" s="211"/>
      <c r="N195" s="212"/>
      <c r="O195" s="212"/>
      <c r="P195" s="213">
        <f>SUM(P196:P209)</f>
        <v>0</v>
      </c>
      <c r="Q195" s="212"/>
      <c r="R195" s="213">
        <f>SUM(R196:R209)</f>
        <v>1.7247945</v>
      </c>
      <c r="S195" s="212"/>
      <c r="T195" s="214">
        <f>SUM(T196:T209)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5" t="s">
        <v>89</v>
      </c>
      <c r="AT195" s="216" t="s">
        <v>78</v>
      </c>
      <c r="AU195" s="216" t="s">
        <v>87</v>
      </c>
      <c r="AY195" s="215" t="s">
        <v>135</v>
      </c>
      <c r="BK195" s="217">
        <f>SUM(BK196:BK209)</f>
        <v>0</v>
      </c>
    </row>
    <row r="196" spans="1:65" s="2" customFormat="1" ht="16.5" customHeight="1">
      <c r="A196" s="39"/>
      <c r="B196" s="40"/>
      <c r="C196" s="220" t="s">
        <v>151</v>
      </c>
      <c r="D196" s="220" t="s">
        <v>138</v>
      </c>
      <c r="E196" s="221" t="s">
        <v>441</v>
      </c>
      <c r="F196" s="222" t="s">
        <v>442</v>
      </c>
      <c r="G196" s="223" t="s">
        <v>183</v>
      </c>
      <c r="H196" s="224">
        <v>26.515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44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267</v>
      </c>
      <c r="AT196" s="232" t="s">
        <v>138</v>
      </c>
      <c r="AU196" s="232" t="s">
        <v>89</v>
      </c>
      <c r="AY196" s="18" t="s">
        <v>135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87</v>
      </c>
      <c r="BK196" s="233">
        <f>ROUND(I196*H196,2)</f>
        <v>0</v>
      </c>
      <c r="BL196" s="18" t="s">
        <v>267</v>
      </c>
      <c r="BM196" s="232" t="s">
        <v>443</v>
      </c>
    </row>
    <row r="197" spans="1:51" s="13" customFormat="1" ht="12">
      <c r="A197" s="13"/>
      <c r="B197" s="239"/>
      <c r="C197" s="240"/>
      <c r="D197" s="241" t="s">
        <v>185</v>
      </c>
      <c r="E197" s="242" t="s">
        <v>1</v>
      </c>
      <c r="F197" s="243" t="s">
        <v>186</v>
      </c>
      <c r="G197" s="240"/>
      <c r="H197" s="242" t="s">
        <v>1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185</v>
      </c>
      <c r="AU197" s="249" t="s">
        <v>89</v>
      </c>
      <c r="AV197" s="13" t="s">
        <v>87</v>
      </c>
      <c r="AW197" s="13" t="s">
        <v>34</v>
      </c>
      <c r="AX197" s="13" t="s">
        <v>79</v>
      </c>
      <c r="AY197" s="249" t="s">
        <v>135</v>
      </c>
    </row>
    <row r="198" spans="1:51" s="14" customFormat="1" ht="12">
      <c r="A198" s="14"/>
      <c r="B198" s="250"/>
      <c r="C198" s="251"/>
      <c r="D198" s="241" t="s">
        <v>185</v>
      </c>
      <c r="E198" s="252" t="s">
        <v>1</v>
      </c>
      <c r="F198" s="253" t="s">
        <v>405</v>
      </c>
      <c r="G198" s="251"/>
      <c r="H198" s="254">
        <v>13.67</v>
      </c>
      <c r="I198" s="255"/>
      <c r="J198" s="251"/>
      <c r="K198" s="251"/>
      <c r="L198" s="256"/>
      <c r="M198" s="257"/>
      <c r="N198" s="258"/>
      <c r="O198" s="258"/>
      <c r="P198" s="258"/>
      <c r="Q198" s="258"/>
      <c r="R198" s="258"/>
      <c r="S198" s="258"/>
      <c r="T198" s="25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0" t="s">
        <v>185</v>
      </c>
      <c r="AU198" s="260" t="s">
        <v>89</v>
      </c>
      <c r="AV198" s="14" t="s">
        <v>89</v>
      </c>
      <c r="AW198" s="14" t="s">
        <v>34</v>
      </c>
      <c r="AX198" s="14" t="s">
        <v>79</v>
      </c>
      <c r="AY198" s="260" t="s">
        <v>135</v>
      </c>
    </row>
    <row r="199" spans="1:51" s="13" customFormat="1" ht="12">
      <c r="A199" s="13"/>
      <c r="B199" s="239"/>
      <c r="C199" s="240"/>
      <c r="D199" s="241" t="s">
        <v>185</v>
      </c>
      <c r="E199" s="242" t="s">
        <v>1</v>
      </c>
      <c r="F199" s="243" t="s">
        <v>211</v>
      </c>
      <c r="G199" s="240"/>
      <c r="H199" s="242" t="s">
        <v>1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185</v>
      </c>
      <c r="AU199" s="249" t="s">
        <v>89</v>
      </c>
      <c r="AV199" s="13" t="s">
        <v>87</v>
      </c>
      <c r="AW199" s="13" t="s">
        <v>34</v>
      </c>
      <c r="AX199" s="13" t="s">
        <v>79</v>
      </c>
      <c r="AY199" s="249" t="s">
        <v>135</v>
      </c>
    </row>
    <row r="200" spans="1:51" s="14" customFormat="1" ht="12">
      <c r="A200" s="14"/>
      <c r="B200" s="250"/>
      <c r="C200" s="251"/>
      <c r="D200" s="241" t="s">
        <v>185</v>
      </c>
      <c r="E200" s="252" t="s">
        <v>1</v>
      </c>
      <c r="F200" s="253" t="s">
        <v>444</v>
      </c>
      <c r="G200" s="251"/>
      <c r="H200" s="254">
        <v>12.845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0" t="s">
        <v>185</v>
      </c>
      <c r="AU200" s="260" t="s">
        <v>89</v>
      </c>
      <c r="AV200" s="14" t="s">
        <v>89</v>
      </c>
      <c r="AW200" s="14" t="s">
        <v>34</v>
      </c>
      <c r="AX200" s="14" t="s">
        <v>79</v>
      </c>
      <c r="AY200" s="260" t="s">
        <v>135</v>
      </c>
    </row>
    <row r="201" spans="1:51" s="15" customFormat="1" ht="12">
      <c r="A201" s="15"/>
      <c r="B201" s="261"/>
      <c r="C201" s="262"/>
      <c r="D201" s="241" t="s">
        <v>185</v>
      </c>
      <c r="E201" s="263" t="s">
        <v>1</v>
      </c>
      <c r="F201" s="264" t="s">
        <v>195</v>
      </c>
      <c r="G201" s="262"/>
      <c r="H201" s="265">
        <v>26.515</v>
      </c>
      <c r="I201" s="266"/>
      <c r="J201" s="262"/>
      <c r="K201" s="262"/>
      <c r="L201" s="267"/>
      <c r="M201" s="268"/>
      <c r="N201" s="269"/>
      <c r="O201" s="269"/>
      <c r="P201" s="269"/>
      <c r="Q201" s="269"/>
      <c r="R201" s="269"/>
      <c r="S201" s="269"/>
      <c r="T201" s="270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1" t="s">
        <v>185</v>
      </c>
      <c r="AU201" s="271" t="s">
        <v>89</v>
      </c>
      <c r="AV201" s="15" t="s">
        <v>156</v>
      </c>
      <c r="AW201" s="15" t="s">
        <v>34</v>
      </c>
      <c r="AX201" s="15" t="s">
        <v>87</v>
      </c>
      <c r="AY201" s="271" t="s">
        <v>135</v>
      </c>
    </row>
    <row r="202" spans="1:65" s="2" customFormat="1" ht="16.5" customHeight="1">
      <c r="A202" s="39"/>
      <c r="B202" s="40"/>
      <c r="C202" s="220" t="s">
        <v>156</v>
      </c>
      <c r="D202" s="220" t="s">
        <v>138</v>
      </c>
      <c r="E202" s="221" t="s">
        <v>445</v>
      </c>
      <c r="F202" s="222" t="s">
        <v>446</v>
      </c>
      <c r="G202" s="223" t="s">
        <v>183</v>
      </c>
      <c r="H202" s="224">
        <v>26.515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44</v>
      </c>
      <c r="O202" s="92"/>
      <c r="P202" s="230">
        <f>O202*H202</f>
        <v>0</v>
      </c>
      <c r="Q202" s="230">
        <v>0.0003</v>
      </c>
      <c r="R202" s="230">
        <f>Q202*H202</f>
        <v>0.0079545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267</v>
      </c>
      <c r="AT202" s="232" t="s">
        <v>138</v>
      </c>
      <c r="AU202" s="232" t="s">
        <v>89</v>
      </c>
      <c r="AY202" s="18" t="s">
        <v>135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87</v>
      </c>
      <c r="BK202" s="233">
        <f>ROUND(I202*H202,2)</f>
        <v>0</v>
      </c>
      <c r="BL202" s="18" t="s">
        <v>267</v>
      </c>
      <c r="BM202" s="232" t="s">
        <v>447</v>
      </c>
    </row>
    <row r="203" spans="1:65" s="2" customFormat="1" ht="24.15" customHeight="1">
      <c r="A203" s="39"/>
      <c r="B203" s="40"/>
      <c r="C203" s="220" t="s">
        <v>14</v>
      </c>
      <c r="D203" s="220" t="s">
        <v>138</v>
      </c>
      <c r="E203" s="221" t="s">
        <v>448</v>
      </c>
      <c r="F203" s="222" t="s">
        <v>449</v>
      </c>
      <c r="G203" s="223" t="s">
        <v>183</v>
      </c>
      <c r="H203" s="224">
        <v>26.515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44</v>
      </c>
      <c r="O203" s="92"/>
      <c r="P203" s="230">
        <f>O203*H203</f>
        <v>0</v>
      </c>
      <c r="Q203" s="230">
        <v>0.0255</v>
      </c>
      <c r="R203" s="230">
        <f>Q203*H203</f>
        <v>0.6761325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267</v>
      </c>
      <c r="AT203" s="232" t="s">
        <v>138</v>
      </c>
      <c r="AU203" s="232" t="s">
        <v>89</v>
      </c>
      <c r="AY203" s="18" t="s">
        <v>135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87</v>
      </c>
      <c r="BK203" s="233">
        <f>ROUND(I203*H203,2)</f>
        <v>0</v>
      </c>
      <c r="BL203" s="18" t="s">
        <v>267</v>
      </c>
      <c r="BM203" s="232" t="s">
        <v>450</v>
      </c>
    </row>
    <row r="204" spans="1:65" s="2" customFormat="1" ht="37.8" customHeight="1">
      <c r="A204" s="39"/>
      <c r="B204" s="40"/>
      <c r="C204" s="220" t="s">
        <v>229</v>
      </c>
      <c r="D204" s="220" t="s">
        <v>138</v>
      </c>
      <c r="E204" s="221" t="s">
        <v>451</v>
      </c>
      <c r="F204" s="222" t="s">
        <v>452</v>
      </c>
      <c r="G204" s="223" t="s">
        <v>183</v>
      </c>
      <c r="H204" s="224">
        <v>26.515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44</v>
      </c>
      <c r="O204" s="92"/>
      <c r="P204" s="230">
        <f>O204*H204</f>
        <v>0</v>
      </c>
      <c r="Q204" s="230">
        <v>0.009</v>
      </c>
      <c r="R204" s="230">
        <f>Q204*H204</f>
        <v>0.23863499999999999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267</v>
      </c>
      <c r="AT204" s="232" t="s">
        <v>138</v>
      </c>
      <c r="AU204" s="232" t="s">
        <v>89</v>
      </c>
      <c r="AY204" s="18" t="s">
        <v>135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87</v>
      </c>
      <c r="BK204" s="233">
        <f>ROUND(I204*H204,2)</f>
        <v>0</v>
      </c>
      <c r="BL204" s="18" t="s">
        <v>267</v>
      </c>
      <c r="BM204" s="232" t="s">
        <v>453</v>
      </c>
    </row>
    <row r="205" spans="1:65" s="2" customFormat="1" ht="37.8" customHeight="1">
      <c r="A205" s="39"/>
      <c r="B205" s="40"/>
      <c r="C205" s="283" t="s">
        <v>179</v>
      </c>
      <c r="D205" s="283" t="s">
        <v>364</v>
      </c>
      <c r="E205" s="284" t="s">
        <v>454</v>
      </c>
      <c r="F205" s="285" t="s">
        <v>455</v>
      </c>
      <c r="G205" s="286" t="s">
        <v>183</v>
      </c>
      <c r="H205" s="287">
        <v>30.492</v>
      </c>
      <c r="I205" s="288"/>
      <c r="J205" s="289">
        <f>ROUND(I205*H205,2)</f>
        <v>0</v>
      </c>
      <c r="K205" s="290"/>
      <c r="L205" s="291"/>
      <c r="M205" s="292" t="s">
        <v>1</v>
      </c>
      <c r="N205" s="293" t="s">
        <v>44</v>
      </c>
      <c r="O205" s="92"/>
      <c r="P205" s="230">
        <f>O205*H205</f>
        <v>0</v>
      </c>
      <c r="Q205" s="230">
        <v>0.025</v>
      </c>
      <c r="R205" s="230">
        <f>Q205*H205</f>
        <v>0.7623000000000001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385</v>
      </c>
      <c r="AT205" s="232" t="s">
        <v>364</v>
      </c>
      <c r="AU205" s="232" t="s">
        <v>89</v>
      </c>
      <c r="AY205" s="18" t="s">
        <v>135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87</v>
      </c>
      <c r="BK205" s="233">
        <f>ROUND(I205*H205,2)</f>
        <v>0</v>
      </c>
      <c r="BL205" s="18" t="s">
        <v>267</v>
      </c>
      <c r="BM205" s="232" t="s">
        <v>456</v>
      </c>
    </row>
    <row r="206" spans="1:51" s="14" customFormat="1" ht="12">
      <c r="A206" s="14"/>
      <c r="B206" s="250"/>
      <c r="C206" s="251"/>
      <c r="D206" s="241" t="s">
        <v>185</v>
      </c>
      <c r="E206" s="251"/>
      <c r="F206" s="253" t="s">
        <v>457</v>
      </c>
      <c r="G206" s="251"/>
      <c r="H206" s="254">
        <v>30.492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0" t="s">
        <v>185</v>
      </c>
      <c r="AU206" s="260" t="s">
        <v>89</v>
      </c>
      <c r="AV206" s="14" t="s">
        <v>89</v>
      </c>
      <c r="AW206" s="14" t="s">
        <v>4</v>
      </c>
      <c r="AX206" s="14" t="s">
        <v>87</v>
      </c>
      <c r="AY206" s="260" t="s">
        <v>135</v>
      </c>
    </row>
    <row r="207" spans="1:65" s="2" customFormat="1" ht="24.15" customHeight="1">
      <c r="A207" s="39"/>
      <c r="B207" s="40"/>
      <c r="C207" s="220" t="s">
        <v>206</v>
      </c>
      <c r="D207" s="220" t="s">
        <v>138</v>
      </c>
      <c r="E207" s="221" t="s">
        <v>458</v>
      </c>
      <c r="F207" s="222" t="s">
        <v>459</v>
      </c>
      <c r="G207" s="223" t="s">
        <v>183</v>
      </c>
      <c r="H207" s="224">
        <v>26.515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44</v>
      </c>
      <c r="O207" s="92"/>
      <c r="P207" s="230">
        <f>O207*H207</f>
        <v>0</v>
      </c>
      <c r="Q207" s="230">
        <v>0.0015</v>
      </c>
      <c r="R207" s="230">
        <f>Q207*H207</f>
        <v>0.0397725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267</v>
      </c>
      <c r="AT207" s="232" t="s">
        <v>138</v>
      </c>
      <c r="AU207" s="232" t="s">
        <v>89</v>
      </c>
      <c r="AY207" s="18" t="s">
        <v>135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87</v>
      </c>
      <c r="BK207" s="233">
        <f>ROUND(I207*H207,2)</f>
        <v>0</v>
      </c>
      <c r="BL207" s="18" t="s">
        <v>267</v>
      </c>
      <c r="BM207" s="232" t="s">
        <v>460</v>
      </c>
    </row>
    <row r="208" spans="1:65" s="2" customFormat="1" ht="24.15" customHeight="1">
      <c r="A208" s="39"/>
      <c r="B208" s="40"/>
      <c r="C208" s="220" t="s">
        <v>461</v>
      </c>
      <c r="D208" s="220" t="s">
        <v>138</v>
      </c>
      <c r="E208" s="221" t="s">
        <v>462</v>
      </c>
      <c r="F208" s="222" t="s">
        <v>463</v>
      </c>
      <c r="G208" s="223" t="s">
        <v>232</v>
      </c>
      <c r="H208" s="224">
        <v>1.725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44</v>
      </c>
      <c r="O208" s="92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267</v>
      </c>
      <c r="AT208" s="232" t="s">
        <v>138</v>
      </c>
      <c r="AU208" s="232" t="s">
        <v>89</v>
      </c>
      <c r="AY208" s="18" t="s">
        <v>135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87</v>
      </c>
      <c r="BK208" s="233">
        <f>ROUND(I208*H208,2)</f>
        <v>0</v>
      </c>
      <c r="BL208" s="18" t="s">
        <v>267</v>
      </c>
      <c r="BM208" s="232" t="s">
        <v>464</v>
      </c>
    </row>
    <row r="209" spans="1:65" s="2" customFormat="1" ht="24.15" customHeight="1">
      <c r="A209" s="39"/>
      <c r="B209" s="40"/>
      <c r="C209" s="220" t="s">
        <v>465</v>
      </c>
      <c r="D209" s="220" t="s">
        <v>138</v>
      </c>
      <c r="E209" s="221" t="s">
        <v>466</v>
      </c>
      <c r="F209" s="222" t="s">
        <v>467</v>
      </c>
      <c r="G209" s="223" t="s">
        <v>232</v>
      </c>
      <c r="H209" s="224">
        <v>1.725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44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267</v>
      </c>
      <c r="AT209" s="232" t="s">
        <v>138</v>
      </c>
      <c r="AU209" s="232" t="s">
        <v>89</v>
      </c>
      <c r="AY209" s="18" t="s">
        <v>135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87</v>
      </c>
      <c r="BK209" s="233">
        <f>ROUND(I209*H209,2)</f>
        <v>0</v>
      </c>
      <c r="BL209" s="18" t="s">
        <v>267</v>
      </c>
      <c r="BM209" s="232" t="s">
        <v>468</v>
      </c>
    </row>
    <row r="210" spans="1:63" s="12" customFormat="1" ht="22.8" customHeight="1">
      <c r="A210" s="12"/>
      <c r="B210" s="204"/>
      <c r="C210" s="205"/>
      <c r="D210" s="206" t="s">
        <v>78</v>
      </c>
      <c r="E210" s="218" t="s">
        <v>469</v>
      </c>
      <c r="F210" s="218" t="s">
        <v>470</v>
      </c>
      <c r="G210" s="205"/>
      <c r="H210" s="205"/>
      <c r="I210" s="208"/>
      <c r="J210" s="219">
        <f>BK210</f>
        <v>0</v>
      </c>
      <c r="K210" s="205"/>
      <c r="L210" s="210"/>
      <c r="M210" s="211"/>
      <c r="N210" s="212"/>
      <c r="O210" s="212"/>
      <c r="P210" s="213">
        <f>SUM(P211:P214)</f>
        <v>0</v>
      </c>
      <c r="Q210" s="212"/>
      <c r="R210" s="213">
        <f>SUM(R211:R214)</f>
        <v>0.0016524000000000003</v>
      </c>
      <c r="S210" s="212"/>
      <c r="T210" s="214">
        <f>SUM(T211:T214)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5" t="s">
        <v>89</v>
      </c>
      <c r="AT210" s="216" t="s">
        <v>78</v>
      </c>
      <c r="AU210" s="216" t="s">
        <v>87</v>
      </c>
      <c r="AY210" s="215" t="s">
        <v>135</v>
      </c>
      <c r="BK210" s="217">
        <f>SUM(BK211:BK214)</f>
        <v>0</v>
      </c>
    </row>
    <row r="211" spans="1:65" s="2" customFormat="1" ht="24.15" customHeight="1">
      <c r="A211" s="39"/>
      <c r="B211" s="40"/>
      <c r="C211" s="220" t="s">
        <v>471</v>
      </c>
      <c r="D211" s="220" t="s">
        <v>138</v>
      </c>
      <c r="E211" s="221" t="s">
        <v>472</v>
      </c>
      <c r="F211" s="222" t="s">
        <v>473</v>
      </c>
      <c r="G211" s="223" t="s">
        <v>474</v>
      </c>
      <c r="H211" s="224">
        <v>9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44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267</v>
      </c>
      <c r="AT211" s="232" t="s">
        <v>138</v>
      </c>
      <c r="AU211" s="232" t="s">
        <v>89</v>
      </c>
      <c r="AY211" s="18" t="s">
        <v>135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87</v>
      </c>
      <c r="BK211" s="233">
        <f>ROUND(I211*H211,2)</f>
        <v>0</v>
      </c>
      <c r="BL211" s="18" t="s">
        <v>267</v>
      </c>
      <c r="BM211" s="232" t="s">
        <v>475</v>
      </c>
    </row>
    <row r="212" spans="1:51" s="14" customFormat="1" ht="12">
      <c r="A212" s="14"/>
      <c r="B212" s="250"/>
      <c r="C212" s="251"/>
      <c r="D212" s="241" t="s">
        <v>185</v>
      </c>
      <c r="E212" s="252" t="s">
        <v>1</v>
      </c>
      <c r="F212" s="253" t="s">
        <v>476</v>
      </c>
      <c r="G212" s="251"/>
      <c r="H212" s="254">
        <v>9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0" t="s">
        <v>185</v>
      </c>
      <c r="AU212" s="260" t="s">
        <v>89</v>
      </c>
      <c r="AV212" s="14" t="s">
        <v>89</v>
      </c>
      <c r="AW212" s="14" t="s">
        <v>34</v>
      </c>
      <c r="AX212" s="14" t="s">
        <v>87</v>
      </c>
      <c r="AY212" s="260" t="s">
        <v>135</v>
      </c>
    </row>
    <row r="213" spans="1:65" s="2" customFormat="1" ht="16.5" customHeight="1">
      <c r="A213" s="39"/>
      <c r="B213" s="40"/>
      <c r="C213" s="283" t="s">
        <v>477</v>
      </c>
      <c r="D213" s="283" t="s">
        <v>364</v>
      </c>
      <c r="E213" s="284" t="s">
        <v>478</v>
      </c>
      <c r="F213" s="285" t="s">
        <v>479</v>
      </c>
      <c r="G213" s="286" t="s">
        <v>474</v>
      </c>
      <c r="H213" s="287">
        <v>9.72</v>
      </c>
      <c r="I213" s="288"/>
      <c r="J213" s="289">
        <f>ROUND(I213*H213,2)</f>
        <v>0</v>
      </c>
      <c r="K213" s="290"/>
      <c r="L213" s="291"/>
      <c r="M213" s="292" t="s">
        <v>1</v>
      </c>
      <c r="N213" s="293" t="s">
        <v>44</v>
      </c>
      <c r="O213" s="92"/>
      <c r="P213" s="230">
        <f>O213*H213</f>
        <v>0</v>
      </c>
      <c r="Q213" s="230">
        <v>0.00017</v>
      </c>
      <c r="R213" s="230">
        <f>Q213*H213</f>
        <v>0.0016524000000000003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385</v>
      </c>
      <c r="AT213" s="232" t="s">
        <v>364</v>
      </c>
      <c r="AU213" s="232" t="s">
        <v>89</v>
      </c>
      <c r="AY213" s="18" t="s">
        <v>135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87</v>
      </c>
      <c r="BK213" s="233">
        <f>ROUND(I213*H213,2)</f>
        <v>0</v>
      </c>
      <c r="BL213" s="18" t="s">
        <v>267</v>
      </c>
      <c r="BM213" s="232" t="s">
        <v>480</v>
      </c>
    </row>
    <row r="214" spans="1:51" s="14" customFormat="1" ht="12">
      <c r="A214" s="14"/>
      <c r="B214" s="250"/>
      <c r="C214" s="251"/>
      <c r="D214" s="241" t="s">
        <v>185</v>
      </c>
      <c r="E214" s="251"/>
      <c r="F214" s="253" t="s">
        <v>481</v>
      </c>
      <c r="G214" s="251"/>
      <c r="H214" s="254">
        <v>9.72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0" t="s">
        <v>185</v>
      </c>
      <c r="AU214" s="260" t="s">
        <v>89</v>
      </c>
      <c r="AV214" s="14" t="s">
        <v>89</v>
      </c>
      <c r="AW214" s="14" t="s">
        <v>4</v>
      </c>
      <c r="AX214" s="14" t="s">
        <v>87</v>
      </c>
      <c r="AY214" s="260" t="s">
        <v>135</v>
      </c>
    </row>
    <row r="215" spans="1:63" s="12" customFormat="1" ht="22.8" customHeight="1">
      <c r="A215" s="12"/>
      <c r="B215" s="204"/>
      <c r="C215" s="205"/>
      <c r="D215" s="206" t="s">
        <v>78</v>
      </c>
      <c r="E215" s="218" t="s">
        <v>482</v>
      </c>
      <c r="F215" s="218" t="s">
        <v>483</v>
      </c>
      <c r="G215" s="205"/>
      <c r="H215" s="205"/>
      <c r="I215" s="208"/>
      <c r="J215" s="219">
        <f>BK215</f>
        <v>0</v>
      </c>
      <c r="K215" s="205"/>
      <c r="L215" s="210"/>
      <c r="M215" s="211"/>
      <c r="N215" s="212"/>
      <c r="O215" s="212"/>
      <c r="P215" s="213">
        <f>SUM(P216:P260)</f>
        <v>0</v>
      </c>
      <c r="Q215" s="212"/>
      <c r="R215" s="213">
        <f>SUM(R216:R260)</f>
        <v>3.0420249999999998</v>
      </c>
      <c r="S215" s="212"/>
      <c r="T215" s="214">
        <f>SUM(T216:T260)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5" t="s">
        <v>89</v>
      </c>
      <c r="AT215" s="216" t="s">
        <v>78</v>
      </c>
      <c r="AU215" s="216" t="s">
        <v>87</v>
      </c>
      <c r="AY215" s="215" t="s">
        <v>135</v>
      </c>
      <c r="BK215" s="217">
        <f>SUM(BK216:BK260)</f>
        <v>0</v>
      </c>
    </row>
    <row r="216" spans="1:65" s="2" customFormat="1" ht="16.5" customHeight="1">
      <c r="A216" s="39"/>
      <c r="B216" s="40"/>
      <c r="C216" s="220" t="s">
        <v>242</v>
      </c>
      <c r="D216" s="220" t="s">
        <v>138</v>
      </c>
      <c r="E216" s="221" t="s">
        <v>484</v>
      </c>
      <c r="F216" s="222" t="s">
        <v>485</v>
      </c>
      <c r="G216" s="223" t="s">
        <v>183</v>
      </c>
      <c r="H216" s="224">
        <v>94.435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44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267</v>
      </c>
      <c r="AT216" s="232" t="s">
        <v>138</v>
      </c>
      <c r="AU216" s="232" t="s">
        <v>89</v>
      </c>
      <c r="AY216" s="18" t="s">
        <v>135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87</v>
      </c>
      <c r="BK216" s="233">
        <f>ROUND(I216*H216,2)</f>
        <v>0</v>
      </c>
      <c r="BL216" s="18" t="s">
        <v>267</v>
      </c>
      <c r="BM216" s="232" t="s">
        <v>486</v>
      </c>
    </row>
    <row r="217" spans="1:51" s="13" customFormat="1" ht="12">
      <c r="A217" s="13"/>
      <c r="B217" s="239"/>
      <c r="C217" s="240"/>
      <c r="D217" s="241" t="s">
        <v>185</v>
      </c>
      <c r="E217" s="242" t="s">
        <v>1</v>
      </c>
      <c r="F217" s="243" t="s">
        <v>186</v>
      </c>
      <c r="G217" s="240"/>
      <c r="H217" s="242" t="s">
        <v>1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185</v>
      </c>
      <c r="AU217" s="249" t="s">
        <v>89</v>
      </c>
      <c r="AV217" s="13" t="s">
        <v>87</v>
      </c>
      <c r="AW217" s="13" t="s">
        <v>34</v>
      </c>
      <c r="AX217" s="13" t="s">
        <v>79</v>
      </c>
      <c r="AY217" s="249" t="s">
        <v>135</v>
      </c>
    </row>
    <row r="218" spans="1:51" s="14" customFormat="1" ht="12">
      <c r="A218" s="14"/>
      <c r="B218" s="250"/>
      <c r="C218" s="251"/>
      <c r="D218" s="241" t="s">
        <v>185</v>
      </c>
      <c r="E218" s="252" t="s">
        <v>1</v>
      </c>
      <c r="F218" s="253" t="s">
        <v>487</v>
      </c>
      <c r="G218" s="251"/>
      <c r="H218" s="254">
        <v>24.644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0" t="s">
        <v>185</v>
      </c>
      <c r="AU218" s="260" t="s">
        <v>89</v>
      </c>
      <c r="AV218" s="14" t="s">
        <v>89</v>
      </c>
      <c r="AW218" s="14" t="s">
        <v>34</v>
      </c>
      <c r="AX218" s="14" t="s">
        <v>79</v>
      </c>
      <c r="AY218" s="260" t="s">
        <v>135</v>
      </c>
    </row>
    <row r="219" spans="1:51" s="14" customFormat="1" ht="12">
      <c r="A219" s="14"/>
      <c r="B219" s="250"/>
      <c r="C219" s="251"/>
      <c r="D219" s="241" t="s">
        <v>185</v>
      </c>
      <c r="E219" s="252" t="s">
        <v>1</v>
      </c>
      <c r="F219" s="253" t="s">
        <v>488</v>
      </c>
      <c r="G219" s="251"/>
      <c r="H219" s="254">
        <v>11.312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0" t="s">
        <v>185</v>
      </c>
      <c r="AU219" s="260" t="s">
        <v>89</v>
      </c>
      <c r="AV219" s="14" t="s">
        <v>89</v>
      </c>
      <c r="AW219" s="14" t="s">
        <v>34</v>
      </c>
      <c r="AX219" s="14" t="s">
        <v>79</v>
      </c>
      <c r="AY219" s="260" t="s">
        <v>135</v>
      </c>
    </row>
    <row r="220" spans="1:51" s="14" customFormat="1" ht="12">
      <c r="A220" s="14"/>
      <c r="B220" s="250"/>
      <c r="C220" s="251"/>
      <c r="D220" s="241" t="s">
        <v>185</v>
      </c>
      <c r="E220" s="252" t="s">
        <v>1</v>
      </c>
      <c r="F220" s="253" t="s">
        <v>489</v>
      </c>
      <c r="G220" s="251"/>
      <c r="H220" s="254">
        <v>2.727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0" t="s">
        <v>185</v>
      </c>
      <c r="AU220" s="260" t="s">
        <v>89</v>
      </c>
      <c r="AV220" s="14" t="s">
        <v>89</v>
      </c>
      <c r="AW220" s="14" t="s">
        <v>34</v>
      </c>
      <c r="AX220" s="14" t="s">
        <v>79</v>
      </c>
      <c r="AY220" s="260" t="s">
        <v>135</v>
      </c>
    </row>
    <row r="221" spans="1:51" s="14" customFormat="1" ht="12">
      <c r="A221" s="14"/>
      <c r="B221" s="250"/>
      <c r="C221" s="251"/>
      <c r="D221" s="241" t="s">
        <v>185</v>
      </c>
      <c r="E221" s="252" t="s">
        <v>1</v>
      </c>
      <c r="F221" s="253" t="s">
        <v>490</v>
      </c>
      <c r="G221" s="251"/>
      <c r="H221" s="254">
        <v>4.848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0" t="s">
        <v>185</v>
      </c>
      <c r="AU221" s="260" t="s">
        <v>89</v>
      </c>
      <c r="AV221" s="14" t="s">
        <v>89</v>
      </c>
      <c r="AW221" s="14" t="s">
        <v>34</v>
      </c>
      <c r="AX221" s="14" t="s">
        <v>79</v>
      </c>
      <c r="AY221" s="260" t="s">
        <v>135</v>
      </c>
    </row>
    <row r="222" spans="1:51" s="16" customFormat="1" ht="12">
      <c r="A222" s="16"/>
      <c r="B222" s="272"/>
      <c r="C222" s="273"/>
      <c r="D222" s="241" t="s">
        <v>185</v>
      </c>
      <c r="E222" s="274" t="s">
        <v>1</v>
      </c>
      <c r="F222" s="275" t="s">
        <v>223</v>
      </c>
      <c r="G222" s="273"/>
      <c r="H222" s="276">
        <v>43.531</v>
      </c>
      <c r="I222" s="277"/>
      <c r="J222" s="273"/>
      <c r="K222" s="273"/>
      <c r="L222" s="278"/>
      <c r="M222" s="279"/>
      <c r="N222" s="280"/>
      <c r="O222" s="280"/>
      <c r="P222" s="280"/>
      <c r="Q222" s="280"/>
      <c r="R222" s="280"/>
      <c r="S222" s="280"/>
      <c r="T222" s="281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82" t="s">
        <v>185</v>
      </c>
      <c r="AU222" s="282" t="s">
        <v>89</v>
      </c>
      <c r="AV222" s="16" t="s">
        <v>151</v>
      </c>
      <c r="AW222" s="16" t="s">
        <v>34</v>
      </c>
      <c r="AX222" s="16" t="s">
        <v>79</v>
      </c>
      <c r="AY222" s="282" t="s">
        <v>135</v>
      </c>
    </row>
    <row r="223" spans="1:51" s="13" customFormat="1" ht="12">
      <c r="A223" s="13"/>
      <c r="B223" s="239"/>
      <c r="C223" s="240"/>
      <c r="D223" s="241" t="s">
        <v>185</v>
      </c>
      <c r="E223" s="242" t="s">
        <v>1</v>
      </c>
      <c r="F223" s="243" t="s">
        <v>211</v>
      </c>
      <c r="G223" s="240"/>
      <c r="H223" s="242" t="s">
        <v>1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9" t="s">
        <v>185</v>
      </c>
      <c r="AU223" s="249" t="s">
        <v>89</v>
      </c>
      <c r="AV223" s="13" t="s">
        <v>87</v>
      </c>
      <c r="AW223" s="13" t="s">
        <v>34</v>
      </c>
      <c r="AX223" s="13" t="s">
        <v>79</v>
      </c>
      <c r="AY223" s="249" t="s">
        <v>135</v>
      </c>
    </row>
    <row r="224" spans="1:51" s="14" customFormat="1" ht="12">
      <c r="A224" s="14"/>
      <c r="B224" s="250"/>
      <c r="C224" s="251"/>
      <c r="D224" s="241" t="s">
        <v>185</v>
      </c>
      <c r="E224" s="252" t="s">
        <v>1</v>
      </c>
      <c r="F224" s="253" t="s">
        <v>491</v>
      </c>
      <c r="G224" s="251"/>
      <c r="H224" s="254">
        <v>20.2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0" t="s">
        <v>185</v>
      </c>
      <c r="AU224" s="260" t="s">
        <v>89</v>
      </c>
      <c r="AV224" s="14" t="s">
        <v>89</v>
      </c>
      <c r="AW224" s="14" t="s">
        <v>34</v>
      </c>
      <c r="AX224" s="14" t="s">
        <v>79</v>
      </c>
      <c r="AY224" s="260" t="s">
        <v>135</v>
      </c>
    </row>
    <row r="225" spans="1:51" s="14" customFormat="1" ht="12">
      <c r="A225" s="14"/>
      <c r="B225" s="250"/>
      <c r="C225" s="251"/>
      <c r="D225" s="241" t="s">
        <v>185</v>
      </c>
      <c r="E225" s="252" t="s">
        <v>1</v>
      </c>
      <c r="F225" s="253" t="s">
        <v>225</v>
      </c>
      <c r="G225" s="251"/>
      <c r="H225" s="254">
        <v>15.352</v>
      </c>
      <c r="I225" s="255"/>
      <c r="J225" s="251"/>
      <c r="K225" s="251"/>
      <c r="L225" s="256"/>
      <c r="M225" s="257"/>
      <c r="N225" s="258"/>
      <c r="O225" s="258"/>
      <c r="P225" s="258"/>
      <c r="Q225" s="258"/>
      <c r="R225" s="258"/>
      <c r="S225" s="258"/>
      <c r="T225" s="25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0" t="s">
        <v>185</v>
      </c>
      <c r="AU225" s="260" t="s">
        <v>89</v>
      </c>
      <c r="AV225" s="14" t="s">
        <v>89</v>
      </c>
      <c r="AW225" s="14" t="s">
        <v>34</v>
      </c>
      <c r="AX225" s="14" t="s">
        <v>79</v>
      </c>
      <c r="AY225" s="260" t="s">
        <v>135</v>
      </c>
    </row>
    <row r="226" spans="1:51" s="14" customFormat="1" ht="12">
      <c r="A226" s="14"/>
      <c r="B226" s="250"/>
      <c r="C226" s="251"/>
      <c r="D226" s="241" t="s">
        <v>185</v>
      </c>
      <c r="E226" s="252" t="s">
        <v>1</v>
      </c>
      <c r="F226" s="253" t="s">
        <v>492</v>
      </c>
      <c r="G226" s="251"/>
      <c r="H226" s="254">
        <v>14.544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0" t="s">
        <v>185</v>
      </c>
      <c r="AU226" s="260" t="s">
        <v>89</v>
      </c>
      <c r="AV226" s="14" t="s">
        <v>89</v>
      </c>
      <c r="AW226" s="14" t="s">
        <v>34</v>
      </c>
      <c r="AX226" s="14" t="s">
        <v>79</v>
      </c>
      <c r="AY226" s="260" t="s">
        <v>135</v>
      </c>
    </row>
    <row r="227" spans="1:51" s="14" customFormat="1" ht="12">
      <c r="A227" s="14"/>
      <c r="B227" s="250"/>
      <c r="C227" s="251"/>
      <c r="D227" s="241" t="s">
        <v>185</v>
      </c>
      <c r="E227" s="252" t="s">
        <v>1</v>
      </c>
      <c r="F227" s="253" t="s">
        <v>493</v>
      </c>
      <c r="G227" s="251"/>
      <c r="H227" s="254">
        <v>0.808</v>
      </c>
      <c r="I227" s="255"/>
      <c r="J227" s="251"/>
      <c r="K227" s="251"/>
      <c r="L227" s="256"/>
      <c r="M227" s="257"/>
      <c r="N227" s="258"/>
      <c r="O227" s="258"/>
      <c r="P227" s="258"/>
      <c r="Q227" s="258"/>
      <c r="R227" s="258"/>
      <c r="S227" s="258"/>
      <c r="T227" s="25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0" t="s">
        <v>185</v>
      </c>
      <c r="AU227" s="260" t="s">
        <v>89</v>
      </c>
      <c r="AV227" s="14" t="s">
        <v>89</v>
      </c>
      <c r="AW227" s="14" t="s">
        <v>34</v>
      </c>
      <c r="AX227" s="14" t="s">
        <v>79</v>
      </c>
      <c r="AY227" s="260" t="s">
        <v>135</v>
      </c>
    </row>
    <row r="228" spans="1:51" s="16" customFormat="1" ht="12">
      <c r="A228" s="16"/>
      <c r="B228" s="272"/>
      <c r="C228" s="273"/>
      <c r="D228" s="241" t="s">
        <v>185</v>
      </c>
      <c r="E228" s="274" t="s">
        <v>1</v>
      </c>
      <c r="F228" s="275" t="s">
        <v>223</v>
      </c>
      <c r="G228" s="273"/>
      <c r="H228" s="276">
        <v>50.904</v>
      </c>
      <c r="I228" s="277"/>
      <c r="J228" s="273"/>
      <c r="K228" s="273"/>
      <c r="L228" s="278"/>
      <c r="M228" s="279"/>
      <c r="N228" s="280"/>
      <c r="O228" s="280"/>
      <c r="P228" s="280"/>
      <c r="Q228" s="280"/>
      <c r="R228" s="280"/>
      <c r="S228" s="280"/>
      <c r="T228" s="281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T228" s="282" t="s">
        <v>185</v>
      </c>
      <c r="AU228" s="282" t="s">
        <v>89</v>
      </c>
      <c r="AV228" s="16" t="s">
        <v>151</v>
      </c>
      <c r="AW228" s="16" t="s">
        <v>34</v>
      </c>
      <c r="AX228" s="16" t="s">
        <v>79</v>
      </c>
      <c r="AY228" s="282" t="s">
        <v>135</v>
      </c>
    </row>
    <row r="229" spans="1:51" s="15" customFormat="1" ht="12">
      <c r="A229" s="15"/>
      <c r="B229" s="261"/>
      <c r="C229" s="262"/>
      <c r="D229" s="241" t="s">
        <v>185</v>
      </c>
      <c r="E229" s="263" t="s">
        <v>1</v>
      </c>
      <c r="F229" s="264" t="s">
        <v>195</v>
      </c>
      <c r="G229" s="262"/>
      <c r="H229" s="265">
        <v>94.435</v>
      </c>
      <c r="I229" s="266"/>
      <c r="J229" s="262"/>
      <c r="K229" s="262"/>
      <c r="L229" s="267"/>
      <c r="M229" s="268"/>
      <c r="N229" s="269"/>
      <c r="O229" s="269"/>
      <c r="P229" s="269"/>
      <c r="Q229" s="269"/>
      <c r="R229" s="269"/>
      <c r="S229" s="269"/>
      <c r="T229" s="270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1" t="s">
        <v>185</v>
      </c>
      <c r="AU229" s="271" t="s">
        <v>89</v>
      </c>
      <c r="AV229" s="15" t="s">
        <v>156</v>
      </c>
      <c r="AW229" s="15" t="s">
        <v>34</v>
      </c>
      <c r="AX229" s="15" t="s">
        <v>87</v>
      </c>
      <c r="AY229" s="271" t="s">
        <v>135</v>
      </c>
    </row>
    <row r="230" spans="1:65" s="2" customFormat="1" ht="16.5" customHeight="1">
      <c r="A230" s="39"/>
      <c r="B230" s="40"/>
      <c r="C230" s="220" t="s">
        <v>246</v>
      </c>
      <c r="D230" s="220" t="s">
        <v>138</v>
      </c>
      <c r="E230" s="221" t="s">
        <v>494</v>
      </c>
      <c r="F230" s="222" t="s">
        <v>495</v>
      </c>
      <c r="G230" s="223" t="s">
        <v>183</v>
      </c>
      <c r="H230" s="224">
        <v>94.435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44</v>
      </c>
      <c r="O230" s="92"/>
      <c r="P230" s="230">
        <f>O230*H230</f>
        <v>0</v>
      </c>
      <c r="Q230" s="230">
        <v>0.0003</v>
      </c>
      <c r="R230" s="230">
        <f>Q230*H230</f>
        <v>0.028330499999999998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267</v>
      </c>
      <c r="AT230" s="232" t="s">
        <v>138</v>
      </c>
      <c r="AU230" s="232" t="s">
        <v>89</v>
      </c>
      <c r="AY230" s="18" t="s">
        <v>135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87</v>
      </c>
      <c r="BK230" s="233">
        <f>ROUND(I230*H230,2)</f>
        <v>0</v>
      </c>
      <c r="BL230" s="18" t="s">
        <v>267</v>
      </c>
      <c r="BM230" s="232" t="s">
        <v>496</v>
      </c>
    </row>
    <row r="231" spans="1:65" s="2" customFormat="1" ht="24.15" customHeight="1">
      <c r="A231" s="39"/>
      <c r="B231" s="40"/>
      <c r="C231" s="220" t="s">
        <v>256</v>
      </c>
      <c r="D231" s="220" t="s">
        <v>138</v>
      </c>
      <c r="E231" s="221" t="s">
        <v>497</v>
      </c>
      <c r="F231" s="222" t="s">
        <v>498</v>
      </c>
      <c r="G231" s="223" t="s">
        <v>183</v>
      </c>
      <c r="H231" s="224">
        <v>94.435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44</v>
      </c>
      <c r="O231" s="92"/>
      <c r="P231" s="230">
        <f>O231*H231</f>
        <v>0</v>
      </c>
      <c r="Q231" s="230">
        <v>0.0015</v>
      </c>
      <c r="R231" s="230">
        <f>Q231*H231</f>
        <v>0.14165250000000001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267</v>
      </c>
      <c r="AT231" s="232" t="s">
        <v>138</v>
      </c>
      <c r="AU231" s="232" t="s">
        <v>89</v>
      </c>
      <c r="AY231" s="18" t="s">
        <v>135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87</v>
      </c>
      <c r="BK231" s="233">
        <f>ROUND(I231*H231,2)</f>
        <v>0</v>
      </c>
      <c r="BL231" s="18" t="s">
        <v>267</v>
      </c>
      <c r="BM231" s="232" t="s">
        <v>499</v>
      </c>
    </row>
    <row r="232" spans="1:65" s="2" customFormat="1" ht="37.8" customHeight="1">
      <c r="A232" s="39"/>
      <c r="B232" s="40"/>
      <c r="C232" s="220" t="s">
        <v>8</v>
      </c>
      <c r="D232" s="220" t="s">
        <v>138</v>
      </c>
      <c r="E232" s="221" t="s">
        <v>500</v>
      </c>
      <c r="F232" s="222" t="s">
        <v>501</v>
      </c>
      <c r="G232" s="223" t="s">
        <v>183</v>
      </c>
      <c r="H232" s="224">
        <v>64.177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44</v>
      </c>
      <c r="O232" s="92"/>
      <c r="P232" s="230">
        <f>O232*H232</f>
        <v>0</v>
      </c>
      <c r="Q232" s="230">
        <v>0.009</v>
      </c>
      <c r="R232" s="230">
        <f>Q232*H232</f>
        <v>0.577593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267</v>
      </c>
      <c r="AT232" s="232" t="s">
        <v>138</v>
      </c>
      <c r="AU232" s="232" t="s">
        <v>89</v>
      </c>
      <c r="AY232" s="18" t="s">
        <v>135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87</v>
      </c>
      <c r="BK232" s="233">
        <f>ROUND(I232*H232,2)</f>
        <v>0</v>
      </c>
      <c r="BL232" s="18" t="s">
        <v>267</v>
      </c>
      <c r="BM232" s="232" t="s">
        <v>502</v>
      </c>
    </row>
    <row r="233" spans="1:51" s="14" customFormat="1" ht="12">
      <c r="A233" s="14"/>
      <c r="B233" s="250"/>
      <c r="C233" s="251"/>
      <c r="D233" s="241" t="s">
        <v>185</v>
      </c>
      <c r="E233" s="252" t="s">
        <v>1</v>
      </c>
      <c r="F233" s="253" t="s">
        <v>503</v>
      </c>
      <c r="G233" s="251"/>
      <c r="H233" s="254">
        <v>64.177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0" t="s">
        <v>185</v>
      </c>
      <c r="AU233" s="260" t="s">
        <v>89</v>
      </c>
      <c r="AV233" s="14" t="s">
        <v>89</v>
      </c>
      <c r="AW233" s="14" t="s">
        <v>34</v>
      </c>
      <c r="AX233" s="14" t="s">
        <v>87</v>
      </c>
      <c r="AY233" s="260" t="s">
        <v>135</v>
      </c>
    </row>
    <row r="234" spans="1:65" s="2" customFormat="1" ht="24.15" customHeight="1">
      <c r="A234" s="39"/>
      <c r="B234" s="40"/>
      <c r="C234" s="283" t="s">
        <v>267</v>
      </c>
      <c r="D234" s="283" t="s">
        <v>364</v>
      </c>
      <c r="E234" s="284" t="s">
        <v>504</v>
      </c>
      <c r="F234" s="285" t="s">
        <v>505</v>
      </c>
      <c r="G234" s="286" t="s">
        <v>183</v>
      </c>
      <c r="H234" s="287">
        <v>73.804</v>
      </c>
      <c r="I234" s="288"/>
      <c r="J234" s="289">
        <f>ROUND(I234*H234,2)</f>
        <v>0</v>
      </c>
      <c r="K234" s="290"/>
      <c r="L234" s="291"/>
      <c r="M234" s="292" t="s">
        <v>1</v>
      </c>
      <c r="N234" s="293" t="s">
        <v>44</v>
      </c>
      <c r="O234" s="92"/>
      <c r="P234" s="230">
        <f>O234*H234</f>
        <v>0</v>
      </c>
      <c r="Q234" s="230">
        <v>0.02</v>
      </c>
      <c r="R234" s="230">
        <f>Q234*H234</f>
        <v>1.47608</v>
      </c>
      <c r="S234" s="230">
        <v>0</v>
      </c>
      <c r="T234" s="23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2" t="s">
        <v>385</v>
      </c>
      <c r="AT234" s="232" t="s">
        <v>364</v>
      </c>
      <c r="AU234" s="232" t="s">
        <v>89</v>
      </c>
      <c r="AY234" s="18" t="s">
        <v>135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8" t="s">
        <v>87</v>
      </c>
      <c r="BK234" s="233">
        <f>ROUND(I234*H234,2)</f>
        <v>0</v>
      </c>
      <c r="BL234" s="18" t="s">
        <v>267</v>
      </c>
      <c r="BM234" s="232" t="s">
        <v>506</v>
      </c>
    </row>
    <row r="235" spans="1:51" s="14" customFormat="1" ht="12">
      <c r="A235" s="14"/>
      <c r="B235" s="250"/>
      <c r="C235" s="251"/>
      <c r="D235" s="241" t="s">
        <v>185</v>
      </c>
      <c r="E235" s="251"/>
      <c r="F235" s="253" t="s">
        <v>507</v>
      </c>
      <c r="G235" s="251"/>
      <c r="H235" s="254">
        <v>73.804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0" t="s">
        <v>185</v>
      </c>
      <c r="AU235" s="260" t="s">
        <v>89</v>
      </c>
      <c r="AV235" s="14" t="s">
        <v>89</v>
      </c>
      <c r="AW235" s="14" t="s">
        <v>4</v>
      </c>
      <c r="AX235" s="14" t="s">
        <v>87</v>
      </c>
      <c r="AY235" s="260" t="s">
        <v>135</v>
      </c>
    </row>
    <row r="236" spans="1:65" s="2" customFormat="1" ht="24.15" customHeight="1">
      <c r="A236" s="39"/>
      <c r="B236" s="40"/>
      <c r="C236" s="220" t="s">
        <v>318</v>
      </c>
      <c r="D236" s="220" t="s">
        <v>138</v>
      </c>
      <c r="E236" s="221" t="s">
        <v>508</v>
      </c>
      <c r="F236" s="222" t="s">
        <v>509</v>
      </c>
      <c r="G236" s="223" t="s">
        <v>183</v>
      </c>
      <c r="H236" s="224">
        <v>30.258</v>
      </c>
      <c r="I236" s="225"/>
      <c r="J236" s="226">
        <f>ROUND(I236*H236,2)</f>
        <v>0</v>
      </c>
      <c r="K236" s="227"/>
      <c r="L236" s="45"/>
      <c r="M236" s="228" t="s">
        <v>1</v>
      </c>
      <c r="N236" s="229" t="s">
        <v>44</v>
      </c>
      <c r="O236" s="92"/>
      <c r="P236" s="230">
        <f>O236*H236</f>
        <v>0</v>
      </c>
      <c r="Q236" s="230">
        <v>0.0028</v>
      </c>
      <c r="R236" s="230">
        <f>Q236*H236</f>
        <v>0.0847224</v>
      </c>
      <c r="S236" s="230">
        <v>0</v>
      </c>
      <c r="T236" s="23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2" t="s">
        <v>267</v>
      </c>
      <c r="AT236" s="232" t="s">
        <v>138</v>
      </c>
      <c r="AU236" s="232" t="s">
        <v>89</v>
      </c>
      <c r="AY236" s="18" t="s">
        <v>135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8" t="s">
        <v>87</v>
      </c>
      <c r="BK236" s="233">
        <f>ROUND(I236*H236,2)</f>
        <v>0</v>
      </c>
      <c r="BL236" s="18" t="s">
        <v>267</v>
      </c>
      <c r="BM236" s="232" t="s">
        <v>510</v>
      </c>
    </row>
    <row r="237" spans="1:51" s="13" customFormat="1" ht="12">
      <c r="A237" s="13"/>
      <c r="B237" s="239"/>
      <c r="C237" s="240"/>
      <c r="D237" s="241" t="s">
        <v>185</v>
      </c>
      <c r="E237" s="242" t="s">
        <v>1</v>
      </c>
      <c r="F237" s="243" t="s">
        <v>186</v>
      </c>
      <c r="G237" s="240"/>
      <c r="H237" s="242" t="s">
        <v>1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185</v>
      </c>
      <c r="AU237" s="249" t="s">
        <v>89</v>
      </c>
      <c r="AV237" s="13" t="s">
        <v>87</v>
      </c>
      <c r="AW237" s="13" t="s">
        <v>34</v>
      </c>
      <c r="AX237" s="13" t="s">
        <v>79</v>
      </c>
      <c r="AY237" s="249" t="s">
        <v>135</v>
      </c>
    </row>
    <row r="238" spans="1:51" s="14" customFormat="1" ht="12">
      <c r="A238" s="14"/>
      <c r="B238" s="250"/>
      <c r="C238" s="251"/>
      <c r="D238" s="241" t="s">
        <v>185</v>
      </c>
      <c r="E238" s="252" t="s">
        <v>1</v>
      </c>
      <c r="F238" s="253" t="s">
        <v>511</v>
      </c>
      <c r="G238" s="251"/>
      <c r="H238" s="254">
        <v>14.906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0" t="s">
        <v>185</v>
      </c>
      <c r="AU238" s="260" t="s">
        <v>89</v>
      </c>
      <c r="AV238" s="14" t="s">
        <v>89</v>
      </c>
      <c r="AW238" s="14" t="s">
        <v>34</v>
      </c>
      <c r="AX238" s="14" t="s">
        <v>79</v>
      </c>
      <c r="AY238" s="260" t="s">
        <v>135</v>
      </c>
    </row>
    <row r="239" spans="1:51" s="13" customFormat="1" ht="12">
      <c r="A239" s="13"/>
      <c r="B239" s="239"/>
      <c r="C239" s="240"/>
      <c r="D239" s="241" t="s">
        <v>185</v>
      </c>
      <c r="E239" s="242" t="s">
        <v>1</v>
      </c>
      <c r="F239" s="243" t="s">
        <v>211</v>
      </c>
      <c r="G239" s="240"/>
      <c r="H239" s="242" t="s">
        <v>1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9" t="s">
        <v>185</v>
      </c>
      <c r="AU239" s="249" t="s">
        <v>89</v>
      </c>
      <c r="AV239" s="13" t="s">
        <v>87</v>
      </c>
      <c r="AW239" s="13" t="s">
        <v>34</v>
      </c>
      <c r="AX239" s="13" t="s">
        <v>79</v>
      </c>
      <c r="AY239" s="249" t="s">
        <v>135</v>
      </c>
    </row>
    <row r="240" spans="1:51" s="14" customFormat="1" ht="12">
      <c r="A240" s="14"/>
      <c r="B240" s="250"/>
      <c r="C240" s="251"/>
      <c r="D240" s="241" t="s">
        <v>185</v>
      </c>
      <c r="E240" s="252" t="s">
        <v>1</v>
      </c>
      <c r="F240" s="253" t="s">
        <v>512</v>
      </c>
      <c r="G240" s="251"/>
      <c r="H240" s="254">
        <v>15.352</v>
      </c>
      <c r="I240" s="255"/>
      <c r="J240" s="251"/>
      <c r="K240" s="251"/>
      <c r="L240" s="256"/>
      <c r="M240" s="257"/>
      <c r="N240" s="258"/>
      <c r="O240" s="258"/>
      <c r="P240" s="258"/>
      <c r="Q240" s="258"/>
      <c r="R240" s="258"/>
      <c r="S240" s="258"/>
      <c r="T240" s="25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0" t="s">
        <v>185</v>
      </c>
      <c r="AU240" s="260" t="s">
        <v>89</v>
      </c>
      <c r="AV240" s="14" t="s">
        <v>89</v>
      </c>
      <c r="AW240" s="14" t="s">
        <v>34</v>
      </c>
      <c r="AX240" s="14" t="s">
        <v>79</v>
      </c>
      <c r="AY240" s="260" t="s">
        <v>135</v>
      </c>
    </row>
    <row r="241" spans="1:51" s="15" customFormat="1" ht="12">
      <c r="A241" s="15"/>
      <c r="B241" s="261"/>
      <c r="C241" s="262"/>
      <c r="D241" s="241" t="s">
        <v>185</v>
      </c>
      <c r="E241" s="263" t="s">
        <v>1</v>
      </c>
      <c r="F241" s="264" t="s">
        <v>195</v>
      </c>
      <c r="G241" s="262"/>
      <c r="H241" s="265">
        <v>30.258</v>
      </c>
      <c r="I241" s="266"/>
      <c r="J241" s="262"/>
      <c r="K241" s="262"/>
      <c r="L241" s="267"/>
      <c r="M241" s="268"/>
      <c r="N241" s="269"/>
      <c r="O241" s="269"/>
      <c r="P241" s="269"/>
      <c r="Q241" s="269"/>
      <c r="R241" s="269"/>
      <c r="S241" s="269"/>
      <c r="T241" s="270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1" t="s">
        <v>185</v>
      </c>
      <c r="AU241" s="271" t="s">
        <v>89</v>
      </c>
      <c r="AV241" s="15" t="s">
        <v>156</v>
      </c>
      <c r="AW241" s="15" t="s">
        <v>34</v>
      </c>
      <c r="AX241" s="15" t="s">
        <v>87</v>
      </c>
      <c r="AY241" s="271" t="s">
        <v>135</v>
      </c>
    </row>
    <row r="242" spans="1:65" s="2" customFormat="1" ht="24.15" customHeight="1">
      <c r="A242" s="39"/>
      <c r="B242" s="40"/>
      <c r="C242" s="283" t="s">
        <v>280</v>
      </c>
      <c r="D242" s="283" t="s">
        <v>364</v>
      </c>
      <c r="E242" s="284" t="s">
        <v>513</v>
      </c>
      <c r="F242" s="285" t="s">
        <v>514</v>
      </c>
      <c r="G242" s="286" t="s">
        <v>313</v>
      </c>
      <c r="H242" s="287">
        <v>369.82</v>
      </c>
      <c r="I242" s="288"/>
      <c r="J242" s="289">
        <f>ROUND(I242*H242,2)</f>
        <v>0</v>
      </c>
      <c r="K242" s="290"/>
      <c r="L242" s="291"/>
      <c r="M242" s="292" t="s">
        <v>1</v>
      </c>
      <c r="N242" s="293" t="s">
        <v>44</v>
      </c>
      <c r="O242" s="92"/>
      <c r="P242" s="230">
        <f>O242*H242</f>
        <v>0</v>
      </c>
      <c r="Q242" s="230">
        <v>0.00193</v>
      </c>
      <c r="R242" s="230">
        <f>Q242*H242</f>
        <v>0.7137526</v>
      </c>
      <c r="S242" s="230">
        <v>0</v>
      </c>
      <c r="T242" s="23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2" t="s">
        <v>385</v>
      </c>
      <c r="AT242" s="232" t="s">
        <v>364</v>
      </c>
      <c r="AU242" s="232" t="s">
        <v>89</v>
      </c>
      <c r="AY242" s="18" t="s">
        <v>135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8" t="s">
        <v>87</v>
      </c>
      <c r="BK242" s="233">
        <f>ROUND(I242*H242,2)</f>
        <v>0</v>
      </c>
      <c r="BL242" s="18" t="s">
        <v>267</v>
      </c>
      <c r="BM242" s="232" t="s">
        <v>515</v>
      </c>
    </row>
    <row r="243" spans="1:51" s="14" customFormat="1" ht="12">
      <c r="A243" s="14"/>
      <c r="B243" s="250"/>
      <c r="C243" s="251"/>
      <c r="D243" s="241" t="s">
        <v>185</v>
      </c>
      <c r="E243" s="251"/>
      <c r="F243" s="253" t="s">
        <v>516</v>
      </c>
      <c r="G243" s="251"/>
      <c r="H243" s="254">
        <v>369.82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0" t="s">
        <v>185</v>
      </c>
      <c r="AU243" s="260" t="s">
        <v>89</v>
      </c>
      <c r="AV243" s="14" t="s">
        <v>89</v>
      </c>
      <c r="AW243" s="14" t="s">
        <v>4</v>
      </c>
      <c r="AX243" s="14" t="s">
        <v>87</v>
      </c>
      <c r="AY243" s="260" t="s">
        <v>135</v>
      </c>
    </row>
    <row r="244" spans="1:65" s="2" customFormat="1" ht="16.5" customHeight="1">
      <c r="A244" s="39"/>
      <c r="B244" s="40"/>
      <c r="C244" s="220" t="s">
        <v>517</v>
      </c>
      <c r="D244" s="220" t="s">
        <v>138</v>
      </c>
      <c r="E244" s="221" t="s">
        <v>518</v>
      </c>
      <c r="F244" s="222" t="s">
        <v>519</v>
      </c>
      <c r="G244" s="223" t="s">
        <v>266</v>
      </c>
      <c r="H244" s="224">
        <v>1</v>
      </c>
      <c r="I244" s="225"/>
      <c r="J244" s="226">
        <f>ROUND(I244*H244,2)</f>
        <v>0</v>
      </c>
      <c r="K244" s="227"/>
      <c r="L244" s="45"/>
      <c r="M244" s="228" t="s">
        <v>1</v>
      </c>
      <c r="N244" s="229" t="s">
        <v>44</v>
      </c>
      <c r="O244" s="92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267</v>
      </c>
      <c r="AT244" s="232" t="s">
        <v>138</v>
      </c>
      <c r="AU244" s="232" t="s">
        <v>89</v>
      </c>
      <c r="AY244" s="18" t="s">
        <v>135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87</v>
      </c>
      <c r="BK244" s="233">
        <f>ROUND(I244*H244,2)</f>
        <v>0</v>
      </c>
      <c r="BL244" s="18" t="s">
        <v>267</v>
      </c>
      <c r="BM244" s="232" t="s">
        <v>520</v>
      </c>
    </row>
    <row r="245" spans="1:65" s="2" customFormat="1" ht="16.5" customHeight="1">
      <c r="A245" s="39"/>
      <c r="B245" s="40"/>
      <c r="C245" s="283" t="s">
        <v>521</v>
      </c>
      <c r="D245" s="283" t="s">
        <v>364</v>
      </c>
      <c r="E245" s="284" t="s">
        <v>522</v>
      </c>
      <c r="F245" s="285" t="s">
        <v>523</v>
      </c>
      <c r="G245" s="286" t="s">
        <v>524</v>
      </c>
      <c r="H245" s="287">
        <v>6</v>
      </c>
      <c r="I245" s="288"/>
      <c r="J245" s="289">
        <f>ROUND(I245*H245,2)</f>
        <v>0</v>
      </c>
      <c r="K245" s="290"/>
      <c r="L245" s="291"/>
      <c r="M245" s="292" t="s">
        <v>1</v>
      </c>
      <c r="N245" s="293" t="s">
        <v>44</v>
      </c>
      <c r="O245" s="92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385</v>
      </c>
      <c r="AT245" s="232" t="s">
        <v>364</v>
      </c>
      <c r="AU245" s="232" t="s">
        <v>89</v>
      </c>
      <c r="AY245" s="18" t="s">
        <v>135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87</v>
      </c>
      <c r="BK245" s="233">
        <f>ROUND(I245*H245,2)</f>
        <v>0</v>
      </c>
      <c r="BL245" s="18" t="s">
        <v>267</v>
      </c>
      <c r="BM245" s="232" t="s">
        <v>525</v>
      </c>
    </row>
    <row r="246" spans="1:65" s="2" customFormat="1" ht="16.5" customHeight="1">
      <c r="A246" s="39"/>
      <c r="B246" s="40"/>
      <c r="C246" s="283" t="s">
        <v>526</v>
      </c>
      <c r="D246" s="283" t="s">
        <v>364</v>
      </c>
      <c r="E246" s="284" t="s">
        <v>527</v>
      </c>
      <c r="F246" s="285" t="s">
        <v>528</v>
      </c>
      <c r="G246" s="286" t="s">
        <v>524</v>
      </c>
      <c r="H246" s="287">
        <v>6</v>
      </c>
      <c r="I246" s="288"/>
      <c r="J246" s="289">
        <f>ROUND(I246*H246,2)</f>
        <v>0</v>
      </c>
      <c r="K246" s="290"/>
      <c r="L246" s="291"/>
      <c r="M246" s="292" t="s">
        <v>1</v>
      </c>
      <c r="N246" s="293" t="s">
        <v>44</v>
      </c>
      <c r="O246" s="92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2" t="s">
        <v>385</v>
      </c>
      <c r="AT246" s="232" t="s">
        <v>364</v>
      </c>
      <c r="AU246" s="232" t="s">
        <v>89</v>
      </c>
      <c r="AY246" s="18" t="s">
        <v>135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8" t="s">
        <v>87</v>
      </c>
      <c r="BK246" s="233">
        <f>ROUND(I246*H246,2)</f>
        <v>0</v>
      </c>
      <c r="BL246" s="18" t="s">
        <v>267</v>
      </c>
      <c r="BM246" s="232" t="s">
        <v>529</v>
      </c>
    </row>
    <row r="247" spans="1:65" s="2" customFormat="1" ht="16.5" customHeight="1">
      <c r="A247" s="39"/>
      <c r="B247" s="40"/>
      <c r="C247" s="283" t="s">
        <v>530</v>
      </c>
      <c r="D247" s="283" t="s">
        <v>364</v>
      </c>
      <c r="E247" s="284" t="s">
        <v>531</v>
      </c>
      <c r="F247" s="285" t="s">
        <v>532</v>
      </c>
      <c r="G247" s="286" t="s">
        <v>524</v>
      </c>
      <c r="H247" s="287">
        <v>6</v>
      </c>
      <c r="I247" s="288"/>
      <c r="J247" s="289">
        <f>ROUND(I247*H247,2)</f>
        <v>0</v>
      </c>
      <c r="K247" s="290"/>
      <c r="L247" s="291"/>
      <c r="M247" s="292" t="s">
        <v>1</v>
      </c>
      <c r="N247" s="293" t="s">
        <v>44</v>
      </c>
      <c r="O247" s="92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385</v>
      </c>
      <c r="AT247" s="232" t="s">
        <v>364</v>
      </c>
      <c r="AU247" s="232" t="s">
        <v>89</v>
      </c>
      <c r="AY247" s="18" t="s">
        <v>135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87</v>
      </c>
      <c r="BK247" s="233">
        <f>ROUND(I247*H247,2)</f>
        <v>0</v>
      </c>
      <c r="BL247" s="18" t="s">
        <v>267</v>
      </c>
      <c r="BM247" s="232" t="s">
        <v>533</v>
      </c>
    </row>
    <row r="248" spans="1:65" s="2" customFormat="1" ht="16.5" customHeight="1">
      <c r="A248" s="39"/>
      <c r="B248" s="40"/>
      <c r="C248" s="283" t="s">
        <v>534</v>
      </c>
      <c r="D248" s="283" t="s">
        <v>364</v>
      </c>
      <c r="E248" s="284" t="s">
        <v>535</v>
      </c>
      <c r="F248" s="285" t="s">
        <v>536</v>
      </c>
      <c r="G248" s="286" t="s">
        <v>524</v>
      </c>
      <c r="H248" s="287">
        <v>10</v>
      </c>
      <c r="I248" s="288"/>
      <c r="J248" s="289">
        <f>ROUND(I248*H248,2)</f>
        <v>0</v>
      </c>
      <c r="K248" s="290"/>
      <c r="L248" s="291"/>
      <c r="M248" s="292" t="s">
        <v>1</v>
      </c>
      <c r="N248" s="293" t="s">
        <v>44</v>
      </c>
      <c r="O248" s="92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2" t="s">
        <v>385</v>
      </c>
      <c r="AT248" s="232" t="s">
        <v>364</v>
      </c>
      <c r="AU248" s="232" t="s">
        <v>89</v>
      </c>
      <c r="AY248" s="18" t="s">
        <v>135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8" t="s">
        <v>87</v>
      </c>
      <c r="BK248" s="233">
        <f>ROUND(I248*H248,2)</f>
        <v>0</v>
      </c>
      <c r="BL248" s="18" t="s">
        <v>267</v>
      </c>
      <c r="BM248" s="232" t="s">
        <v>537</v>
      </c>
    </row>
    <row r="249" spans="1:65" s="2" customFormat="1" ht="21.75" customHeight="1">
      <c r="A249" s="39"/>
      <c r="B249" s="40"/>
      <c r="C249" s="283" t="s">
        <v>538</v>
      </c>
      <c r="D249" s="283" t="s">
        <v>364</v>
      </c>
      <c r="E249" s="284" t="s">
        <v>539</v>
      </c>
      <c r="F249" s="285" t="s">
        <v>540</v>
      </c>
      <c r="G249" s="286" t="s">
        <v>524</v>
      </c>
      <c r="H249" s="287">
        <v>4</v>
      </c>
      <c r="I249" s="288"/>
      <c r="J249" s="289">
        <f>ROUND(I249*H249,2)</f>
        <v>0</v>
      </c>
      <c r="K249" s="290"/>
      <c r="L249" s="291"/>
      <c r="M249" s="292" t="s">
        <v>1</v>
      </c>
      <c r="N249" s="293" t="s">
        <v>44</v>
      </c>
      <c r="O249" s="92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385</v>
      </c>
      <c r="AT249" s="232" t="s">
        <v>364</v>
      </c>
      <c r="AU249" s="232" t="s">
        <v>89</v>
      </c>
      <c r="AY249" s="18" t="s">
        <v>135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87</v>
      </c>
      <c r="BK249" s="233">
        <f>ROUND(I249*H249,2)</f>
        <v>0</v>
      </c>
      <c r="BL249" s="18" t="s">
        <v>267</v>
      </c>
      <c r="BM249" s="232" t="s">
        <v>541</v>
      </c>
    </row>
    <row r="250" spans="1:65" s="2" customFormat="1" ht="16.5" customHeight="1">
      <c r="A250" s="39"/>
      <c r="B250" s="40"/>
      <c r="C250" s="283" t="s">
        <v>542</v>
      </c>
      <c r="D250" s="283" t="s">
        <v>364</v>
      </c>
      <c r="E250" s="284" t="s">
        <v>543</v>
      </c>
      <c r="F250" s="285" t="s">
        <v>544</v>
      </c>
      <c r="G250" s="286" t="s">
        <v>524</v>
      </c>
      <c r="H250" s="287">
        <v>4</v>
      </c>
      <c r="I250" s="288"/>
      <c r="J250" s="289">
        <f>ROUND(I250*H250,2)</f>
        <v>0</v>
      </c>
      <c r="K250" s="290"/>
      <c r="L250" s="291"/>
      <c r="M250" s="292" t="s">
        <v>1</v>
      </c>
      <c r="N250" s="293" t="s">
        <v>44</v>
      </c>
      <c r="O250" s="92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2" t="s">
        <v>385</v>
      </c>
      <c r="AT250" s="232" t="s">
        <v>364</v>
      </c>
      <c r="AU250" s="232" t="s">
        <v>89</v>
      </c>
      <c r="AY250" s="18" t="s">
        <v>135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8" t="s">
        <v>87</v>
      </c>
      <c r="BK250" s="233">
        <f>ROUND(I250*H250,2)</f>
        <v>0</v>
      </c>
      <c r="BL250" s="18" t="s">
        <v>267</v>
      </c>
      <c r="BM250" s="232" t="s">
        <v>545</v>
      </c>
    </row>
    <row r="251" spans="1:65" s="2" customFormat="1" ht="16.5" customHeight="1">
      <c r="A251" s="39"/>
      <c r="B251" s="40"/>
      <c r="C251" s="283" t="s">
        <v>546</v>
      </c>
      <c r="D251" s="283" t="s">
        <v>364</v>
      </c>
      <c r="E251" s="284" t="s">
        <v>547</v>
      </c>
      <c r="F251" s="285" t="s">
        <v>548</v>
      </c>
      <c r="G251" s="286" t="s">
        <v>524</v>
      </c>
      <c r="H251" s="287">
        <v>4</v>
      </c>
      <c r="I251" s="288"/>
      <c r="J251" s="289">
        <f>ROUND(I251*H251,2)</f>
        <v>0</v>
      </c>
      <c r="K251" s="290"/>
      <c r="L251" s="291"/>
      <c r="M251" s="292" t="s">
        <v>1</v>
      </c>
      <c r="N251" s="293" t="s">
        <v>44</v>
      </c>
      <c r="O251" s="92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2" t="s">
        <v>385</v>
      </c>
      <c r="AT251" s="232" t="s">
        <v>364</v>
      </c>
      <c r="AU251" s="232" t="s">
        <v>89</v>
      </c>
      <c r="AY251" s="18" t="s">
        <v>135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8" t="s">
        <v>87</v>
      </c>
      <c r="BK251" s="233">
        <f>ROUND(I251*H251,2)</f>
        <v>0</v>
      </c>
      <c r="BL251" s="18" t="s">
        <v>267</v>
      </c>
      <c r="BM251" s="232" t="s">
        <v>549</v>
      </c>
    </row>
    <row r="252" spans="1:65" s="2" customFormat="1" ht="21.75" customHeight="1">
      <c r="A252" s="39"/>
      <c r="B252" s="40"/>
      <c r="C252" s="283" t="s">
        <v>550</v>
      </c>
      <c r="D252" s="283" t="s">
        <v>364</v>
      </c>
      <c r="E252" s="284" t="s">
        <v>551</v>
      </c>
      <c r="F252" s="285" t="s">
        <v>552</v>
      </c>
      <c r="G252" s="286" t="s">
        <v>524</v>
      </c>
      <c r="H252" s="287">
        <v>4</v>
      </c>
      <c r="I252" s="288"/>
      <c r="J252" s="289">
        <f>ROUND(I252*H252,2)</f>
        <v>0</v>
      </c>
      <c r="K252" s="290"/>
      <c r="L252" s="291"/>
      <c r="M252" s="292" t="s">
        <v>1</v>
      </c>
      <c r="N252" s="293" t="s">
        <v>44</v>
      </c>
      <c r="O252" s="92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2" t="s">
        <v>385</v>
      </c>
      <c r="AT252" s="232" t="s">
        <v>364</v>
      </c>
      <c r="AU252" s="232" t="s">
        <v>89</v>
      </c>
      <c r="AY252" s="18" t="s">
        <v>135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8" t="s">
        <v>87</v>
      </c>
      <c r="BK252" s="233">
        <f>ROUND(I252*H252,2)</f>
        <v>0</v>
      </c>
      <c r="BL252" s="18" t="s">
        <v>267</v>
      </c>
      <c r="BM252" s="232" t="s">
        <v>553</v>
      </c>
    </row>
    <row r="253" spans="1:65" s="2" customFormat="1" ht="24.15" customHeight="1">
      <c r="A253" s="39"/>
      <c r="B253" s="40"/>
      <c r="C253" s="220" t="s">
        <v>196</v>
      </c>
      <c r="D253" s="220" t="s">
        <v>138</v>
      </c>
      <c r="E253" s="221" t="s">
        <v>554</v>
      </c>
      <c r="F253" s="222" t="s">
        <v>555</v>
      </c>
      <c r="G253" s="223" t="s">
        <v>474</v>
      </c>
      <c r="H253" s="224">
        <v>32.46</v>
      </c>
      <c r="I253" s="225"/>
      <c r="J253" s="226">
        <f>ROUND(I253*H253,2)</f>
        <v>0</v>
      </c>
      <c r="K253" s="227"/>
      <c r="L253" s="45"/>
      <c r="M253" s="228" t="s">
        <v>1</v>
      </c>
      <c r="N253" s="229" t="s">
        <v>44</v>
      </c>
      <c r="O253" s="92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2" t="s">
        <v>267</v>
      </c>
      <c r="AT253" s="232" t="s">
        <v>138</v>
      </c>
      <c r="AU253" s="232" t="s">
        <v>89</v>
      </c>
      <c r="AY253" s="18" t="s">
        <v>135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8" t="s">
        <v>87</v>
      </c>
      <c r="BK253" s="233">
        <f>ROUND(I253*H253,2)</f>
        <v>0</v>
      </c>
      <c r="BL253" s="18" t="s">
        <v>267</v>
      </c>
      <c r="BM253" s="232" t="s">
        <v>556</v>
      </c>
    </row>
    <row r="254" spans="1:51" s="14" customFormat="1" ht="12">
      <c r="A254" s="14"/>
      <c r="B254" s="250"/>
      <c r="C254" s="251"/>
      <c r="D254" s="241" t="s">
        <v>185</v>
      </c>
      <c r="E254" s="252" t="s">
        <v>1</v>
      </c>
      <c r="F254" s="253" t="s">
        <v>557</v>
      </c>
      <c r="G254" s="251"/>
      <c r="H254" s="254">
        <v>32.46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0" t="s">
        <v>185</v>
      </c>
      <c r="AU254" s="260" t="s">
        <v>89</v>
      </c>
      <c r="AV254" s="14" t="s">
        <v>89</v>
      </c>
      <c r="AW254" s="14" t="s">
        <v>34</v>
      </c>
      <c r="AX254" s="14" t="s">
        <v>87</v>
      </c>
      <c r="AY254" s="260" t="s">
        <v>135</v>
      </c>
    </row>
    <row r="255" spans="1:65" s="2" customFormat="1" ht="24.15" customHeight="1">
      <c r="A255" s="39"/>
      <c r="B255" s="40"/>
      <c r="C255" s="220" t="s">
        <v>297</v>
      </c>
      <c r="D255" s="220" t="s">
        <v>138</v>
      </c>
      <c r="E255" s="221" t="s">
        <v>558</v>
      </c>
      <c r="F255" s="222" t="s">
        <v>559</v>
      </c>
      <c r="G255" s="223" t="s">
        <v>474</v>
      </c>
      <c r="H255" s="224">
        <v>19.6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44</v>
      </c>
      <c r="O255" s="92"/>
      <c r="P255" s="230">
        <f>O255*H255</f>
        <v>0</v>
      </c>
      <c r="Q255" s="230">
        <v>0.00095</v>
      </c>
      <c r="R255" s="230">
        <f>Q255*H255</f>
        <v>0.01862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267</v>
      </c>
      <c r="AT255" s="232" t="s">
        <v>138</v>
      </c>
      <c r="AU255" s="232" t="s">
        <v>89</v>
      </c>
      <c r="AY255" s="18" t="s">
        <v>135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87</v>
      </c>
      <c r="BK255" s="233">
        <f>ROUND(I255*H255,2)</f>
        <v>0</v>
      </c>
      <c r="BL255" s="18" t="s">
        <v>267</v>
      </c>
      <c r="BM255" s="232" t="s">
        <v>560</v>
      </c>
    </row>
    <row r="256" spans="1:51" s="14" customFormat="1" ht="12">
      <c r="A256" s="14"/>
      <c r="B256" s="250"/>
      <c r="C256" s="251"/>
      <c r="D256" s="241" t="s">
        <v>185</v>
      </c>
      <c r="E256" s="252" t="s">
        <v>1</v>
      </c>
      <c r="F256" s="253" t="s">
        <v>561</v>
      </c>
      <c r="G256" s="251"/>
      <c r="H256" s="254">
        <v>19.6</v>
      </c>
      <c r="I256" s="255"/>
      <c r="J256" s="251"/>
      <c r="K256" s="251"/>
      <c r="L256" s="256"/>
      <c r="M256" s="257"/>
      <c r="N256" s="258"/>
      <c r="O256" s="258"/>
      <c r="P256" s="258"/>
      <c r="Q256" s="258"/>
      <c r="R256" s="258"/>
      <c r="S256" s="258"/>
      <c r="T256" s="25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0" t="s">
        <v>185</v>
      </c>
      <c r="AU256" s="260" t="s">
        <v>89</v>
      </c>
      <c r="AV256" s="14" t="s">
        <v>89</v>
      </c>
      <c r="AW256" s="14" t="s">
        <v>34</v>
      </c>
      <c r="AX256" s="14" t="s">
        <v>87</v>
      </c>
      <c r="AY256" s="260" t="s">
        <v>135</v>
      </c>
    </row>
    <row r="257" spans="1:65" s="2" customFormat="1" ht="33" customHeight="1">
      <c r="A257" s="39"/>
      <c r="B257" s="40"/>
      <c r="C257" s="220" t="s">
        <v>286</v>
      </c>
      <c r="D257" s="220" t="s">
        <v>138</v>
      </c>
      <c r="E257" s="221" t="s">
        <v>562</v>
      </c>
      <c r="F257" s="222" t="s">
        <v>563</v>
      </c>
      <c r="G257" s="223" t="s">
        <v>474</v>
      </c>
      <c r="H257" s="224">
        <v>1.3</v>
      </c>
      <c r="I257" s="225"/>
      <c r="J257" s="226">
        <f>ROUND(I257*H257,2)</f>
        <v>0</v>
      </c>
      <c r="K257" s="227"/>
      <c r="L257" s="45"/>
      <c r="M257" s="228" t="s">
        <v>1</v>
      </c>
      <c r="N257" s="229" t="s">
        <v>44</v>
      </c>
      <c r="O257" s="92"/>
      <c r="P257" s="230">
        <f>O257*H257</f>
        <v>0</v>
      </c>
      <c r="Q257" s="230">
        <v>0.00098</v>
      </c>
      <c r="R257" s="230">
        <f>Q257*H257</f>
        <v>0.001274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267</v>
      </c>
      <c r="AT257" s="232" t="s">
        <v>138</v>
      </c>
      <c r="AU257" s="232" t="s">
        <v>89</v>
      </c>
      <c r="AY257" s="18" t="s">
        <v>135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87</v>
      </c>
      <c r="BK257" s="233">
        <f>ROUND(I257*H257,2)</f>
        <v>0</v>
      </c>
      <c r="BL257" s="18" t="s">
        <v>267</v>
      </c>
      <c r="BM257" s="232" t="s">
        <v>564</v>
      </c>
    </row>
    <row r="258" spans="1:51" s="14" customFormat="1" ht="12">
      <c r="A258" s="14"/>
      <c r="B258" s="250"/>
      <c r="C258" s="251"/>
      <c r="D258" s="241" t="s">
        <v>185</v>
      </c>
      <c r="E258" s="252" t="s">
        <v>1</v>
      </c>
      <c r="F258" s="253" t="s">
        <v>565</v>
      </c>
      <c r="G258" s="251"/>
      <c r="H258" s="254">
        <v>1.3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0" t="s">
        <v>185</v>
      </c>
      <c r="AU258" s="260" t="s">
        <v>89</v>
      </c>
      <c r="AV258" s="14" t="s">
        <v>89</v>
      </c>
      <c r="AW258" s="14" t="s">
        <v>34</v>
      </c>
      <c r="AX258" s="14" t="s">
        <v>87</v>
      </c>
      <c r="AY258" s="260" t="s">
        <v>135</v>
      </c>
    </row>
    <row r="259" spans="1:65" s="2" customFormat="1" ht="24.15" customHeight="1">
      <c r="A259" s="39"/>
      <c r="B259" s="40"/>
      <c r="C259" s="220" t="s">
        <v>7</v>
      </c>
      <c r="D259" s="220" t="s">
        <v>138</v>
      </c>
      <c r="E259" s="221" t="s">
        <v>566</v>
      </c>
      <c r="F259" s="222" t="s">
        <v>567</v>
      </c>
      <c r="G259" s="223" t="s">
        <v>232</v>
      </c>
      <c r="H259" s="224">
        <v>3.042</v>
      </c>
      <c r="I259" s="225"/>
      <c r="J259" s="226">
        <f>ROUND(I259*H259,2)</f>
        <v>0</v>
      </c>
      <c r="K259" s="227"/>
      <c r="L259" s="45"/>
      <c r="M259" s="228" t="s">
        <v>1</v>
      </c>
      <c r="N259" s="229" t="s">
        <v>44</v>
      </c>
      <c r="O259" s="92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2" t="s">
        <v>267</v>
      </c>
      <c r="AT259" s="232" t="s">
        <v>138</v>
      </c>
      <c r="AU259" s="232" t="s">
        <v>89</v>
      </c>
      <c r="AY259" s="18" t="s">
        <v>135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8" t="s">
        <v>87</v>
      </c>
      <c r="BK259" s="233">
        <f>ROUND(I259*H259,2)</f>
        <v>0</v>
      </c>
      <c r="BL259" s="18" t="s">
        <v>267</v>
      </c>
      <c r="BM259" s="232" t="s">
        <v>568</v>
      </c>
    </row>
    <row r="260" spans="1:65" s="2" customFormat="1" ht="24.15" customHeight="1">
      <c r="A260" s="39"/>
      <c r="B260" s="40"/>
      <c r="C260" s="220" t="s">
        <v>292</v>
      </c>
      <c r="D260" s="220" t="s">
        <v>138</v>
      </c>
      <c r="E260" s="221" t="s">
        <v>569</v>
      </c>
      <c r="F260" s="222" t="s">
        <v>570</v>
      </c>
      <c r="G260" s="223" t="s">
        <v>232</v>
      </c>
      <c r="H260" s="224">
        <v>3.042</v>
      </c>
      <c r="I260" s="225"/>
      <c r="J260" s="226">
        <f>ROUND(I260*H260,2)</f>
        <v>0</v>
      </c>
      <c r="K260" s="227"/>
      <c r="L260" s="45"/>
      <c r="M260" s="228" t="s">
        <v>1</v>
      </c>
      <c r="N260" s="229" t="s">
        <v>44</v>
      </c>
      <c r="O260" s="92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2" t="s">
        <v>267</v>
      </c>
      <c r="AT260" s="232" t="s">
        <v>138</v>
      </c>
      <c r="AU260" s="232" t="s">
        <v>89</v>
      </c>
      <c r="AY260" s="18" t="s">
        <v>135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8" t="s">
        <v>87</v>
      </c>
      <c r="BK260" s="233">
        <f>ROUND(I260*H260,2)</f>
        <v>0</v>
      </c>
      <c r="BL260" s="18" t="s">
        <v>267</v>
      </c>
      <c r="BM260" s="232" t="s">
        <v>571</v>
      </c>
    </row>
    <row r="261" spans="1:63" s="12" customFormat="1" ht="22.8" customHeight="1">
      <c r="A261" s="12"/>
      <c r="B261" s="204"/>
      <c r="C261" s="205"/>
      <c r="D261" s="206" t="s">
        <v>78</v>
      </c>
      <c r="E261" s="218" t="s">
        <v>572</v>
      </c>
      <c r="F261" s="218" t="s">
        <v>573</v>
      </c>
      <c r="G261" s="205"/>
      <c r="H261" s="205"/>
      <c r="I261" s="208"/>
      <c r="J261" s="219">
        <f>BK261</f>
        <v>0</v>
      </c>
      <c r="K261" s="205"/>
      <c r="L261" s="210"/>
      <c r="M261" s="211"/>
      <c r="N261" s="212"/>
      <c r="O261" s="212"/>
      <c r="P261" s="213">
        <f>SUM(P262:P268)</f>
        <v>0</v>
      </c>
      <c r="Q261" s="212"/>
      <c r="R261" s="213">
        <f>SUM(R262:R268)</f>
        <v>0.010764000000000001</v>
      </c>
      <c r="S261" s="212"/>
      <c r="T261" s="214">
        <f>SUM(T262:T268)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5" t="s">
        <v>89</v>
      </c>
      <c r="AT261" s="216" t="s">
        <v>78</v>
      </c>
      <c r="AU261" s="216" t="s">
        <v>87</v>
      </c>
      <c r="AY261" s="215" t="s">
        <v>135</v>
      </c>
      <c r="BK261" s="217">
        <f>SUM(BK262:BK268)</f>
        <v>0</v>
      </c>
    </row>
    <row r="262" spans="1:65" s="2" customFormat="1" ht="24.15" customHeight="1">
      <c r="A262" s="39"/>
      <c r="B262" s="40"/>
      <c r="C262" s="220" t="s">
        <v>574</v>
      </c>
      <c r="D262" s="220" t="s">
        <v>138</v>
      </c>
      <c r="E262" s="221" t="s">
        <v>575</v>
      </c>
      <c r="F262" s="222" t="s">
        <v>576</v>
      </c>
      <c r="G262" s="223" t="s">
        <v>183</v>
      </c>
      <c r="H262" s="224">
        <v>16.56</v>
      </c>
      <c r="I262" s="225"/>
      <c r="J262" s="226">
        <f>ROUND(I262*H262,2)</f>
        <v>0</v>
      </c>
      <c r="K262" s="227"/>
      <c r="L262" s="45"/>
      <c r="M262" s="228" t="s">
        <v>1</v>
      </c>
      <c r="N262" s="229" t="s">
        <v>44</v>
      </c>
      <c r="O262" s="92"/>
      <c r="P262" s="230">
        <f>O262*H262</f>
        <v>0</v>
      </c>
      <c r="Q262" s="230">
        <v>6E-05</v>
      </c>
      <c r="R262" s="230">
        <f>Q262*H262</f>
        <v>0.0009935999999999999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267</v>
      </c>
      <c r="AT262" s="232" t="s">
        <v>138</v>
      </c>
      <c r="AU262" s="232" t="s">
        <v>89</v>
      </c>
      <c r="AY262" s="18" t="s">
        <v>135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87</v>
      </c>
      <c r="BK262" s="233">
        <f>ROUND(I262*H262,2)</f>
        <v>0</v>
      </c>
      <c r="BL262" s="18" t="s">
        <v>267</v>
      </c>
      <c r="BM262" s="232" t="s">
        <v>577</v>
      </c>
    </row>
    <row r="263" spans="1:51" s="14" customFormat="1" ht="12">
      <c r="A263" s="14"/>
      <c r="B263" s="250"/>
      <c r="C263" s="251"/>
      <c r="D263" s="241" t="s">
        <v>185</v>
      </c>
      <c r="E263" s="252" t="s">
        <v>1</v>
      </c>
      <c r="F263" s="253" t="s">
        <v>578</v>
      </c>
      <c r="G263" s="251"/>
      <c r="H263" s="254">
        <v>16.56</v>
      </c>
      <c r="I263" s="255"/>
      <c r="J263" s="251"/>
      <c r="K263" s="251"/>
      <c r="L263" s="256"/>
      <c r="M263" s="257"/>
      <c r="N263" s="258"/>
      <c r="O263" s="258"/>
      <c r="P263" s="258"/>
      <c r="Q263" s="258"/>
      <c r="R263" s="258"/>
      <c r="S263" s="258"/>
      <c r="T263" s="25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0" t="s">
        <v>185</v>
      </c>
      <c r="AU263" s="260" t="s">
        <v>89</v>
      </c>
      <c r="AV263" s="14" t="s">
        <v>89</v>
      </c>
      <c r="AW263" s="14" t="s">
        <v>34</v>
      </c>
      <c r="AX263" s="14" t="s">
        <v>87</v>
      </c>
      <c r="AY263" s="260" t="s">
        <v>135</v>
      </c>
    </row>
    <row r="264" spans="1:65" s="2" customFormat="1" ht="16.5" customHeight="1">
      <c r="A264" s="39"/>
      <c r="B264" s="40"/>
      <c r="C264" s="220" t="s">
        <v>579</v>
      </c>
      <c r="D264" s="220" t="s">
        <v>138</v>
      </c>
      <c r="E264" s="221" t="s">
        <v>580</v>
      </c>
      <c r="F264" s="222" t="s">
        <v>581</v>
      </c>
      <c r="G264" s="223" t="s">
        <v>183</v>
      </c>
      <c r="H264" s="224">
        <v>16.56</v>
      </c>
      <c r="I264" s="225"/>
      <c r="J264" s="226">
        <f>ROUND(I264*H264,2)</f>
        <v>0</v>
      </c>
      <c r="K264" s="227"/>
      <c r="L264" s="45"/>
      <c r="M264" s="228" t="s">
        <v>1</v>
      </c>
      <c r="N264" s="229" t="s">
        <v>44</v>
      </c>
      <c r="O264" s="92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267</v>
      </c>
      <c r="AT264" s="232" t="s">
        <v>138</v>
      </c>
      <c r="AU264" s="232" t="s">
        <v>89</v>
      </c>
      <c r="AY264" s="18" t="s">
        <v>135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87</v>
      </c>
      <c r="BK264" s="233">
        <f>ROUND(I264*H264,2)</f>
        <v>0</v>
      </c>
      <c r="BL264" s="18" t="s">
        <v>267</v>
      </c>
      <c r="BM264" s="232" t="s">
        <v>582</v>
      </c>
    </row>
    <row r="265" spans="1:65" s="2" customFormat="1" ht="24.15" customHeight="1">
      <c r="A265" s="39"/>
      <c r="B265" s="40"/>
      <c r="C265" s="220" t="s">
        <v>583</v>
      </c>
      <c r="D265" s="220" t="s">
        <v>138</v>
      </c>
      <c r="E265" s="221" t="s">
        <v>584</v>
      </c>
      <c r="F265" s="222" t="s">
        <v>585</v>
      </c>
      <c r="G265" s="223" t="s">
        <v>183</v>
      </c>
      <c r="H265" s="224">
        <v>16.56</v>
      </c>
      <c r="I265" s="225"/>
      <c r="J265" s="226">
        <f>ROUND(I265*H265,2)</f>
        <v>0</v>
      </c>
      <c r="K265" s="227"/>
      <c r="L265" s="45"/>
      <c r="M265" s="228" t="s">
        <v>1</v>
      </c>
      <c r="N265" s="229" t="s">
        <v>44</v>
      </c>
      <c r="O265" s="92"/>
      <c r="P265" s="230">
        <f>O265*H265</f>
        <v>0</v>
      </c>
      <c r="Q265" s="230">
        <v>8E-05</v>
      </c>
      <c r="R265" s="230">
        <f>Q265*H265</f>
        <v>0.0013248000000000001</v>
      </c>
      <c r="S265" s="230">
        <v>0</v>
      </c>
      <c r="T265" s="23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2" t="s">
        <v>267</v>
      </c>
      <c r="AT265" s="232" t="s">
        <v>138</v>
      </c>
      <c r="AU265" s="232" t="s">
        <v>89</v>
      </c>
      <c r="AY265" s="18" t="s">
        <v>135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8" t="s">
        <v>87</v>
      </c>
      <c r="BK265" s="233">
        <f>ROUND(I265*H265,2)</f>
        <v>0</v>
      </c>
      <c r="BL265" s="18" t="s">
        <v>267</v>
      </c>
      <c r="BM265" s="232" t="s">
        <v>586</v>
      </c>
    </row>
    <row r="266" spans="1:65" s="2" customFormat="1" ht="24.15" customHeight="1">
      <c r="A266" s="39"/>
      <c r="B266" s="40"/>
      <c r="C266" s="220" t="s">
        <v>587</v>
      </c>
      <c r="D266" s="220" t="s">
        <v>138</v>
      </c>
      <c r="E266" s="221" t="s">
        <v>588</v>
      </c>
      <c r="F266" s="222" t="s">
        <v>589</v>
      </c>
      <c r="G266" s="223" t="s">
        <v>183</v>
      </c>
      <c r="H266" s="224">
        <v>16.56</v>
      </c>
      <c r="I266" s="225"/>
      <c r="J266" s="226">
        <f>ROUND(I266*H266,2)</f>
        <v>0</v>
      </c>
      <c r="K266" s="227"/>
      <c r="L266" s="45"/>
      <c r="M266" s="228" t="s">
        <v>1</v>
      </c>
      <c r="N266" s="229" t="s">
        <v>44</v>
      </c>
      <c r="O266" s="92"/>
      <c r="P266" s="230">
        <f>O266*H266</f>
        <v>0</v>
      </c>
      <c r="Q266" s="230">
        <v>0.00017</v>
      </c>
      <c r="R266" s="230">
        <f>Q266*H266</f>
        <v>0.0028152</v>
      </c>
      <c r="S266" s="230">
        <v>0</v>
      </c>
      <c r="T266" s="23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2" t="s">
        <v>267</v>
      </c>
      <c r="AT266" s="232" t="s">
        <v>138</v>
      </c>
      <c r="AU266" s="232" t="s">
        <v>89</v>
      </c>
      <c r="AY266" s="18" t="s">
        <v>135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8" t="s">
        <v>87</v>
      </c>
      <c r="BK266" s="233">
        <f>ROUND(I266*H266,2)</f>
        <v>0</v>
      </c>
      <c r="BL266" s="18" t="s">
        <v>267</v>
      </c>
      <c r="BM266" s="232" t="s">
        <v>590</v>
      </c>
    </row>
    <row r="267" spans="1:65" s="2" customFormat="1" ht="24.15" customHeight="1">
      <c r="A267" s="39"/>
      <c r="B267" s="40"/>
      <c r="C267" s="220" t="s">
        <v>591</v>
      </c>
      <c r="D267" s="220" t="s">
        <v>138</v>
      </c>
      <c r="E267" s="221" t="s">
        <v>592</v>
      </c>
      <c r="F267" s="222" t="s">
        <v>593</v>
      </c>
      <c r="G267" s="223" t="s">
        <v>183</v>
      </c>
      <c r="H267" s="224">
        <v>16.56</v>
      </c>
      <c r="I267" s="225"/>
      <c r="J267" s="226">
        <f>ROUND(I267*H267,2)</f>
        <v>0</v>
      </c>
      <c r="K267" s="227"/>
      <c r="L267" s="45"/>
      <c r="M267" s="228" t="s">
        <v>1</v>
      </c>
      <c r="N267" s="229" t="s">
        <v>44</v>
      </c>
      <c r="O267" s="92"/>
      <c r="P267" s="230">
        <f>O267*H267</f>
        <v>0</v>
      </c>
      <c r="Q267" s="230">
        <v>0.00017</v>
      </c>
      <c r="R267" s="230">
        <f>Q267*H267</f>
        <v>0.0028152</v>
      </c>
      <c r="S267" s="230">
        <v>0</v>
      </c>
      <c r="T267" s="23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2" t="s">
        <v>267</v>
      </c>
      <c r="AT267" s="232" t="s">
        <v>138</v>
      </c>
      <c r="AU267" s="232" t="s">
        <v>89</v>
      </c>
      <c r="AY267" s="18" t="s">
        <v>135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8" t="s">
        <v>87</v>
      </c>
      <c r="BK267" s="233">
        <f>ROUND(I267*H267,2)</f>
        <v>0</v>
      </c>
      <c r="BL267" s="18" t="s">
        <v>267</v>
      </c>
      <c r="BM267" s="232" t="s">
        <v>594</v>
      </c>
    </row>
    <row r="268" spans="1:65" s="2" customFormat="1" ht="24.15" customHeight="1">
      <c r="A268" s="39"/>
      <c r="B268" s="40"/>
      <c r="C268" s="220" t="s">
        <v>595</v>
      </c>
      <c r="D268" s="220" t="s">
        <v>138</v>
      </c>
      <c r="E268" s="221" t="s">
        <v>596</v>
      </c>
      <c r="F268" s="222" t="s">
        <v>597</v>
      </c>
      <c r="G268" s="223" t="s">
        <v>183</v>
      </c>
      <c r="H268" s="224">
        <v>16.56</v>
      </c>
      <c r="I268" s="225"/>
      <c r="J268" s="226">
        <f>ROUND(I268*H268,2)</f>
        <v>0</v>
      </c>
      <c r="K268" s="227"/>
      <c r="L268" s="45"/>
      <c r="M268" s="228" t="s">
        <v>1</v>
      </c>
      <c r="N268" s="229" t="s">
        <v>44</v>
      </c>
      <c r="O268" s="92"/>
      <c r="P268" s="230">
        <f>O268*H268</f>
        <v>0</v>
      </c>
      <c r="Q268" s="230">
        <v>0.00017</v>
      </c>
      <c r="R268" s="230">
        <f>Q268*H268</f>
        <v>0.0028152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267</v>
      </c>
      <c r="AT268" s="232" t="s">
        <v>138</v>
      </c>
      <c r="AU268" s="232" t="s">
        <v>89</v>
      </c>
      <c r="AY268" s="18" t="s">
        <v>135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87</v>
      </c>
      <c r="BK268" s="233">
        <f>ROUND(I268*H268,2)</f>
        <v>0</v>
      </c>
      <c r="BL268" s="18" t="s">
        <v>267</v>
      </c>
      <c r="BM268" s="232" t="s">
        <v>598</v>
      </c>
    </row>
    <row r="269" spans="1:63" s="12" customFormat="1" ht="22.8" customHeight="1">
      <c r="A269" s="12"/>
      <c r="B269" s="204"/>
      <c r="C269" s="205"/>
      <c r="D269" s="206" t="s">
        <v>78</v>
      </c>
      <c r="E269" s="218" t="s">
        <v>599</v>
      </c>
      <c r="F269" s="218" t="s">
        <v>600</v>
      </c>
      <c r="G269" s="205"/>
      <c r="H269" s="205"/>
      <c r="I269" s="208"/>
      <c r="J269" s="219">
        <f>BK269</f>
        <v>0</v>
      </c>
      <c r="K269" s="205"/>
      <c r="L269" s="210"/>
      <c r="M269" s="211"/>
      <c r="N269" s="212"/>
      <c r="O269" s="212"/>
      <c r="P269" s="213">
        <f>SUM(P270:P272)</f>
        <v>0</v>
      </c>
      <c r="Q269" s="212"/>
      <c r="R269" s="213">
        <f>SUM(R270:R272)</f>
        <v>0.01760706</v>
      </c>
      <c r="S269" s="212"/>
      <c r="T269" s="214">
        <f>SUM(T270:T272)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5" t="s">
        <v>89</v>
      </c>
      <c r="AT269" s="216" t="s">
        <v>78</v>
      </c>
      <c r="AU269" s="216" t="s">
        <v>87</v>
      </c>
      <c r="AY269" s="215" t="s">
        <v>135</v>
      </c>
      <c r="BK269" s="217">
        <f>SUM(BK270:BK272)</f>
        <v>0</v>
      </c>
    </row>
    <row r="270" spans="1:65" s="2" customFormat="1" ht="24.15" customHeight="1">
      <c r="A270" s="39"/>
      <c r="B270" s="40"/>
      <c r="C270" s="220" t="s">
        <v>601</v>
      </c>
      <c r="D270" s="220" t="s">
        <v>138</v>
      </c>
      <c r="E270" s="221" t="s">
        <v>602</v>
      </c>
      <c r="F270" s="222" t="s">
        <v>603</v>
      </c>
      <c r="G270" s="223" t="s">
        <v>183</v>
      </c>
      <c r="H270" s="224">
        <v>60.714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44</v>
      </c>
      <c r="O270" s="92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267</v>
      </c>
      <c r="AT270" s="232" t="s">
        <v>138</v>
      </c>
      <c r="AU270" s="232" t="s">
        <v>89</v>
      </c>
      <c r="AY270" s="18" t="s">
        <v>135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87</v>
      </c>
      <c r="BK270" s="233">
        <f>ROUND(I270*H270,2)</f>
        <v>0</v>
      </c>
      <c r="BL270" s="18" t="s">
        <v>267</v>
      </c>
      <c r="BM270" s="232" t="s">
        <v>604</v>
      </c>
    </row>
    <row r="271" spans="1:51" s="14" customFormat="1" ht="12">
      <c r="A271" s="14"/>
      <c r="B271" s="250"/>
      <c r="C271" s="251"/>
      <c r="D271" s="241" t="s">
        <v>185</v>
      </c>
      <c r="E271" s="252" t="s">
        <v>1</v>
      </c>
      <c r="F271" s="253" t="s">
        <v>605</v>
      </c>
      <c r="G271" s="251"/>
      <c r="H271" s="254">
        <v>60.714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185</v>
      </c>
      <c r="AU271" s="260" t="s">
        <v>89</v>
      </c>
      <c r="AV271" s="14" t="s">
        <v>89</v>
      </c>
      <c r="AW271" s="14" t="s">
        <v>34</v>
      </c>
      <c r="AX271" s="14" t="s">
        <v>87</v>
      </c>
      <c r="AY271" s="260" t="s">
        <v>135</v>
      </c>
    </row>
    <row r="272" spans="1:65" s="2" customFormat="1" ht="24.15" customHeight="1">
      <c r="A272" s="39"/>
      <c r="B272" s="40"/>
      <c r="C272" s="220" t="s">
        <v>606</v>
      </c>
      <c r="D272" s="220" t="s">
        <v>138</v>
      </c>
      <c r="E272" s="221" t="s">
        <v>607</v>
      </c>
      <c r="F272" s="222" t="s">
        <v>608</v>
      </c>
      <c r="G272" s="223" t="s">
        <v>183</v>
      </c>
      <c r="H272" s="224">
        <v>60.714</v>
      </c>
      <c r="I272" s="225"/>
      <c r="J272" s="226">
        <f>ROUND(I272*H272,2)</f>
        <v>0</v>
      </c>
      <c r="K272" s="227"/>
      <c r="L272" s="45"/>
      <c r="M272" s="228" t="s">
        <v>1</v>
      </c>
      <c r="N272" s="229" t="s">
        <v>44</v>
      </c>
      <c r="O272" s="92"/>
      <c r="P272" s="230">
        <f>O272*H272</f>
        <v>0</v>
      </c>
      <c r="Q272" s="230">
        <v>0.00029</v>
      </c>
      <c r="R272" s="230">
        <f>Q272*H272</f>
        <v>0.01760706</v>
      </c>
      <c r="S272" s="230">
        <v>0</v>
      </c>
      <c r="T272" s="23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2" t="s">
        <v>267</v>
      </c>
      <c r="AT272" s="232" t="s">
        <v>138</v>
      </c>
      <c r="AU272" s="232" t="s">
        <v>89</v>
      </c>
      <c r="AY272" s="18" t="s">
        <v>135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8" t="s">
        <v>87</v>
      </c>
      <c r="BK272" s="233">
        <f>ROUND(I272*H272,2)</f>
        <v>0</v>
      </c>
      <c r="BL272" s="18" t="s">
        <v>267</v>
      </c>
      <c r="BM272" s="232" t="s">
        <v>609</v>
      </c>
    </row>
    <row r="273" spans="1:63" s="12" customFormat="1" ht="25.9" customHeight="1">
      <c r="A273" s="12"/>
      <c r="B273" s="204"/>
      <c r="C273" s="205"/>
      <c r="D273" s="206" t="s">
        <v>78</v>
      </c>
      <c r="E273" s="207" t="s">
        <v>610</v>
      </c>
      <c r="F273" s="207" t="s">
        <v>611</v>
      </c>
      <c r="G273" s="205"/>
      <c r="H273" s="205"/>
      <c r="I273" s="208"/>
      <c r="J273" s="209">
        <f>BK273</f>
        <v>0</v>
      </c>
      <c r="K273" s="205"/>
      <c r="L273" s="210"/>
      <c r="M273" s="211"/>
      <c r="N273" s="212"/>
      <c r="O273" s="212"/>
      <c r="P273" s="213">
        <f>P274</f>
        <v>0</v>
      </c>
      <c r="Q273" s="212"/>
      <c r="R273" s="213">
        <f>R274</f>
        <v>0</v>
      </c>
      <c r="S273" s="212"/>
      <c r="T273" s="214">
        <f>T274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5" t="s">
        <v>156</v>
      </c>
      <c r="AT273" s="216" t="s">
        <v>78</v>
      </c>
      <c r="AU273" s="216" t="s">
        <v>79</v>
      </c>
      <c r="AY273" s="215" t="s">
        <v>135</v>
      </c>
      <c r="BK273" s="217">
        <f>BK274</f>
        <v>0</v>
      </c>
    </row>
    <row r="274" spans="1:65" s="2" customFormat="1" ht="16.5" customHeight="1">
      <c r="A274" s="39"/>
      <c r="B274" s="40"/>
      <c r="C274" s="220" t="s">
        <v>612</v>
      </c>
      <c r="D274" s="220" t="s">
        <v>138</v>
      </c>
      <c r="E274" s="221" t="s">
        <v>613</v>
      </c>
      <c r="F274" s="222" t="s">
        <v>614</v>
      </c>
      <c r="G274" s="223" t="s">
        <v>615</v>
      </c>
      <c r="H274" s="224">
        <v>10</v>
      </c>
      <c r="I274" s="225"/>
      <c r="J274" s="226">
        <f>ROUND(I274*H274,2)</f>
        <v>0</v>
      </c>
      <c r="K274" s="227"/>
      <c r="L274" s="45"/>
      <c r="M274" s="234" t="s">
        <v>1</v>
      </c>
      <c r="N274" s="235" t="s">
        <v>44</v>
      </c>
      <c r="O274" s="236"/>
      <c r="P274" s="237">
        <f>O274*H274</f>
        <v>0</v>
      </c>
      <c r="Q274" s="237">
        <v>0</v>
      </c>
      <c r="R274" s="237">
        <f>Q274*H274</f>
        <v>0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2" t="s">
        <v>616</v>
      </c>
      <c r="AT274" s="232" t="s">
        <v>138</v>
      </c>
      <c r="AU274" s="232" t="s">
        <v>87</v>
      </c>
      <c r="AY274" s="18" t="s">
        <v>135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8" t="s">
        <v>87</v>
      </c>
      <c r="BK274" s="233">
        <f>ROUND(I274*H274,2)</f>
        <v>0</v>
      </c>
      <c r="BL274" s="18" t="s">
        <v>616</v>
      </c>
      <c r="BM274" s="232" t="s">
        <v>617</v>
      </c>
    </row>
    <row r="275" spans="1:31" s="2" customFormat="1" ht="6.95" customHeight="1">
      <c r="A275" s="39"/>
      <c r="B275" s="67"/>
      <c r="C275" s="68"/>
      <c r="D275" s="68"/>
      <c r="E275" s="68"/>
      <c r="F275" s="68"/>
      <c r="G275" s="68"/>
      <c r="H275" s="68"/>
      <c r="I275" s="68"/>
      <c r="J275" s="68"/>
      <c r="K275" s="68"/>
      <c r="L275" s="45"/>
      <c r="M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</row>
  </sheetData>
  <sheetProtection password="CC35" sheet="1" objects="1" scenarios="1" formatColumns="0" formatRows="0" autoFilter="0"/>
  <autoFilter ref="C128:K274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89</v>
      </c>
    </row>
    <row r="4" spans="2:46" s="1" customFormat="1" ht="24.95" customHeight="1">
      <c r="B4" s="21"/>
      <c r="D4" s="139" t="s">
        <v>107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Revitalizace toalet 1.NP a 2.NP - muzeum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618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36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39</v>
      </c>
      <c r="E30" s="39"/>
      <c r="F30" s="39"/>
      <c r="G30" s="39"/>
      <c r="H30" s="39"/>
      <c r="I30" s="39"/>
      <c r="J30" s="152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41</v>
      </c>
      <c r="G32" s="39"/>
      <c r="H32" s="39"/>
      <c r="I32" s="153" t="s">
        <v>40</v>
      </c>
      <c r="J32" s="153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41" t="s">
        <v>44</v>
      </c>
      <c r="F33" s="155">
        <f>ROUND((SUM(BE128:BE179)),2)</f>
        <v>0</v>
      </c>
      <c r="G33" s="39"/>
      <c r="H33" s="39"/>
      <c r="I33" s="156">
        <v>0.21</v>
      </c>
      <c r="J33" s="155">
        <f>ROUND(((SUM(BE128:BE179))*I33),2)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45</v>
      </c>
      <c r="F34" s="155">
        <f>ROUND((SUM(BF128:BF179)),2)</f>
        <v>0</v>
      </c>
      <c r="G34" s="39"/>
      <c r="H34" s="39"/>
      <c r="I34" s="156">
        <v>0.15</v>
      </c>
      <c r="J34" s="155">
        <f>ROUND(((SUM(BF128:BF179))*I34),2)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46</v>
      </c>
      <c r="F35" s="155">
        <f>ROUND((SUM(BG128:BG179)),2)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47</v>
      </c>
      <c r="F36" s="155">
        <f>ROUND((SUM(BH128:BH179)),2)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48</v>
      </c>
      <c r="F37" s="155">
        <f>ROUND((SUM(BI128:BI179)),2)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Revitalizace toalet 1.NP a 2.NP - muzeum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ZTI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Masarykovo náměstí 97</v>
      </c>
      <c r="G89" s="41"/>
      <c r="H89" s="41"/>
      <c r="I89" s="33" t="s">
        <v>22</v>
      </c>
      <c r="J89" s="80" t="str">
        <f>IF(J12="","",J12)</f>
        <v>17. 6. 2022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Oblastní muzeum Praha-východ</v>
      </c>
      <c r="G91" s="41"/>
      <c r="H91" s="41"/>
      <c r="I91" s="33" t="s">
        <v>31</v>
      </c>
      <c r="J91" s="37" t="str">
        <f>E21</f>
        <v>Maur – Dases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>RPHSTAV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111</v>
      </c>
      <c r="D94" s="177"/>
      <c r="E94" s="177"/>
      <c r="F94" s="177"/>
      <c r="G94" s="177"/>
      <c r="H94" s="177"/>
      <c r="I94" s="177"/>
      <c r="J94" s="178" t="s">
        <v>112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113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114</v>
      </c>
    </row>
    <row r="97" spans="1:31" s="9" customFormat="1" ht="24.95" customHeight="1">
      <c r="A97" s="9"/>
      <c r="B97" s="180"/>
      <c r="C97" s="181"/>
      <c r="D97" s="182" t="s">
        <v>619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620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621</v>
      </c>
      <c r="E99" s="189"/>
      <c r="F99" s="189"/>
      <c r="G99" s="189"/>
      <c r="H99" s="189"/>
      <c r="I99" s="189"/>
      <c r="J99" s="190">
        <f>J131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622</v>
      </c>
      <c r="E100" s="189"/>
      <c r="F100" s="189"/>
      <c r="G100" s="189"/>
      <c r="H100" s="189"/>
      <c r="I100" s="189"/>
      <c r="J100" s="190">
        <f>J137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623</v>
      </c>
      <c r="E101" s="189"/>
      <c r="F101" s="189"/>
      <c r="G101" s="189"/>
      <c r="H101" s="189"/>
      <c r="I101" s="189"/>
      <c r="J101" s="190">
        <f>J148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624</v>
      </c>
      <c r="E102" s="189"/>
      <c r="F102" s="189"/>
      <c r="G102" s="189"/>
      <c r="H102" s="189"/>
      <c r="I102" s="189"/>
      <c r="J102" s="190">
        <f>J149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625</v>
      </c>
      <c r="E103" s="189"/>
      <c r="F103" s="189"/>
      <c r="G103" s="189"/>
      <c r="H103" s="189"/>
      <c r="I103" s="189"/>
      <c r="J103" s="190">
        <f>J151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626</v>
      </c>
      <c r="E104" s="189"/>
      <c r="F104" s="189"/>
      <c r="G104" s="189"/>
      <c r="H104" s="189"/>
      <c r="I104" s="189"/>
      <c r="J104" s="190">
        <f>J156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627</v>
      </c>
      <c r="E105" s="189"/>
      <c r="F105" s="189"/>
      <c r="G105" s="189"/>
      <c r="H105" s="189"/>
      <c r="I105" s="189"/>
      <c r="J105" s="190">
        <f>J160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628</v>
      </c>
      <c r="E106" s="189"/>
      <c r="F106" s="189"/>
      <c r="G106" s="189"/>
      <c r="H106" s="189"/>
      <c r="I106" s="189"/>
      <c r="J106" s="190">
        <f>J165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629</v>
      </c>
      <c r="E107" s="189"/>
      <c r="F107" s="189"/>
      <c r="G107" s="189"/>
      <c r="H107" s="189"/>
      <c r="I107" s="189"/>
      <c r="J107" s="190">
        <f>J169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630</v>
      </c>
      <c r="E108" s="189"/>
      <c r="F108" s="189"/>
      <c r="G108" s="189"/>
      <c r="H108" s="189"/>
      <c r="I108" s="189"/>
      <c r="J108" s="190">
        <f>J174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121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5" t="str">
        <f>E7</f>
        <v>Revitalizace toalet 1.NP a 2.NP - muzeum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108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02 - ZTI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Masarykovo náměstí 97</v>
      </c>
      <c r="G122" s="41"/>
      <c r="H122" s="41"/>
      <c r="I122" s="33" t="s">
        <v>22</v>
      </c>
      <c r="J122" s="80" t="str">
        <f>IF(J12="","",J12)</f>
        <v>17. 6. 2022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>Oblastní muzeum Praha-východ</v>
      </c>
      <c r="G124" s="41"/>
      <c r="H124" s="41"/>
      <c r="I124" s="33" t="s">
        <v>31</v>
      </c>
      <c r="J124" s="37" t="str">
        <f>E21</f>
        <v>Maur – Dases s.r.o.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29</v>
      </c>
      <c r="D125" s="41"/>
      <c r="E125" s="41"/>
      <c r="F125" s="28" t="str">
        <f>IF(E18="","",E18)</f>
        <v>Vyplň údaj</v>
      </c>
      <c r="G125" s="41"/>
      <c r="H125" s="41"/>
      <c r="I125" s="33" t="s">
        <v>35</v>
      </c>
      <c r="J125" s="37" t="str">
        <f>E24</f>
        <v>RPHSTAV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2"/>
      <c r="B127" s="193"/>
      <c r="C127" s="194" t="s">
        <v>122</v>
      </c>
      <c r="D127" s="195" t="s">
        <v>64</v>
      </c>
      <c r="E127" s="195" t="s">
        <v>60</v>
      </c>
      <c r="F127" s="195" t="s">
        <v>61</v>
      </c>
      <c r="G127" s="195" t="s">
        <v>123</v>
      </c>
      <c r="H127" s="195" t="s">
        <v>124</v>
      </c>
      <c r="I127" s="195" t="s">
        <v>125</v>
      </c>
      <c r="J127" s="196" t="s">
        <v>112</v>
      </c>
      <c r="K127" s="197" t="s">
        <v>126</v>
      </c>
      <c r="L127" s="198"/>
      <c r="M127" s="101" t="s">
        <v>1</v>
      </c>
      <c r="N127" s="102" t="s">
        <v>43</v>
      </c>
      <c r="O127" s="102" t="s">
        <v>127</v>
      </c>
      <c r="P127" s="102" t="s">
        <v>128</v>
      </c>
      <c r="Q127" s="102" t="s">
        <v>129</v>
      </c>
      <c r="R127" s="102" t="s">
        <v>130</v>
      </c>
      <c r="S127" s="102" t="s">
        <v>131</v>
      </c>
      <c r="T127" s="103" t="s">
        <v>132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9"/>
      <c r="B128" s="40"/>
      <c r="C128" s="108" t="s">
        <v>133</v>
      </c>
      <c r="D128" s="41"/>
      <c r="E128" s="41"/>
      <c r="F128" s="41"/>
      <c r="G128" s="41"/>
      <c r="H128" s="41"/>
      <c r="I128" s="41"/>
      <c r="J128" s="199">
        <f>BK128</f>
        <v>0</v>
      </c>
      <c r="K128" s="41"/>
      <c r="L128" s="45"/>
      <c r="M128" s="104"/>
      <c r="N128" s="200"/>
      <c r="O128" s="105"/>
      <c r="P128" s="201">
        <f>P129</f>
        <v>0</v>
      </c>
      <c r="Q128" s="105"/>
      <c r="R128" s="201">
        <f>R129</f>
        <v>0</v>
      </c>
      <c r="S128" s="105"/>
      <c r="T128" s="202">
        <f>T129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78</v>
      </c>
      <c r="AU128" s="18" t="s">
        <v>114</v>
      </c>
      <c r="BK128" s="203">
        <f>BK129</f>
        <v>0</v>
      </c>
    </row>
    <row r="129" spans="1:63" s="12" customFormat="1" ht="25.9" customHeight="1">
      <c r="A129" s="12"/>
      <c r="B129" s="204"/>
      <c r="C129" s="205"/>
      <c r="D129" s="206" t="s">
        <v>78</v>
      </c>
      <c r="E129" s="207" t="s">
        <v>631</v>
      </c>
      <c r="F129" s="207" t="s">
        <v>632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P130+P131+P137+P148+P149+P151+P156+P160+P165+P169+P174</f>
        <v>0</v>
      </c>
      <c r="Q129" s="212"/>
      <c r="R129" s="213">
        <f>R130+R131+R137+R148+R149+R151+R156+R160+R165+R169+R174</f>
        <v>0</v>
      </c>
      <c r="S129" s="212"/>
      <c r="T129" s="214">
        <f>T130+T131+T137+T148+T149+T151+T156+T160+T165+T169+T174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156</v>
      </c>
      <c r="AT129" s="216" t="s">
        <v>78</v>
      </c>
      <c r="AU129" s="216" t="s">
        <v>79</v>
      </c>
      <c r="AY129" s="215" t="s">
        <v>135</v>
      </c>
      <c r="BK129" s="217">
        <f>BK130+BK131+BK137+BK148+BK149+BK151+BK156+BK160+BK165+BK169+BK174</f>
        <v>0</v>
      </c>
    </row>
    <row r="130" spans="1:63" s="12" customFormat="1" ht="22.8" customHeight="1">
      <c r="A130" s="12"/>
      <c r="B130" s="204"/>
      <c r="C130" s="205"/>
      <c r="D130" s="206" t="s">
        <v>78</v>
      </c>
      <c r="E130" s="218" t="s">
        <v>87</v>
      </c>
      <c r="F130" s="218" t="s">
        <v>633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v>0</v>
      </c>
      <c r="Q130" s="212"/>
      <c r="R130" s="213">
        <v>0</v>
      </c>
      <c r="S130" s="212"/>
      <c r="T130" s="214"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156</v>
      </c>
      <c r="AT130" s="216" t="s">
        <v>78</v>
      </c>
      <c r="AU130" s="216" t="s">
        <v>87</v>
      </c>
      <c r="AY130" s="215" t="s">
        <v>135</v>
      </c>
      <c r="BK130" s="217">
        <v>0</v>
      </c>
    </row>
    <row r="131" spans="1:63" s="12" customFormat="1" ht="22.8" customHeight="1">
      <c r="A131" s="12"/>
      <c r="B131" s="204"/>
      <c r="C131" s="205"/>
      <c r="D131" s="206" t="s">
        <v>78</v>
      </c>
      <c r="E131" s="218" t="s">
        <v>634</v>
      </c>
      <c r="F131" s="218" t="s">
        <v>635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SUM(P132:P136)</f>
        <v>0</v>
      </c>
      <c r="Q131" s="212"/>
      <c r="R131" s="213">
        <f>SUM(R132:R136)</f>
        <v>0</v>
      </c>
      <c r="S131" s="212"/>
      <c r="T131" s="214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156</v>
      </c>
      <c r="AT131" s="216" t="s">
        <v>78</v>
      </c>
      <c r="AU131" s="216" t="s">
        <v>87</v>
      </c>
      <c r="AY131" s="215" t="s">
        <v>135</v>
      </c>
      <c r="BK131" s="217">
        <f>SUM(BK132:BK136)</f>
        <v>0</v>
      </c>
    </row>
    <row r="132" spans="1:65" s="2" customFormat="1" ht="49.05" customHeight="1">
      <c r="A132" s="39"/>
      <c r="B132" s="40"/>
      <c r="C132" s="220" t="s">
        <v>87</v>
      </c>
      <c r="D132" s="220" t="s">
        <v>138</v>
      </c>
      <c r="E132" s="221" t="s">
        <v>636</v>
      </c>
      <c r="F132" s="222" t="s">
        <v>637</v>
      </c>
      <c r="G132" s="223" t="s">
        <v>474</v>
      </c>
      <c r="H132" s="224">
        <v>5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44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616</v>
      </c>
      <c r="AT132" s="232" t="s">
        <v>138</v>
      </c>
      <c r="AU132" s="232" t="s">
        <v>89</v>
      </c>
      <c r="AY132" s="18" t="s">
        <v>135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87</v>
      </c>
      <c r="BK132" s="233">
        <f>ROUND(I132*H132,2)</f>
        <v>0</v>
      </c>
      <c r="BL132" s="18" t="s">
        <v>616</v>
      </c>
      <c r="BM132" s="232" t="s">
        <v>638</v>
      </c>
    </row>
    <row r="133" spans="1:65" s="2" customFormat="1" ht="49.05" customHeight="1">
      <c r="A133" s="39"/>
      <c r="B133" s="40"/>
      <c r="C133" s="220" t="s">
        <v>89</v>
      </c>
      <c r="D133" s="220" t="s">
        <v>138</v>
      </c>
      <c r="E133" s="221" t="s">
        <v>639</v>
      </c>
      <c r="F133" s="222" t="s">
        <v>640</v>
      </c>
      <c r="G133" s="223" t="s">
        <v>474</v>
      </c>
      <c r="H133" s="224">
        <v>5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44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616</v>
      </c>
      <c r="AT133" s="232" t="s">
        <v>138</v>
      </c>
      <c r="AU133" s="232" t="s">
        <v>89</v>
      </c>
      <c r="AY133" s="18" t="s">
        <v>135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87</v>
      </c>
      <c r="BK133" s="233">
        <f>ROUND(I133*H133,2)</f>
        <v>0</v>
      </c>
      <c r="BL133" s="18" t="s">
        <v>616</v>
      </c>
      <c r="BM133" s="232" t="s">
        <v>641</v>
      </c>
    </row>
    <row r="134" spans="1:65" s="2" customFormat="1" ht="49.05" customHeight="1">
      <c r="A134" s="39"/>
      <c r="B134" s="40"/>
      <c r="C134" s="220" t="s">
        <v>151</v>
      </c>
      <c r="D134" s="220" t="s">
        <v>138</v>
      </c>
      <c r="E134" s="221" t="s">
        <v>642</v>
      </c>
      <c r="F134" s="222" t="s">
        <v>643</v>
      </c>
      <c r="G134" s="223" t="s">
        <v>474</v>
      </c>
      <c r="H134" s="224">
        <v>5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44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616</v>
      </c>
      <c r="AT134" s="232" t="s">
        <v>138</v>
      </c>
      <c r="AU134" s="232" t="s">
        <v>89</v>
      </c>
      <c r="AY134" s="18" t="s">
        <v>135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87</v>
      </c>
      <c r="BK134" s="233">
        <f>ROUND(I134*H134,2)</f>
        <v>0</v>
      </c>
      <c r="BL134" s="18" t="s">
        <v>616</v>
      </c>
      <c r="BM134" s="232" t="s">
        <v>644</v>
      </c>
    </row>
    <row r="135" spans="1:65" s="2" customFormat="1" ht="49.05" customHeight="1">
      <c r="A135" s="39"/>
      <c r="B135" s="40"/>
      <c r="C135" s="220" t="s">
        <v>156</v>
      </c>
      <c r="D135" s="220" t="s">
        <v>138</v>
      </c>
      <c r="E135" s="221" t="s">
        <v>645</v>
      </c>
      <c r="F135" s="222" t="s">
        <v>646</v>
      </c>
      <c r="G135" s="223" t="s">
        <v>474</v>
      </c>
      <c r="H135" s="224">
        <v>30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44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616</v>
      </c>
      <c r="AT135" s="232" t="s">
        <v>138</v>
      </c>
      <c r="AU135" s="232" t="s">
        <v>89</v>
      </c>
      <c r="AY135" s="18" t="s">
        <v>135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87</v>
      </c>
      <c r="BK135" s="233">
        <f>ROUND(I135*H135,2)</f>
        <v>0</v>
      </c>
      <c r="BL135" s="18" t="s">
        <v>616</v>
      </c>
      <c r="BM135" s="232" t="s">
        <v>647</v>
      </c>
    </row>
    <row r="136" spans="1:65" s="2" customFormat="1" ht="49.05" customHeight="1">
      <c r="A136" s="39"/>
      <c r="B136" s="40"/>
      <c r="C136" s="220" t="s">
        <v>14</v>
      </c>
      <c r="D136" s="220" t="s">
        <v>138</v>
      </c>
      <c r="E136" s="221" t="s">
        <v>648</v>
      </c>
      <c r="F136" s="222" t="s">
        <v>649</v>
      </c>
      <c r="G136" s="223" t="s">
        <v>474</v>
      </c>
      <c r="H136" s="224">
        <v>5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44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616</v>
      </c>
      <c r="AT136" s="232" t="s">
        <v>138</v>
      </c>
      <c r="AU136" s="232" t="s">
        <v>89</v>
      </c>
      <c r="AY136" s="18" t="s">
        <v>135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87</v>
      </c>
      <c r="BK136" s="233">
        <f>ROUND(I136*H136,2)</f>
        <v>0</v>
      </c>
      <c r="BL136" s="18" t="s">
        <v>616</v>
      </c>
      <c r="BM136" s="232" t="s">
        <v>650</v>
      </c>
    </row>
    <row r="137" spans="1:63" s="12" customFormat="1" ht="22.8" customHeight="1">
      <c r="A137" s="12"/>
      <c r="B137" s="204"/>
      <c r="C137" s="205"/>
      <c r="D137" s="206" t="s">
        <v>78</v>
      </c>
      <c r="E137" s="218" t="s">
        <v>651</v>
      </c>
      <c r="F137" s="218" t="s">
        <v>652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SUM(P138:P147)</f>
        <v>0</v>
      </c>
      <c r="Q137" s="212"/>
      <c r="R137" s="213">
        <f>SUM(R138:R147)</f>
        <v>0</v>
      </c>
      <c r="S137" s="212"/>
      <c r="T137" s="214">
        <f>SUM(T138:T147)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156</v>
      </c>
      <c r="AT137" s="216" t="s">
        <v>78</v>
      </c>
      <c r="AU137" s="216" t="s">
        <v>87</v>
      </c>
      <c r="AY137" s="215" t="s">
        <v>135</v>
      </c>
      <c r="BK137" s="217">
        <f>SUM(BK138:BK147)</f>
        <v>0</v>
      </c>
    </row>
    <row r="138" spans="1:65" s="2" customFormat="1" ht="16.5" customHeight="1">
      <c r="A138" s="39"/>
      <c r="B138" s="40"/>
      <c r="C138" s="220" t="s">
        <v>206</v>
      </c>
      <c r="D138" s="220" t="s">
        <v>138</v>
      </c>
      <c r="E138" s="221" t="s">
        <v>653</v>
      </c>
      <c r="F138" s="222" t="s">
        <v>654</v>
      </c>
      <c r="G138" s="223" t="s">
        <v>524</v>
      </c>
      <c r="H138" s="224">
        <v>1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44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616</v>
      </c>
      <c r="AT138" s="232" t="s">
        <v>138</v>
      </c>
      <c r="AU138" s="232" t="s">
        <v>89</v>
      </c>
      <c r="AY138" s="18" t="s">
        <v>135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87</v>
      </c>
      <c r="BK138" s="233">
        <f>ROUND(I138*H138,2)</f>
        <v>0</v>
      </c>
      <c r="BL138" s="18" t="s">
        <v>616</v>
      </c>
      <c r="BM138" s="232" t="s">
        <v>655</v>
      </c>
    </row>
    <row r="139" spans="1:65" s="2" customFormat="1" ht="16.5" customHeight="1">
      <c r="A139" s="39"/>
      <c r="B139" s="40"/>
      <c r="C139" s="220" t="s">
        <v>213</v>
      </c>
      <c r="D139" s="220" t="s">
        <v>138</v>
      </c>
      <c r="E139" s="221" t="s">
        <v>656</v>
      </c>
      <c r="F139" s="222" t="s">
        <v>657</v>
      </c>
      <c r="G139" s="223" t="s">
        <v>524</v>
      </c>
      <c r="H139" s="224">
        <v>4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44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616</v>
      </c>
      <c r="AT139" s="232" t="s">
        <v>138</v>
      </c>
      <c r="AU139" s="232" t="s">
        <v>89</v>
      </c>
      <c r="AY139" s="18" t="s">
        <v>135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87</v>
      </c>
      <c r="BK139" s="233">
        <f>ROUND(I139*H139,2)</f>
        <v>0</v>
      </c>
      <c r="BL139" s="18" t="s">
        <v>616</v>
      </c>
      <c r="BM139" s="232" t="s">
        <v>658</v>
      </c>
    </row>
    <row r="140" spans="1:65" s="2" customFormat="1" ht="16.5" customHeight="1">
      <c r="A140" s="39"/>
      <c r="B140" s="40"/>
      <c r="C140" s="220" t="s">
        <v>229</v>
      </c>
      <c r="D140" s="220" t="s">
        <v>138</v>
      </c>
      <c r="E140" s="221" t="s">
        <v>659</v>
      </c>
      <c r="F140" s="222" t="s">
        <v>660</v>
      </c>
      <c r="G140" s="223" t="s">
        <v>524</v>
      </c>
      <c r="H140" s="224">
        <v>1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44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616</v>
      </c>
      <c r="AT140" s="232" t="s">
        <v>138</v>
      </c>
      <c r="AU140" s="232" t="s">
        <v>89</v>
      </c>
      <c r="AY140" s="18" t="s">
        <v>135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87</v>
      </c>
      <c r="BK140" s="233">
        <f>ROUND(I140*H140,2)</f>
        <v>0</v>
      </c>
      <c r="BL140" s="18" t="s">
        <v>616</v>
      </c>
      <c r="BM140" s="232" t="s">
        <v>661</v>
      </c>
    </row>
    <row r="141" spans="1:65" s="2" customFormat="1" ht="16.5" customHeight="1">
      <c r="A141" s="39"/>
      <c r="B141" s="40"/>
      <c r="C141" s="220" t="s">
        <v>179</v>
      </c>
      <c r="D141" s="220" t="s">
        <v>138</v>
      </c>
      <c r="E141" s="221" t="s">
        <v>662</v>
      </c>
      <c r="F141" s="222" t="s">
        <v>663</v>
      </c>
      <c r="G141" s="223" t="s">
        <v>524</v>
      </c>
      <c r="H141" s="224">
        <v>2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44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616</v>
      </c>
      <c r="AT141" s="232" t="s">
        <v>138</v>
      </c>
      <c r="AU141" s="232" t="s">
        <v>89</v>
      </c>
      <c r="AY141" s="18" t="s">
        <v>135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87</v>
      </c>
      <c r="BK141" s="233">
        <f>ROUND(I141*H141,2)</f>
        <v>0</v>
      </c>
      <c r="BL141" s="18" t="s">
        <v>616</v>
      </c>
      <c r="BM141" s="232" t="s">
        <v>664</v>
      </c>
    </row>
    <row r="142" spans="1:65" s="2" customFormat="1" ht="16.5" customHeight="1">
      <c r="A142" s="39"/>
      <c r="B142" s="40"/>
      <c r="C142" s="220" t="s">
        <v>237</v>
      </c>
      <c r="D142" s="220" t="s">
        <v>138</v>
      </c>
      <c r="E142" s="221" t="s">
        <v>665</v>
      </c>
      <c r="F142" s="222" t="s">
        <v>666</v>
      </c>
      <c r="G142" s="223" t="s">
        <v>524</v>
      </c>
      <c r="H142" s="224">
        <v>6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44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616</v>
      </c>
      <c r="AT142" s="232" t="s">
        <v>138</v>
      </c>
      <c r="AU142" s="232" t="s">
        <v>89</v>
      </c>
      <c r="AY142" s="18" t="s">
        <v>135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87</v>
      </c>
      <c r="BK142" s="233">
        <f>ROUND(I142*H142,2)</f>
        <v>0</v>
      </c>
      <c r="BL142" s="18" t="s">
        <v>616</v>
      </c>
      <c r="BM142" s="232" t="s">
        <v>667</v>
      </c>
    </row>
    <row r="143" spans="1:65" s="2" customFormat="1" ht="16.5" customHeight="1">
      <c r="A143" s="39"/>
      <c r="B143" s="40"/>
      <c r="C143" s="220" t="s">
        <v>242</v>
      </c>
      <c r="D143" s="220" t="s">
        <v>138</v>
      </c>
      <c r="E143" s="221" t="s">
        <v>668</v>
      </c>
      <c r="F143" s="222" t="s">
        <v>669</v>
      </c>
      <c r="G143" s="223" t="s">
        <v>524</v>
      </c>
      <c r="H143" s="224">
        <v>6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44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616</v>
      </c>
      <c r="AT143" s="232" t="s">
        <v>138</v>
      </c>
      <c r="AU143" s="232" t="s">
        <v>89</v>
      </c>
      <c r="AY143" s="18" t="s">
        <v>135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87</v>
      </c>
      <c r="BK143" s="233">
        <f>ROUND(I143*H143,2)</f>
        <v>0</v>
      </c>
      <c r="BL143" s="18" t="s">
        <v>616</v>
      </c>
      <c r="BM143" s="232" t="s">
        <v>670</v>
      </c>
    </row>
    <row r="144" spans="1:65" s="2" customFormat="1" ht="16.5" customHeight="1">
      <c r="A144" s="39"/>
      <c r="B144" s="40"/>
      <c r="C144" s="220" t="s">
        <v>246</v>
      </c>
      <c r="D144" s="220" t="s">
        <v>138</v>
      </c>
      <c r="E144" s="221" t="s">
        <v>671</v>
      </c>
      <c r="F144" s="222" t="s">
        <v>672</v>
      </c>
      <c r="G144" s="223" t="s">
        <v>524</v>
      </c>
      <c r="H144" s="224">
        <v>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44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616</v>
      </c>
      <c r="AT144" s="232" t="s">
        <v>138</v>
      </c>
      <c r="AU144" s="232" t="s">
        <v>89</v>
      </c>
      <c r="AY144" s="18" t="s">
        <v>135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87</v>
      </c>
      <c r="BK144" s="233">
        <f>ROUND(I144*H144,2)</f>
        <v>0</v>
      </c>
      <c r="BL144" s="18" t="s">
        <v>616</v>
      </c>
      <c r="BM144" s="232" t="s">
        <v>673</v>
      </c>
    </row>
    <row r="145" spans="1:65" s="2" customFormat="1" ht="16.5" customHeight="1">
      <c r="A145" s="39"/>
      <c r="B145" s="40"/>
      <c r="C145" s="220" t="s">
        <v>250</v>
      </c>
      <c r="D145" s="220" t="s">
        <v>138</v>
      </c>
      <c r="E145" s="221" t="s">
        <v>674</v>
      </c>
      <c r="F145" s="222" t="s">
        <v>675</v>
      </c>
      <c r="G145" s="223" t="s">
        <v>524</v>
      </c>
      <c r="H145" s="224">
        <v>2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44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616</v>
      </c>
      <c r="AT145" s="232" t="s">
        <v>138</v>
      </c>
      <c r="AU145" s="232" t="s">
        <v>89</v>
      </c>
      <c r="AY145" s="18" t="s">
        <v>135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87</v>
      </c>
      <c r="BK145" s="233">
        <f>ROUND(I145*H145,2)</f>
        <v>0</v>
      </c>
      <c r="BL145" s="18" t="s">
        <v>616</v>
      </c>
      <c r="BM145" s="232" t="s">
        <v>676</v>
      </c>
    </row>
    <row r="146" spans="1:65" s="2" customFormat="1" ht="16.5" customHeight="1">
      <c r="A146" s="39"/>
      <c r="B146" s="40"/>
      <c r="C146" s="220" t="s">
        <v>256</v>
      </c>
      <c r="D146" s="220" t="s">
        <v>138</v>
      </c>
      <c r="E146" s="221" t="s">
        <v>677</v>
      </c>
      <c r="F146" s="222" t="s">
        <v>678</v>
      </c>
      <c r="G146" s="223" t="s">
        <v>524</v>
      </c>
      <c r="H146" s="224">
        <v>2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44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616</v>
      </c>
      <c r="AT146" s="232" t="s">
        <v>138</v>
      </c>
      <c r="AU146" s="232" t="s">
        <v>89</v>
      </c>
      <c r="AY146" s="18" t="s">
        <v>135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87</v>
      </c>
      <c r="BK146" s="233">
        <f>ROUND(I146*H146,2)</f>
        <v>0</v>
      </c>
      <c r="BL146" s="18" t="s">
        <v>616</v>
      </c>
      <c r="BM146" s="232" t="s">
        <v>679</v>
      </c>
    </row>
    <row r="147" spans="1:65" s="2" customFormat="1" ht="16.5" customHeight="1">
      <c r="A147" s="39"/>
      <c r="B147" s="40"/>
      <c r="C147" s="220" t="s">
        <v>8</v>
      </c>
      <c r="D147" s="220" t="s">
        <v>138</v>
      </c>
      <c r="E147" s="221" t="s">
        <v>680</v>
      </c>
      <c r="F147" s="222" t="s">
        <v>681</v>
      </c>
      <c r="G147" s="223" t="s">
        <v>524</v>
      </c>
      <c r="H147" s="224">
        <v>4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44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616</v>
      </c>
      <c r="AT147" s="232" t="s">
        <v>138</v>
      </c>
      <c r="AU147" s="232" t="s">
        <v>89</v>
      </c>
      <c r="AY147" s="18" t="s">
        <v>135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87</v>
      </c>
      <c r="BK147" s="233">
        <f>ROUND(I147*H147,2)</f>
        <v>0</v>
      </c>
      <c r="BL147" s="18" t="s">
        <v>616</v>
      </c>
      <c r="BM147" s="232" t="s">
        <v>682</v>
      </c>
    </row>
    <row r="148" spans="1:63" s="12" customFormat="1" ht="22.8" customHeight="1">
      <c r="A148" s="12"/>
      <c r="B148" s="204"/>
      <c r="C148" s="205"/>
      <c r="D148" s="206" t="s">
        <v>78</v>
      </c>
      <c r="E148" s="218" t="s">
        <v>89</v>
      </c>
      <c r="F148" s="218" t="s">
        <v>683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v>0</v>
      </c>
      <c r="Q148" s="212"/>
      <c r="R148" s="213">
        <v>0</v>
      </c>
      <c r="S148" s="212"/>
      <c r="T148" s="214"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5" t="s">
        <v>156</v>
      </c>
      <c r="AT148" s="216" t="s">
        <v>78</v>
      </c>
      <c r="AU148" s="216" t="s">
        <v>87</v>
      </c>
      <c r="AY148" s="215" t="s">
        <v>135</v>
      </c>
      <c r="BK148" s="217">
        <v>0</v>
      </c>
    </row>
    <row r="149" spans="1:63" s="12" customFormat="1" ht="22.8" customHeight="1">
      <c r="A149" s="12"/>
      <c r="B149" s="204"/>
      <c r="C149" s="205"/>
      <c r="D149" s="206" t="s">
        <v>78</v>
      </c>
      <c r="E149" s="218" t="s">
        <v>684</v>
      </c>
      <c r="F149" s="218" t="s">
        <v>685</v>
      </c>
      <c r="G149" s="205"/>
      <c r="H149" s="205"/>
      <c r="I149" s="208"/>
      <c r="J149" s="219">
        <f>BK149</f>
        <v>0</v>
      </c>
      <c r="K149" s="205"/>
      <c r="L149" s="210"/>
      <c r="M149" s="211"/>
      <c r="N149" s="212"/>
      <c r="O149" s="212"/>
      <c r="P149" s="213">
        <f>P150</f>
        <v>0</v>
      </c>
      <c r="Q149" s="212"/>
      <c r="R149" s="213">
        <f>R150</f>
        <v>0</v>
      </c>
      <c r="S149" s="212"/>
      <c r="T149" s="214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5" t="s">
        <v>156</v>
      </c>
      <c r="AT149" s="216" t="s">
        <v>78</v>
      </c>
      <c r="AU149" s="216" t="s">
        <v>87</v>
      </c>
      <c r="AY149" s="215" t="s">
        <v>135</v>
      </c>
      <c r="BK149" s="217">
        <f>BK150</f>
        <v>0</v>
      </c>
    </row>
    <row r="150" spans="1:65" s="2" customFormat="1" ht="24.15" customHeight="1">
      <c r="A150" s="39"/>
      <c r="B150" s="40"/>
      <c r="C150" s="220" t="s">
        <v>267</v>
      </c>
      <c r="D150" s="220" t="s">
        <v>138</v>
      </c>
      <c r="E150" s="221" t="s">
        <v>686</v>
      </c>
      <c r="F150" s="222" t="s">
        <v>687</v>
      </c>
      <c r="G150" s="223" t="s">
        <v>524</v>
      </c>
      <c r="H150" s="224">
        <v>1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44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616</v>
      </c>
      <c r="AT150" s="232" t="s">
        <v>138</v>
      </c>
      <c r="AU150" s="232" t="s">
        <v>89</v>
      </c>
      <c r="AY150" s="18" t="s">
        <v>135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87</v>
      </c>
      <c r="BK150" s="233">
        <f>ROUND(I150*H150,2)</f>
        <v>0</v>
      </c>
      <c r="BL150" s="18" t="s">
        <v>616</v>
      </c>
      <c r="BM150" s="232" t="s">
        <v>688</v>
      </c>
    </row>
    <row r="151" spans="1:63" s="12" customFormat="1" ht="22.8" customHeight="1">
      <c r="A151" s="12"/>
      <c r="B151" s="204"/>
      <c r="C151" s="205"/>
      <c r="D151" s="206" t="s">
        <v>78</v>
      </c>
      <c r="E151" s="218" t="s">
        <v>689</v>
      </c>
      <c r="F151" s="218" t="s">
        <v>690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SUM(P152:P155)</f>
        <v>0</v>
      </c>
      <c r="Q151" s="212"/>
      <c r="R151" s="213">
        <f>SUM(R152:R155)</f>
        <v>0</v>
      </c>
      <c r="S151" s="212"/>
      <c r="T151" s="214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156</v>
      </c>
      <c r="AT151" s="216" t="s">
        <v>78</v>
      </c>
      <c r="AU151" s="216" t="s">
        <v>87</v>
      </c>
      <c r="AY151" s="215" t="s">
        <v>135</v>
      </c>
      <c r="BK151" s="217">
        <f>SUM(BK152:BK155)</f>
        <v>0</v>
      </c>
    </row>
    <row r="152" spans="1:65" s="2" customFormat="1" ht="16.5" customHeight="1">
      <c r="A152" s="39"/>
      <c r="B152" s="40"/>
      <c r="C152" s="220" t="s">
        <v>318</v>
      </c>
      <c r="D152" s="220" t="s">
        <v>138</v>
      </c>
      <c r="E152" s="221" t="s">
        <v>691</v>
      </c>
      <c r="F152" s="222" t="s">
        <v>692</v>
      </c>
      <c r="G152" s="223" t="s">
        <v>524</v>
      </c>
      <c r="H152" s="224">
        <v>2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44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616</v>
      </c>
      <c r="AT152" s="232" t="s">
        <v>138</v>
      </c>
      <c r="AU152" s="232" t="s">
        <v>89</v>
      </c>
      <c r="AY152" s="18" t="s">
        <v>135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87</v>
      </c>
      <c r="BK152" s="233">
        <f>ROUND(I152*H152,2)</f>
        <v>0</v>
      </c>
      <c r="BL152" s="18" t="s">
        <v>616</v>
      </c>
      <c r="BM152" s="232" t="s">
        <v>693</v>
      </c>
    </row>
    <row r="153" spans="1:65" s="2" customFormat="1" ht="16.5" customHeight="1">
      <c r="A153" s="39"/>
      <c r="B153" s="40"/>
      <c r="C153" s="220" t="s">
        <v>280</v>
      </c>
      <c r="D153" s="220" t="s">
        <v>138</v>
      </c>
      <c r="E153" s="221" t="s">
        <v>694</v>
      </c>
      <c r="F153" s="222" t="s">
        <v>695</v>
      </c>
      <c r="G153" s="223" t="s">
        <v>524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44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616</v>
      </c>
      <c r="AT153" s="232" t="s">
        <v>138</v>
      </c>
      <c r="AU153" s="232" t="s">
        <v>89</v>
      </c>
      <c r="AY153" s="18" t="s">
        <v>135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87</v>
      </c>
      <c r="BK153" s="233">
        <f>ROUND(I153*H153,2)</f>
        <v>0</v>
      </c>
      <c r="BL153" s="18" t="s">
        <v>616</v>
      </c>
      <c r="BM153" s="232" t="s">
        <v>696</v>
      </c>
    </row>
    <row r="154" spans="1:65" s="2" customFormat="1" ht="16.5" customHeight="1">
      <c r="A154" s="39"/>
      <c r="B154" s="40"/>
      <c r="C154" s="220" t="s">
        <v>276</v>
      </c>
      <c r="D154" s="220" t="s">
        <v>138</v>
      </c>
      <c r="E154" s="221" t="s">
        <v>697</v>
      </c>
      <c r="F154" s="222" t="s">
        <v>698</v>
      </c>
      <c r="G154" s="223" t="s">
        <v>524</v>
      </c>
      <c r="H154" s="224">
        <v>1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44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616</v>
      </c>
      <c r="AT154" s="232" t="s">
        <v>138</v>
      </c>
      <c r="AU154" s="232" t="s">
        <v>89</v>
      </c>
      <c r="AY154" s="18" t="s">
        <v>135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87</v>
      </c>
      <c r="BK154" s="233">
        <f>ROUND(I154*H154,2)</f>
        <v>0</v>
      </c>
      <c r="BL154" s="18" t="s">
        <v>616</v>
      </c>
      <c r="BM154" s="232" t="s">
        <v>699</v>
      </c>
    </row>
    <row r="155" spans="1:65" s="2" customFormat="1" ht="16.5" customHeight="1">
      <c r="A155" s="39"/>
      <c r="B155" s="40"/>
      <c r="C155" s="220" t="s">
        <v>271</v>
      </c>
      <c r="D155" s="220" t="s">
        <v>138</v>
      </c>
      <c r="E155" s="221" t="s">
        <v>700</v>
      </c>
      <c r="F155" s="222" t="s">
        <v>701</v>
      </c>
      <c r="G155" s="223" t="s">
        <v>524</v>
      </c>
      <c r="H155" s="224">
        <v>1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44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616</v>
      </c>
      <c r="AT155" s="232" t="s">
        <v>138</v>
      </c>
      <c r="AU155" s="232" t="s">
        <v>89</v>
      </c>
      <c r="AY155" s="18" t="s">
        <v>135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87</v>
      </c>
      <c r="BK155" s="233">
        <f>ROUND(I155*H155,2)</f>
        <v>0</v>
      </c>
      <c r="BL155" s="18" t="s">
        <v>616</v>
      </c>
      <c r="BM155" s="232" t="s">
        <v>702</v>
      </c>
    </row>
    <row r="156" spans="1:63" s="12" customFormat="1" ht="22.8" customHeight="1">
      <c r="A156" s="12"/>
      <c r="B156" s="204"/>
      <c r="C156" s="205"/>
      <c r="D156" s="206" t="s">
        <v>78</v>
      </c>
      <c r="E156" s="218" t="s">
        <v>703</v>
      </c>
      <c r="F156" s="218" t="s">
        <v>635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SUM(P157:P159)</f>
        <v>0</v>
      </c>
      <c r="Q156" s="212"/>
      <c r="R156" s="213">
        <f>SUM(R157:R159)</f>
        <v>0</v>
      </c>
      <c r="S156" s="212"/>
      <c r="T156" s="214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156</v>
      </c>
      <c r="AT156" s="216" t="s">
        <v>78</v>
      </c>
      <c r="AU156" s="216" t="s">
        <v>87</v>
      </c>
      <c r="AY156" s="215" t="s">
        <v>135</v>
      </c>
      <c r="BK156" s="217">
        <f>SUM(BK157:BK159)</f>
        <v>0</v>
      </c>
    </row>
    <row r="157" spans="1:65" s="2" customFormat="1" ht="37.8" customHeight="1">
      <c r="A157" s="39"/>
      <c r="B157" s="40"/>
      <c r="C157" s="220" t="s">
        <v>7</v>
      </c>
      <c r="D157" s="220" t="s">
        <v>138</v>
      </c>
      <c r="E157" s="221" t="s">
        <v>704</v>
      </c>
      <c r="F157" s="222" t="s">
        <v>705</v>
      </c>
      <c r="G157" s="223" t="s">
        <v>474</v>
      </c>
      <c r="H157" s="224">
        <v>20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44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616</v>
      </c>
      <c r="AT157" s="232" t="s">
        <v>138</v>
      </c>
      <c r="AU157" s="232" t="s">
        <v>89</v>
      </c>
      <c r="AY157" s="18" t="s">
        <v>135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87</v>
      </c>
      <c r="BK157" s="233">
        <f>ROUND(I157*H157,2)</f>
        <v>0</v>
      </c>
      <c r="BL157" s="18" t="s">
        <v>616</v>
      </c>
      <c r="BM157" s="232" t="s">
        <v>706</v>
      </c>
    </row>
    <row r="158" spans="1:65" s="2" customFormat="1" ht="37.8" customHeight="1">
      <c r="A158" s="39"/>
      <c r="B158" s="40"/>
      <c r="C158" s="220" t="s">
        <v>292</v>
      </c>
      <c r="D158" s="220" t="s">
        <v>138</v>
      </c>
      <c r="E158" s="221" t="s">
        <v>707</v>
      </c>
      <c r="F158" s="222" t="s">
        <v>708</v>
      </c>
      <c r="G158" s="223" t="s">
        <v>474</v>
      </c>
      <c r="H158" s="224">
        <v>35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44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616</v>
      </c>
      <c r="AT158" s="232" t="s">
        <v>138</v>
      </c>
      <c r="AU158" s="232" t="s">
        <v>89</v>
      </c>
      <c r="AY158" s="18" t="s">
        <v>135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87</v>
      </c>
      <c r="BK158" s="233">
        <f>ROUND(I158*H158,2)</f>
        <v>0</v>
      </c>
      <c r="BL158" s="18" t="s">
        <v>616</v>
      </c>
      <c r="BM158" s="232" t="s">
        <v>709</v>
      </c>
    </row>
    <row r="159" spans="1:65" s="2" customFormat="1" ht="16.5" customHeight="1">
      <c r="A159" s="39"/>
      <c r="B159" s="40"/>
      <c r="C159" s="220" t="s">
        <v>297</v>
      </c>
      <c r="D159" s="220" t="s">
        <v>138</v>
      </c>
      <c r="E159" s="221" t="s">
        <v>710</v>
      </c>
      <c r="F159" s="222" t="s">
        <v>711</v>
      </c>
      <c r="G159" s="223" t="s">
        <v>474</v>
      </c>
      <c r="H159" s="224">
        <v>3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44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616</v>
      </c>
      <c r="AT159" s="232" t="s">
        <v>138</v>
      </c>
      <c r="AU159" s="232" t="s">
        <v>89</v>
      </c>
      <c r="AY159" s="18" t="s">
        <v>135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87</v>
      </c>
      <c r="BK159" s="233">
        <f>ROUND(I159*H159,2)</f>
        <v>0</v>
      </c>
      <c r="BL159" s="18" t="s">
        <v>616</v>
      </c>
      <c r="BM159" s="232" t="s">
        <v>712</v>
      </c>
    </row>
    <row r="160" spans="1:63" s="12" customFormat="1" ht="22.8" customHeight="1">
      <c r="A160" s="12"/>
      <c r="B160" s="204"/>
      <c r="C160" s="205"/>
      <c r="D160" s="206" t="s">
        <v>78</v>
      </c>
      <c r="E160" s="218" t="s">
        <v>713</v>
      </c>
      <c r="F160" s="218" t="s">
        <v>714</v>
      </c>
      <c r="G160" s="205"/>
      <c r="H160" s="205"/>
      <c r="I160" s="208"/>
      <c r="J160" s="219">
        <f>BK160</f>
        <v>0</v>
      </c>
      <c r="K160" s="205"/>
      <c r="L160" s="210"/>
      <c r="M160" s="211"/>
      <c r="N160" s="212"/>
      <c r="O160" s="212"/>
      <c r="P160" s="213">
        <f>SUM(P161:P164)</f>
        <v>0</v>
      </c>
      <c r="Q160" s="212"/>
      <c r="R160" s="213">
        <f>SUM(R161:R164)</f>
        <v>0</v>
      </c>
      <c r="S160" s="212"/>
      <c r="T160" s="214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5" t="s">
        <v>156</v>
      </c>
      <c r="AT160" s="216" t="s">
        <v>78</v>
      </c>
      <c r="AU160" s="216" t="s">
        <v>87</v>
      </c>
      <c r="AY160" s="215" t="s">
        <v>135</v>
      </c>
      <c r="BK160" s="217">
        <f>SUM(BK161:BK164)</f>
        <v>0</v>
      </c>
    </row>
    <row r="161" spans="1:65" s="2" customFormat="1" ht="37.8" customHeight="1">
      <c r="A161" s="39"/>
      <c r="B161" s="40"/>
      <c r="C161" s="220" t="s">
        <v>286</v>
      </c>
      <c r="D161" s="220" t="s">
        <v>138</v>
      </c>
      <c r="E161" s="221" t="s">
        <v>715</v>
      </c>
      <c r="F161" s="222" t="s">
        <v>716</v>
      </c>
      <c r="G161" s="223" t="s">
        <v>474</v>
      </c>
      <c r="H161" s="224">
        <v>10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44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616</v>
      </c>
      <c r="AT161" s="232" t="s">
        <v>138</v>
      </c>
      <c r="AU161" s="232" t="s">
        <v>89</v>
      </c>
      <c r="AY161" s="18" t="s">
        <v>135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87</v>
      </c>
      <c r="BK161" s="233">
        <f>ROUND(I161*H161,2)</f>
        <v>0</v>
      </c>
      <c r="BL161" s="18" t="s">
        <v>616</v>
      </c>
      <c r="BM161" s="232" t="s">
        <v>717</v>
      </c>
    </row>
    <row r="162" spans="1:65" s="2" customFormat="1" ht="37.8" customHeight="1">
      <c r="A162" s="39"/>
      <c r="B162" s="40"/>
      <c r="C162" s="220" t="s">
        <v>188</v>
      </c>
      <c r="D162" s="220" t="s">
        <v>138</v>
      </c>
      <c r="E162" s="221" t="s">
        <v>718</v>
      </c>
      <c r="F162" s="222" t="s">
        <v>719</v>
      </c>
      <c r="G162" s="223" t="s">
        <v>474</v>
      </c>
      <c r="H162" s="224">
        <v>20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44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616</v>
      </c>
      <c r="AT162" s="232" t="s">
        <v>138</v>
      </c>
      <c r="AU162" s="232" t="s">
        <v>89</v>
      </c>
      <c r="AY162" s="18" t="s">
        <v>135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87</v>
      </c>
      <c r="BK162" s="233">
        <f>ROUND(I162*H162,2)</f>
        <v>0</v>
      </c>
      <c r="BL162" s="18" t="s">
        <v>616</v>
      </c>
      <c r="BM162" s="232" t="s">
        <v>720</v>
      </c>
    </row>
    <row r="163" spans="1:65" s="2" customFormat="1" ht="44.25" customHeight="1">
      <c r="A163" s="39"/>
      <c r="B163" s="40"/>
      <c r="C163" s="220" t="s">
        <v>196</v>
      </c>
      <c r="D163" s="220" t="s">
        <v>138</v>
      </c>
      <c r="E163" s="221" t="s">
        <v>721</v>
      </c>
      <c r="F163" s="222" t="s">
        <v>722</v>
      </c>
      <c r="G163" s="223" t="s">
        <v>474</v>
      </c>
      <c r="H163" s="224">
        <v>10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44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616</v>
      </c>
      <c r="AT163" s="232" t="s">
        <v>138</v>
      </c>
      <c r="AU163" s="232" t="s">
        <v>89</v>
      </c>
      <c r="AY163" s="18" t="s">
        <v>135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87</v>
      </c>
      <c r="BK163" s="233">
        <f>ROUND(I163*H163,2)</f>
        <v>0</v>
      </c>
      <c r="BL163" s="18" t="s">
        <v>616</v>
      </c>
      <c r="BM163" s="232" t="s">
        <v>723</v>
      </c>
    </row>
    <row r="164" spans="1:65" s="2" customFormat="1" ht="37.8" customHeight="1">
      <c r="A164" s="39"/>
      <c r="B164" s="40"/>
      <c r="C164" s="220" t="s">
        <v>303</v>
      </c>
      <c r="D164" s="220" t="s">
        <v>138</v>
      </c>
      <c r="E164" s="221" t="s">
        <v>724</v>
      </c>
      <c r="F164" s="222" t="s">
        <v>725</v>
      </c>
      <c r="G164" s="223" t="s">
        <v>474</v>
      </c>
      <c r="H164" s="224">
        <v>15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44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616</v>
      </c>
      <c r="AT164" s="232" t="s">
        <v>138</v>
      </c>
      <c r="AU164" s="232" t="s">
        <v>89</v>
      </c>
      <c r="AY164" s="18" t="s">
        <v>135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87</v>
      </c>
      <c r="BK164" s="233">
        <f>ROUND(I164*H164,2)</f>
        <v>0</v>
      </c>
      <c r="BL164" s="18" t="s">
        <v>616</v>
      </c>
      <c r="BM164" s="232" t="s">
        <v>726</v>
      </c>
    </row>
    <row r="165" spans="1:63" s="12" customFormat="1" ht="22.8" customHeight="1">
      <c r="A165" s="12"/>
      <c r="B165" s="204"/>
      <c r="C165" s="205"/>
      <c r="D165" s="206" t="s">
        <v>78</v>
      </c>
      <c r="E165" s="218" t="s">
        <v>727</v>
      </c>
      <c r="F165" s="218" t="s">
        <v>728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SUM(P166:P168)</f>
        <v>0</v>
      </c>
      <c r="Q165" s="212"/>
      <c r="R165" s="213">
        <f>SUM(R166:R168)</f>
        <v>0</v>
      </c>
      <c r="S165" s="212"/>
      <c r="T165" s="214">
        <f>SUM(T166:T168)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5" t="s">
        <v>156</v>
      </c>
      <c r="AT165" s="216" t="s">
        <v>78</v>
      </c>
      <c r="AU165" s="216" t="s">
        <v>87</v>
      </c>
      <c r="AY165" s="215" t="s">
        <v>135</v>
      </c>
      <c r="BK165" s="217">
        <f>SUM(BK166:BK168)</f>
        <v>0</v>
      </c>
    </row>
    <row r="166" spans="1:65" s="2" customFormat="1" ht="24.15" customHeight="1">
      <c r="A166" s="39"/>
      <c r="B166" s="40"/>
      <c r="C166" s="220" t="s">
        <v>350</v>
      </c>
      <c r="D166" s="220" t="s">
        <v>138</v>
      </c>
      <c r="E166" s="221" t="s">
        <v>729</v>
      </c>
      <c r="F166" s="222" t="s">
        <v>730</v>
      </c>
      <c r="G166" s="223" t="s">
        <v>524</v>
      </c>
      <c r="H166" s="224">
        <v>2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44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616</v>
      </c>
      <c r="AT166" s="232" t="s">
        <v>138</v>
      </c>
      <c r="AU166" s="232" t="s">
        <v>89</v>
      </c>
      <c r="AY166" s="18" t="s">
        <v>135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87</v>
      </c>
      <c r="BK166" s="233">
        <f>ROUND(I166*H166,2)</f>
        <v>0</v>
      </c>
      <c r="BL166" s="18" t="s">
        <v>616</v>
      </c>
      <c r="BM166" s="232" t="s">
        <v>731</v>
      </c>
    </row>
    <row r="167" spans="1:65" s="2" customFormat="1" ht="24.15" customHeight="1">
      <c r="A167" s="39"/>
      <c r="B167" s="40"/>
      <c r="C167" s="220" t="s">
        <v>346</v>
      </c>
      <c r="D167" s="220" t="s">
        <v>138</v>
      </c>
      <c r="E167" s="221" t="s">
        <v>732</v>
      </c>
      <c r="F167" s="222" t="s">
        <v>733</v>
      </c>
      <c r="G167" s="223" t="s">
        <v>524</v>
      </c>
      <c r="H167" s="224">
        <v>6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44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616</v>
      </c>
      <c r="AT167" s="232" t="s">
        <v>138</v>
      </c>
      <c r="AU167" s="232" t="s">
        <v>89</v>
      </c>
      <c r="AY167" s="18" t="s">
        <v>135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87</v>
      </c>
      <c r="BK167" s="233">
        <f>ROUND(I167*H167,2)</f>
        <v>0</v>
      </c>
      <c r="BL167" s="18" t="s">
        <v>616</v>
      </c>
      <c r="BM167" s="232" t="s">
        <v>734</v>
      </c>
    </row>
    <row r="168" spans="1:65" s="2" customFormat="1" ht="21.75" customHeight="1">
      <c r="A168" s="39"/>
      <c r="B168" s="40"/>
      <c r="C168" s="220" t="s">
        <v>373</v>
      </c>
      <c r="D168" s="220" t="s">
        <v>138</v>
      </c>
      <c r="E168" s="221" t="s">
        <v>735</v>
      </c>
      <c r="F168" s="222" t="s">
        <v>736</v>
      </c>
      <c r="G168" s="223" t="s">
        <v>524</v>
      </c>
      <c r="H168" s="224">
        <v>6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44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616</v>
      </c>
      <c r="AT168" s="232" t="s">
        <v>138</v>
      </c>
      <c r="AU168" s="232" t="s">
        <v>89</v>
      </c>
      <c r="AY168" s="18" t="s">
        <v>135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87</v>
      </c>
      <c r="BK168" s="233">
        <f>ROUND(I168*H168,2)</f>
        <v>0</v>
      </c>
      <c r="BL168" s="18" t="s">
        <v>616</v>
      </c>
      <c r="BM168" s="232" t="s">
        <v>737</v>
      </c>
    </row>
    <row r="169" spans="1:63" s="12" customFormat="1" ht="22.8" customHeight="1">
      <c r="A169" s="12"/>
      <c r="B169" s="204"/>
      <c r="C169" s="205"/>
      <c r="D169" s="206" t="s">
        <v>78</v>
      </c>
      <c r="E169" s="218" t="s">
        <v>738</v>
      </c>
      <c r="F169" s="218" t="s">
        <v>739</v>
      </c>
      <c r="G169" s="205"/>
      <c r="H169" s="205"/>
      <c r="I169" s="208"/>
      <c r="J169" s="219">
        <f>BK169</f>
        <v>0</v>
      </c>
      <c r="K169" s="205"/>
      <c r="L169" s="210"/>
      <c r="M169" s="211"/>
      <c r="N169" s="212"/>
      <c r="O169" s="212"/>
      <c r="P169" s="213">
        <f>SUM(P170:P173)</f>
        <v>0</v>
      </c>
      <c r="Q169" s="212"/>
      <c r="R169" s="213">
        <f>SUM(R170:R173)</f>
        <v>0</v>
      </c>
      <c r="S169" s="212"/>
      <c r="T169" s="214">
        <f>SUM(T170:T173)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156</v>
      </c>
      <c r="AT169" s="216" t="s">
        <v>78</v>
      </c>
      <c r="AU169" s="216" t="s">
        <v>87</v>
      </c>
      <c r="AY169" s="215" t="s">
        <v>135</v>
      </c>
      <c r="BK169" s="217">
        <f>SUM(BK170:BK173)</f>
        <v>0</v>
      </c>
    </row>
    <row r="170" spans="1:65" s="2" customFormat="1" ht="33" customHeight="1">
      <c r="A170" s="39"/>
      <c r="B170" s="40"/>
      <c r="C170" s="220" t="s">
        <v>379</v>
      </c>
      <c r="D170" s="220" t="s">
        <v>138</v>
      </c>
      <c r="E170" s="221" t="s">
        <v>740</v>
      </c>
      <c r="F170" s="222" t="s">
        <v>741</v>
      </c>
      <c r="G170" s="223" t="s">
        <v>524</v>
      </c>
      <c r="H170" s="224">
        <v>6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44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616</v>
      </c>
      <c r="AT170" s="232" t="s">
        <v>138</v>
      </c>
      <c r="AU170" s="232" t="s">
        <v>89</v>
      </c>
      <c r="AY170" s="18" t="s">
        <v>135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87</v>
      </c>
      <c r="BK170" s="233">
        <f>ROUND(I170*H170,2)</f>
        <v>0</v>
      </c>
      <c r="BL170" s="18" t="s">
        <v>616</v>
      </c>
      <c r="BM170" s="232" t="s">
        <v>742</v>
      </c>
    </row>
    <row r="171" spans="1:65" s="2" customFormat="1" ht="16.5" customHeight="1">
      <c r="A171" s="39"/>
      <c r="B171" s="40"/>
      <c r="C171" s="220" t="s">
        <v>385</v>
      </c>
      <c r="D171" s="220" t="s">
        <v>138</v>
      </c>
      <c r="E171" s="221" t="s">
        <v>743</v>
      </c>
      <c r="F171" s="222" t="s">
        <v>744</v>
      </c>
      <c r="G171" s="223" t="s">
        <v>524</v>
      </c>
      <c r="H171" s="224">
        <v>6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44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616</v>
      </c>
      <c r="AT171" s="232" t="s">
        <v>138</v>
      </c>
      <c r="AU171" s="232" t="s">
        <v>89</v>
      </c>
      <c r="AY171" s="18" t="s">
        <v>135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87</v>
      </c>
      <c r="BK171" s="233">
        <f>ROUND(I171*H171,2)</f>
        <v>0</v>
      </c>
      <c r="BL171" s="18" t="s">
        <v>616</v>
      </c>
      <c r="BM171" s="232" t="s">
        <v>745</v>
      </c>
    </row>
    <row r="172" spans="1:65" s="2" customFormat="1" ht="33" customHeight="1">
      <c r="A172" s="39"/>
      <c r="B172" s="40"/>
      <c r="C172" s="220" t="s">
        <v>401</v>
      </c>
      <c r="D172" s="220" t="s">
        <v>138</v>
      </c>
      <c r="E172" s="221" t="s">
        <v>746</v>
      </c>
      <c r="F172" s="222" t="s">
        <v>747</v>
      </c>
      <c r="G172" s="223" t="s">
        <v>524</v>
      </c>
      <c r="H172" s="224">
        <v>1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44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616</v>
      </c>
      <c r="AT172" s="232" t="s">
        <v>138</v>
      </c>
      <c r="AU172" s="232" t="s">
        <v>89</v>
      </c>
      <c r="AY172" s="18" t="s">
        <v>135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87</v>
      </c>
      <c r="BK172" s="233">
        <f>ROUND(I172*H172,2)</f>
        <v>0</v>
      </c>
      <c r="BL172" s="18" t="s">
        <v>616</v>
      </c>
      <c r="BM172" s="232" t="s">
        <v>748</v>
      </c>
    </row>
    <row r="173" spans="1:65" s="2" customFormat="1" ht="16.5" customHeight="1">
      <c r="A173" s="39"/>
      <c r="B173" s="40"/>
      <c r="C173" s="220" t="s">
        <v>749</v>
      </c>
      <c r="D173" s="220" t="s">
        <v>138</v>
      </c>
      <c r="E173" s="221" t="s">
        <v>750</v>
      </c>
      <c r="F173" s="222" t="s">
        <v>751</v>
      </c>
      <c r="G173" s="223" t="s">
        <v>524</v>
      </c>
      <c r="H173" s="224">
        <v>2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44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616</v>
      </c>
      <c r="AT173" s="232" t="s">
        <v>138</v>
      </c>
      <c r="AU173" s="232" t="s">
        <v>89</v>
      </c>
      <c r="AY173" s="18" t="s">
        <v>135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87</v>
      </c>
      <c r="BK173" s="233">
        <f>ROUND(I173*H173,2)</f>
        <v>0</v>
      </c>
      <c r="BL173" s="18" t="s">
        <v>616</v>
      </c>
      <c r="BM173" s="232" t="s">
        <v>752</v>
      </c>
    </row>
    <row r="174" spans="1:63" s="12" customFormat="1" ht="22.8" customHeight="1">
      <c r="A174" s="12"/>
      <c r="B174" s="204"/>
      <c r="C174" s="205"/>
      <c r="D174" s="206" t="s">
        <v>78</v>
      </c>
      <c r="E174" s="218" t="s">
        <v>151</v>
      </c>
      <c r="F174" s="218" t="s">
        <v>632</v>
      </c>
      <c r="G174" s="205"/>
      <c r="H174" s="205"/>
      <c r="I174" s="208"/>
      <c r="J174" s="219">
        <f>BK174</f>
        <v>0</v>
      </c>
      <c r="K174" s="205"/>
      <c r="L174" s="210"/>
      <c r="M174" s="211"/>
      <c r="N174" s="212"/>
      <c r="O174" s="212"/>
      <c r="P174" s="213">
        <f>SUM(P175:P179)</f>
        <v>0</v>
      </c>
      <c r="Q174" s="212"/>
      <c r="R174" s="213">
        <f>SUM(R175:R179)</f>
        <v>0</v>
      </c>
      <c r="S174" s="212"/>
      <c r="T174" s="214">
        <f>SUM(T175:T179)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5" t="s">
        <v>156</v>
      </c>
      <c r="AT174" s="216" t="s">
        <v>78</v>
      </c>
      <c r="AU174" s="216" t="s">
        <v>87</v>
      </c>
      <c r="AY174" s="215" t="s">
        <v>135</v>
      </c>
      <c r="BK174" s="217">
        <f>SUM(BK175:BK179)</f>
        <v>0</v>
      </c>
    </row>
    <row r="175" spans="1:65" s="2" customFormat="1" ht="16.5" customHeight="1">
      <c r="A175" s="39"/>
      <c r="B175" s="40"/>
      <c r="C175" s="220" t="s">
        <v>415</v>
      </c>
      <c r="D175" s="220" t="s">
        <v>138</v>
      </c>
      <c r="E175" s="221" t="s">
        <v>753</v>
      </c>
      <c r="F175" s="222" t="s">
        <v>754</v>
      </c>
      <c r="G175" s="223" t="s">
        <v>266</v>
      </c>
      <c r="H175" s="224">
        <v>1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44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616</v>
      </c>
      <c r="AT175" s="232" t="s">
        <v>138</v>
      </c>
      <c r="AU175" s="232" t="s">
        <v>89</v>
      </c>
      <c r="AY175" s="18" t="s">
        <v>135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87</v>
      </c>
      <c r="BK175" s="233">
        <f>ROUND(I175*H175,2)</f>
        <v>0</v>
      </c>
      <c r="BL175" s="18" t="s">
        <v>616</v>
      </c>
      <c r="BM175" s="232" t="s">
        <v>755</v>
      </c>
    </row>
    <row r="176" spans="1:65" s="2" customFormat="1" ht="16.5" customHeight="1">
      <c r="A176" s="39"/>
      <c r="B176" s="40"/>
      <c r="C176" s="220" t="s">
        <v>419</v>
      </c>
      <c r="D176" s="220" t="s">
        <v>138</v>
      </c>
      <c r="E176" s="221" t="s">
        <v>756</v>
      </c>
      <c r="F176" s="222" t="s">
        <v>757</v>
      </c>
      <c r="G176" s="223" t="s">
        <v>266</v>
      </c>
      <c r="H176" s="224">
        <v>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44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616</v>
      </c>
      <c r="AT176" s="232" t="s">
        <v>138</v>
      </c>
      <c r="AU176" s="232" t="s">
        <v>89</v>
      </c>
      <c r="AY176" s="18" t="s">
        <v>135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87</v>
      </c>
      <c r="BK176" s="233">
        <f>ROUND(I176*H176,2)</f>
        <v>0</v>
      </c>
      <c r="BL176" s="18" t="s">
        <v>616</v>
      </c>
      <c r="BM176" s="232" t="s">
        <v>758</v>
      </c>
    </row>
    <row r="177" spans="1:65" s="2" customFormat="1" ht="16.5" customHeight="1">
      <c r="A177" s="39"/>
      <c r="B177" s="40"/>
      <c r="C177" s="220" t="s">
        <v>396</v>
      </c>
      <c r="D177" s="220" t="s">
        <v>138</v>
      </c>
      <c r="E177" s="221" t="s">
        <v>759</v>
      </c>
      <c r="F177" s="222" t="s">
        <v>760</v>
      </c>
      <c r="G177" s="223" t="s">
        <v>266</v>
      </c>
      <c r="H177" s="224">
        <v>1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44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616</v>
      </c>
      <c r="AT177" s="232" t="s">
        <v>138</v>
      </c>
      <c r="AU177" s="232" t="s">
        <v>89</v>
      </c>
      <c r="AY177" s="18" t="s">
        <v>135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87</v>
      </c>
      <c r="BK177" s="233">
        <f>ROUND(I177*H177,2)</f>
        <v>0</v>
      </c>
      <c r="BL177" s="18" t="s">
        <v>616</v>
      </c>
      <c r="BM177" s="232" t="s">
        <v>761</v>
      </c>
    </row>
    <row r="178" spans="1:65" s="2" customFormat="1" ht="16.5" customHeight="1">
      <c r="A178" s="39"/>
      <c r="B178" s="40"/>
      <c r="C178" s="220" t="s">
        <v>407</v>
      </c>
      <c r="D178" s="220" t="s">
        <v>138</v>
      </c>
      <c r="E178" s="221" t="s">
        <v>762</v>
      </c>
      <c r="F178" s="222" t="s">
        <v>763</v>
      </c>
      <c r="G178" s="223" t="s">
        <v>266</v>
      </c>
      <c r="H178" s="224">
        <v>1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44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616</v>
      </c>
      <c r="AT178" s="232" t="s">
        <v>138</v>
      </c>
      <c r="AU178" s="232" t="s">
        <v>89</v>
      </c>
      <c r="AY178" s="18" t="s">
        <v>135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87</v>
      </c>
      <c r="BK178" s="233">
        <f>ROUND(I178*H178,2)</f>
        <v>0</v>
      </c>
      <c r="BL178" s="18" t="s">
        <v>616</v>
      </c>
      <c r="BM178" s="232" t="s">
        <v>764</v>
      </c>
    </row>
    <row r="179" spans="1:65" s="2" customFormat="1" ht="16.5" customHeight="1">
      <c r="A179" s="39"/>
      <c r="B179" s="40"/>
      <c r="C179" s="220" t="s">
        <v>601</v>
      </c>
      <c r="D179" s="220" t="s">
        <v>138</v>
      </c>
      <c r="E179" s="221" t="s">
        <v>765</v>
      </c>
      <c r="F179" s="222" t="s">
        <v>766</v>
      </c>
      <c r="G179" s="223" t="s">
        <v>266</v>
      </c>
      <c r="H179" s="224">
        <v>1</v>
      </c>
      <c r="I179" s="225"/>
      <c r="J179" s="226">
        <f>ROUND(I179*H179,2)</f>
        <v>0</v>
      </c>
      <c r="K179" s="227"/>
      <c r="L179" s="45"/>
      <c r="M179" s="234" t="s">
        <v>1</v>
      </c>
      <c r="N179" s="235" t="s">
        <v>44</v>
      </c>
      <c r="O179" s="236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616</v>
      </c>
      <c r="AT179" s="232" t="s">
        <v>138</v>
      </c>
      <c r="AU179" s="232" t="s">
        <v>89</v>
      </c>
      <c r="AY179" s="18" t="s">
        <v>135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87</v>
      </c>
      <c r="BK179" s="233">
        <f>ROUND(I179*H179,2)</f>
        <v>0</v>
      </c>
      <c r="BL179" s="18" t="s">
        <v>616</v>
      </c>
      <c r="BM179" s="232" t="s">
        <v>767</v>
      </c>
    </row>
    <row r="180" spans="1:31" s="2" customFormat="1" ht="6.95" customHeight="1">
      <c r="A180" s="39"/>
      <c r="B180" s="67"/>
      <c r="C180" s="68"/>
      <c r="D180" s="68"/>
      <c r="E180" s="68"/>
      <c r="F180" s="68"/>
      <c r="G180" s="68"/>
      <c r="H180" s="68"/>
      <c r="I180" s="68"/>
      <c r="J180" s="68"/>
      <c r="K180" s="68"/>
      <c r="L180" s="45"/>
      <c r="M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</sheetData>
  <sheetProtection password="CC35" sheet="1" objects="1" scenarios="1" formatColumns="0" formatRows="0" autoFilter="0"/>
  <autoFilter ref="C127:K179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89</v>
      </c>
    </row>
    <row r="4" spans="2:46" s="1" customFormat="1" ht="24.95" customHeight="1">
      <c r="B4" s="21"/>
      <c r="D4" s="139" t="s">
        <v>107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Revitalizace toalet 1.NP a 2.NP - muzeum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768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36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39</v>
      </c>
      <c r="E30" s="39"/>
      <c r="F30" s="39"/>
      <c r="G30" s="39"/>
      <c r="H30" s="39"/>
      <c r="I30" s="39"/>
      <c r="J30" s="152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41</v>
      </c>
      <c r="G32" s="39"/>
      <c r="H32" s="39"/>
      <c r="I32" s="153" t="s">
        <v>40</v>
      </c>
      <c r="J32" s="153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41" t="s">
        <v>44</v>
      </c>
      <c r="F33" s="155">
        <f>ROUND((SUM(BE127:BE161)),2)</f>
        <v>0</v>
      </c>
      <c r="G33" s="39"/>
      <c r="H33" s="39"/>
      <c r="I33" s="156">
        <v>0.21</v>
      </c>
      <c r="J33" s="155">
        <f>ROUND(((SUM(BE127:BE161))*I33),2)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45</v>
      </c>
      <c r="F34" s="155">
        <f>ROUND((SUM(BF127:BF161)),2)</f>
        <v>0</v>
      </c>
      <c r="G34" s="39"/>
      <c r="H34" s="39"/>
      <c r="I34" s="156">
        <v>0.15</v>
      </c>
      <c r="J34" s="155">
        <f>ROUND(((SUM(BF127:BF161))*I34),2)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46</v>
      </c>
      <c r="F35" s="155">
        <f>ROUND((SUM(BG127:BG161)),2)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47</v>
      </c>
      <c r="F36" s="155">
        <f>ROUND((SUM(BH127:BH161)),2)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48</v>
      </c>
      <c r="F37" s="155">
        <f>ROUND((SUM(BI127:BI161)),2)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Revitalizace toalet 1.NP a 2.NP - muzeum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03 - Vytápění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Masarykovo náměstí 97</v>
      </c>
      <c r="G89" s="41"/>
      <c r="H89" s="41"/>
      <c r="I89" s="33" t="s">
        <v>22</v>
      </c>
      <c r="J89" s="80" t="str">
        <f>IF(J12="","",J12)</f>
        <v>17. 6. 2022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Oblastní muzeum Praha-východ</v>
      </c>
      <c r="G91" s="41"/>
      <c r="H91" s="41"/>
      <c r="I91" s="33" t="s">
        <v>31</v>
      </c>
      <c r="J91" s="37" t="str">
        <f>E21</f>
        <v>Maur – Dases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>RPHSTAV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111</v>
      </c>
      <c r="D94" s="177"/>
      <c r="E94" s="177"/>
      <c r="F94" s="177"/>
      <c r="G94" s="177"/>
      <c r="H94" s="177"/>
      <c r="I94" s="177"/>
      <c r="J94" s="178" t="s">
        <v>112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113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114</v>
      </c>
    </row>
    <row r="97" spans="1:31" s="9" customFormat="1" ht="24.95" customHeight="1">
      <c r="A97" s="9"/>
      <c r="B97" s="180"/>
      <c r="C97" s="181"/>
      <c r="D97" s="182" t="s">
        <v>619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769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770</v>
      </c>
      <c r="E99" s="189"/>
      <c r="F99" s="189"/>
      <c r="G99" s="189"/>
      <c r="H99" s="189"/>
      <c r="I99" s="189"/>
      <c r="J99" s="190">
        <f>J130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771</v>
      </c>
      <c r="E100" s="189"/>
      <c r="F100" s="189"/>
      <c r="G100" s="189"/>
      <c r="H100" s="189"/>
      <c r="I100" s="189"/>
      <c r="J100" s="190">
        <f>J132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772</v>
      </c>
      <c r="E101" s="189"/>
      <c r="F101" s="189"/>
      <c r="G101" s="189"/>
      <c r="H101" s="189"/>
      <c r="I101" s="189"/>
      <c r="J101" s="190">
        <f>J137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773</v>
      </c>
      <c r="E102" s="189"/>
      <c r="F102" s="189"/>
      <c r="G102" s="189"/>
      <c r="H102" s="189"/>
      <c r="I102" s="189"/>
      <c r="J102" s="190">
        <f>J140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774</v>
      </c>
      <c r="E103" s="189"/>
      <c r="F103" s="189"/>
      <c r="G103" s="189"/>
      <c r="H103" s="189"/>
      <c r="I103" s="189"/>
      <c r="J103" s="190">
        <f>J144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775</v>
      </c>
      <c r="E104" s="189"/>
      <c r="F104" s="189"/>
      <c r="G104" s="189"/>
      <c r="H104" s="189"/>
      <c r="I104" s="189"/>
      <c r="J104" s="190">
        <f>J147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776</v>
      </c>
      <c r="E105" s="189"/>
      <c r="F105" s="189"/>
      <c r="G105" s="189"/>
      <c r="H105" s="189"/>
      <c r="I105" s="189"/>
      <c r="J105" s="190">
        <f>J151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777</v>
      </c>
      <c r="E106" s="189"/>
      <c r="F106" s="189"/>
      <c r="G106" s="189"/>
      <c r="H106" s="189"/>
      <c r="I106" s="189"/>
      <c r="J106" s="190">
        <f>J154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778</v>
      </c>
      <c r="E107" s="189"/>
      <c r="F107" s="189"/>
      <c r="G107" s="189"/>
      <c r="H107" s="189"/>
      <c r="I107" s="189"/>
      <c r="J107" s="190">
        <f>J157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121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75" t="str">
        <f>E7</f>
        <v>Revitalizace toalet 1.NP a 2.NP - muzeum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108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03 - Vytápění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>Masarykovo náměstí 97</v>
      </c>
      <c r="G121" s="41"/>
      <c r="H121" s="41"/>
      <c r="I121" s="33" t="s">
        <v>22</v>
      </c>
      <c r="J121" s="80" t="str">
        <f>IF(J12="","",J12)</f>
        <v>17. 6. 2022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>Oblastní muzeum Praha-východ</v>
      </c>
      <c r="G123" s="41"/>
      <c r="H123" s="41"/>
      <c r="I123" s="33" t="s">
        <v>31</v>
      </c>
      <c r="J123" s="37" t="str">
        <f>E21</f>
        <v>Maur – Dases s.r.o.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29</v>
      </c>
      <c r="D124" s="41"/>
      <c r="E124" s="41"/>
      <c r="F124" s="28" t="str">
        <f>IF(E18="","",E18)</f>
        <v>Vyplň údaj</v>
      </c>
      <c r="G124" s="41"/>
      <c r="H124" s="41"/>
      <c r="I124" s="33" t="s">
        <v>35</v>
      </c>
      <c r="J124" s="37" t="str">
        <f>E24</f>
        <v>RPHSTAV s.r.o.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2"/>
      <c r="B126" s="193"/>
      <c r="C126" s="194" t="s">
        <v>122</v>
      </c>
      <c r="D126" s="195" t="s">
        <v>64</v>
      </c>
      <c r="E126" s="195" t="s">
        <v>60</v>
      </c>
      <c r="F126" s="195" t="s">
        <v>61</v>
      </c>
      <c r="G126" s="195" t="s">
        <v>123</v>
      </c>
      <c r="H126" s="195" t="s">
        <v>124</v>
      </c>
      <c r="I126" s="195" t="s">
        <v>125</v>
      </c>
      <c r="J126" s="196" t="s">
        <v>112</v>
      </c>
      <c r="K126" s="197" t="s">
        <v>126</v>
      </c>
      <c r="L126" s="198"/>
      <c r="M126" s="101" t="s">
        <v>1</v>
      </c>
      <c r="N126" s="102" t="s">
        <v>43</v>
      </c>
      <c r="O126" s="102" t="s">
        <v>127</v>
      </c>
      <c r="P126" s="102" t="s">
        <v>128</v>
      </c>
      <c r="Q126" s="102" t="s">
        <v>129</v>
      </c>
      <c r="R126" s="102" t="s">
        <v>130</v>
      </c>
      <c r="S126" s="102" t="s">
        <v>131</v>
      </c>
      <c r="T126" s="103" t="s">
        <v>132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9"/>
      <c r="B127" s="40"/>
      <c r="C127" s="108" t="s">
        <v>133</v>
      </c>
      <c r="D127" s="41"/>
      <c r="E127" s="41"/>
      <c r="F127" s="41"/>
      <c r="G127" s="41"/>
      <c r="H127" s="41"/>
      <c r="I127" s="41"/>
      <c r="J127" s="199">
        <f>BK127</f>
        <v>0</v>
      </c>
      <c r="K127" s="41"/>
      <c r="L127" s="45"/>
      <c r="M127" s="104"/>
      <c r="N127" s="200"/>
      <c r="O127" s="105"/>
      <c r="P127" s="201">
        <f>P128</f>
        <v>0</v>
      </c>
      <c r="Q127" s="105"/>
      <c r="R127" s="201">
        <f>R128</f>
        <v>0</v>
      </c>
      <c r="S127" s="105"/>
      <c r="T127" s="202">
        <f>T128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78</v>
      </c>
      <c r="AU127" s="18" t="s">
        <v>114</v>
      </c>
      <c r="BK127" s="203">
        <f>BK128</f>
        <v>0</v>
      </c>
    </row>
    <row r="128" spans="1:63" s="12" customFormat="1" ht="25.9" customHeight="1">
      <c r="A128" s="12"/>
      <c r="B128" s="204"/>
      <c r="C128" s="205"/>
      <c r="D128" s="206" t="s">
        <v>78</v>
      </c>
      <c r="E128" s="207" t="s">
        <v>631</v>
      </c>
      <c r="F128" s="207" t="s">
        <v>632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P129+P130+P132+P137+P140+P144+P147+P151+P154+P157</f>
        <v>0</v>
      </c>
      <c r="Q128" s="212"/>
      <c r="R128" s="213">
        <f>R129+R130+R132+R137+R140+R144+R147+R151+R154+R157</f>
        <v>0</v>
      </c>
      <c r="S128" s="212"/>
      <c r="T128" s="214">
        <f>T129+T130+T132+T137+T140+T144+T147+T151+T154+T157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156</v>
      </c>
      <c r="AT128" s="216" t="s">
        <v>78</v>
      </c>
      <c r="AU128" s="216" t="s">
        <v>79</v>
      </c>
      <c r="AY128" s="215" t="s">
        <v>135</v>
      </c>
      <c r="BK128" s="217">
        <f>BK129+BK130+BK132+BK137+BK140+BK144+BK147+BK151+BK154+BK157</f>
        <v>0</v>
      </c>
    </row>
    <row r="129" spans="1:63" s="12" customFormat="1" ht="22.8" customHeight="1">
      <c r="A129" s="12"/>
      <c r="B129" s="204"/>
      <c r="C129" s="205"/>
      <c r="D129" s="206" t="s">
        <v>78</v>
      </c>
      <c r="E129" s="218" t="s">
        <v>87</v>
      </c>
      <c r="F129" s="218" t="s">
        <v>99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v>0</v>
      </c>
      <c r="Q129" s="212"/>
      <c r="R129" s="213">
        <v>0</v>
      </c>
      <c r="S129" s="212"/>
      <c r="T129" s="214"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156</v>
      </c>
      <c r="AT129" s="216" t="s">
        <v>78</v>
      </c>
      <c r="AU129" s="216" t="s">
        <v>87</v>
      </c>
      <c r="AY129" s="215" t="s">
        <v>135</v>
      </c>
      <c r="BK129" s="217">
        <v>0</v>
      </c>
    </row>
    <row r="130" spans="1:63" s="12" customFormat="1" ht="22.8" customHeight="1">
      <c r="A130" s="12"/>
      <c r="B130" s="204"/>
      <c r="C130" s="205"/>
      <c r="D130" s="206" t="s">
        <v>78</v>
      </c>
      <c r="E130" s="218" t="s">
        <v>634</v>
      </c>
      <c r="F130" s="218" t="s">
        <v>779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P131</f>
        <v>0</v>
      </c>
      <c r="Q130" s="212"/>
      <c r="R130" s="213">
        <f>R131</f>
        <v>0</v>
      </c>
      <c r="S130" s="212"/>
      <c r="T130" s="214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156</v>
      </c>
      <c r="AT130" s="216" t="s">
        <v>78</v>
      </c>
      <c r="AU130" s="216" t="s">
        <v>87</v>
      </c>
      <c r="AY130" s="215" t="s">
        <v>135</v>
      </c>
      <c r="BK130" s="217">
        <f>BK131</f>
        <v>0</v>
      </c>
    </row>
    <row r="131" spans="1:65" s="2" customFormat="1" ht="24.15" customHeight="1">
      <c r="A131" s="39"/>
      <c r="B131" s="40"/>
      <c r="C131" s="220" t="s">
        <v>87</v>
      </c>
      <c r="D131" s="220" t="s">
        <v>138</v>
      </c>
      <c r="E131" s="221" t="s">
        <v>780</v>
      </c>
      <c r="F131" s="222" t="s">
        <v>781</v>
      </c>
      <c r="G131" s="223" t="s">
        <v>266</v>
      </c>
      <c r="H131" s="224">
        <v>0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44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616</v>
      </c>
      <c r="AT131" s="232" t="s">
        <v>138</v>
      </c>
      <c r="AU131" s="232" t="s">
        <v>89</v>
      </c>
      <c r="AY131" s="18" t="s">
        <v>135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87</v>
      </c>
      <c r="BK131" s="233">
        <f>ROUND(I131*H131,2)</f>
        <v>0</v>
      </c>
      <c r="BL131" s="18" t="s">
        <v>616</v>
      </c>
      <c r="BM131" s="232" t="s">
        <v>782</v>
      </c>
    </row>
    <row r="132" spans="1:63" s="12" customFormat="1" ht="22.8" customHeight="1">
      <c r="A132" s="12"/>
      <c r="B132" s="204"/>
      <c r="C132" s="205"/>
      <c r="D132" s="206" t="s">
        <v>78</v>
      </c>
      <c r="E132" s="218" t="s">
        <v>651</v>
      </c>
      <c r="F132" s="218" t="s">
        <v>783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SUM(P133:P136)</f>
        <v>0</v>
      </c>
      <c r="Q132" s="212"/>
      <c r="R132" s="213">
        <f>SUM(R133:R136)</f>
        <v>0</v>
      </c>
      <c r="S132" s="212"/>
      <c r="T132" s="214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156</v>
      </c>
      <c r="AT132" s="216" t="s">
        <v>78</v>
      </c>
      <c r="AU132" s="216" t="s">
        <v>87</v>
      </c>
      <c r="AY132" s="215" t="s">
        <v>135</v>
      </c>
      <c r="BK132" s="217">
        <f>SUM(BK133:BK136)</f>
        <v>0</v>
      </c>
    </row>
    <row r="133" spans="1:65" s="2" customFormat="1" ht="16.5" customHeight="1">
      <c r="A133" s="39"/>
      <c r="B133" s="40"/>
      <c r="C133" s="220" t="s">
        <v>89</v>
      </c>
      <c r="D133" s="220" t="s">
        <v>138</v>
      </c>
      <c r="E133" s="221" t="s">
        <v>784</v>
      </c>
      <c r="F133" s="222" t="s">
        <v>785</v>
      </c>
      <c r="G133" s="223" t="s">
        <v>266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44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616</v>
      </c>
      <c r="AT133" s="232" t="s">
        <v>138</v>
      </c>
      <c r="AU133" s="232" t="s">
        <v>89</v>
      </c>
      <c r="AY133" s="18" t="s">
        <v>135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87</v>
      </c>
      <c r="BK133" s="233">
        <f>ROUND(I133*H133,2)</f>
        <v>0</v>
      </c>
      <c r="BL133" s="18" t="s">
        <v>616</v>
      </c>
      <c r="BM133" s="232" t="s">
        <v>786</v>
      </c>
    </row>
    <row r="134" spans="1:65" s="2" customFormat="1" ht="16.5" customHeight="1">
      <c r="A134" s="39"/>
      <c r="B134" s="40"/>
      <c r="C134" s="220" t="s">
        <v>151</v>
      </c>
      <c r="D134" s="220" t="s">
        <v>138</v>
      </c>
      <c r="E134" s="221" t="s">
        <v>787</v>
      </c>
      <c r="F134" s="222" t="s">
        <v>788</v>
      </c>
      <c r="G134" s="223" t="s">
        <v>266</v>
      </c>
      <c r="H134" s="224">
        <v>2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44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616</v>
      </c>
      <c r="AT134" s="232" t="s">
        <v>138</v>
      </c>
      <c r="AU134" s="232" t="s">
        <v>89</v>
      </c>
      <c r="AY134" s="18" t="s">
        <v>135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87</v>
      </c>
      <c r="BK134" s="233">
        <f>ROUND(I134*H134,2)</f>
        <v>0</v>
      </c>
      <c r="BL134" s="18" t="s">
        <v>616</v>
      </c>
      <c r="BM134" s="232" t="s">
        <v>789</v>
      </c>
    </row>
    <row r="135" spans="1:65" s="2" customFormat="1" ht="24.15" customHeight="1">
      <c r="A135" s="39"/>
      <c r="B135" s="40"/>
      <c r="C135" s="220" t="s">
        <v>156</v>
      </c>
      <c r="D135" s="220" t="s">
        <v>138</v>
      </c>
      <c r="E135" s="221" t="s">
        <v>790</v>
      </c>
      <c r="F135" s="222" t="s">
        <v>791</v>
      </c>
      <c r="G135" s="223" t="s">
        <v>524</v>
      </c>
      <c r="H135" s="224">
        <v>4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44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616</v>
      </c>
      <c r="AT135" s="232" t="s">
        <v>138</v>
      </c>
      <c r="AU135" s="232" t="s">
        <v>89</v>
      </c>
      <c r="AY135" s="18" t="s">
        <v>135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87</v>
      </c>
      <c r="BK135" s="233">
        <f>ROUND(I135*H135,2)</f>
        <v>0</v>
      </c>
      <c r="BL135" s="18" t="s">
        <v>616</v>
      </c>
      <c r="BM135" s="232" t="s">
        <v>792</v>
      </c>
    </row>
    <row r="136" spans="1:65" s="2" customFormat="1" ht="16.5" customHeight="1">
      <c r="A136" s="39"/>
      <c r="B136" s="40"/>
      <c r="C136" s="220" t="s">
        <v>14</v>
      </c>
      <c r="D136" s="220" t="s">
        <v>138</v>
      </c>
      <c r="E136" s="221" t="s">
        <v>793</v>
      </c>
      <c r="F136" s="222" t="s">
        <v>794</v>
      </c>
      <c r="G136" s="223" t="s">
        <v>474</v>
      </c>
      <c r="H136" s="224">
        <v>15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44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616</v>
      </c>
      <c r="AT136" s="232" t="s">
        <v>138</v>
      </c>
      <c r="AU136" s="232" t="s">
        <v>89</v>
      </c>
      <c r="AY136" s="18" t="s">
        <v>135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87</v>
      </c>
      <c r="BK136" s="233">
        <f>ROUND(I136*H136,2)</f>
        <v>0</v>
      </c>
      <c r="BL136" s="18" t="s">
        <v>616</v>
      </c>
      <c r="BM136" s="232" t="s">
        <v>795</v>
      </c>
    </row>
    <row r="137" spans="1:63" s="12" customFormat="1" ht="22.8" customHeight="1">
      <c r="A137" s="12"/>
      <c r="B137" s="204"/>
      <c r="C137" s="205"/>
      <c r="D137" s="206" t="s">
        <v>78</v>
      </c>
      <c r="E137" s="218" t="s">
        <v>796</v>
      </c>
      <c r="F137" s="218" t="s">
        <v>797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SUM(P138:P139)</f>
        <v>0</v>
      </c>
      <c r="Q137" s="212"/>
      <c r="R137" s="213">
        <f>SUM(R138:R139)</f>
        <v>0</v>
      </c>
      <c r="S137" s="212"/>
      <c r="T137" s="214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156</v>
      </c>
      <c r="AT137" s="216" t="s">
        <v>78</v>
      </c>
      <c r="AU137" s="216" t="s">
        <v>87</v>
      </c>
      <c r="AY137" s="215" t="s">
        <v>135</v>
      </c>
      <c r="BK137" s="217">
        <f>SUM(BK138:BK139)</f>
        <v>0</v>
      </c>
    </row>
    <row r="138" spans="1:65" s="2" customFormat="1" ht="16.5" customHeight="1">
      <c r="A138" s="39"/>
      <c r="B138" s="40"/>
      <c r="C138" s="220" t="s">
        <v>206</v>
      </c>
      <c r="D138" s="220" t="s">
        <v>138</v>
      </c>
      <c r="E138" s="221" t="s">
        <v>798</v>
      </c>
      <c r="F138" s="222" t="s">
        <v>799</v>
      </c>
      <c r="G138" s="223" t="s">
        <v>524</v>
      </c>
      <c r="H138" s="224">
        <v>1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44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616</v>
      </c>
      <c r="AT138" s="232" t="s">
        <v>138</v>
      </c>
      <c r="AU138" s="232" t="s">
        <v>89</v>
      </c>
      <c r="AY138" s="18" t="s">
        <v>135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87</v>
      </c>
      <c r="BK138" s="233">
        <f>ROUND(I138*H138,2)</f>
        <v>0</v>
      </c>
      <c r="BL138" s="18" t="s">
        <v>616</v>
      </c>
      <c r="BM138" s="232" t="s">
        <v>800</v>
      </c>
    </row>
    <row r="139" spans="1:65" s="2" customFormat="1" ht="16.5" customHeight="1">
      <c r="A139" s="39"/>
      <c r="B139" s="40"/>
      <c r="C139" s="220" t="s">
        <v>213</v>
      </c>
      <c r="D139" s="220" t="s">
        <v>138</v>
      </c>
      <c r="E139" s="221" t="s">
        <v>801</v>
      </c>
      <c r="F139" s="222" t="s">
        <v>802</v>
      </c>
      <c r="G139" s="223" t="s">
        <v>524</v>
      </c>
      <c r="H139" s="224">
        <v>1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44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616</v>
      </c>
      <c r="AT139" s="232" t="s">
        <v>138</v>
      </c>
      <c r="AU139" s="232" t="s">
        <v>89</v>
      </c>
      <c r="AY139" s="18" t="s">
        <v>135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87</v>
      </c>
      <c r="BK139" s="233">
        <f>ROUND(I139*H139,2)</f>
        <v>0</v>
      </c>
      <c r="BL139" s="18" t="s">
        <v>616</v>
      </c>
      <c r="BM139" s="232" t="s">
        <v>803</v>
      </c>
    </row>
    <row r="140" spans="1:63" s="12" customFormat="1" ht="22.8" customHeight="1">
      <c r="A140" s="12"/>
      <c r="B140" s="204"/>
      <c r="C140" s="205"/>
      <c r="D140" s="206" t="s">
        <v>78</v>
      </c>
      <c r="E140" s="218" t="s">
        <v>804</v>
      </c>
      <c r="F140" s="218" t="s">
        <v>805</v>
      </c>
      <c r="G140" s="205"/>
      <c r="H140" s="205"/>
      <c r="I140" s="208"/>
      <c r="J140" s="219">
        <f>BK140</f>
        <v>0</v>
      </c>
      <c r="K140" s="205"/>
      <c r="L140" s="210"/>
      <c r="M140" s="211"/>
      <c r="N140" s="212"/>
      <c r="O140" s="212"/>
      <c r="P140" s="213">
        <f>SUM(P141:P143)</f>
        <v>0</v>
      </c>
      <c r="Q140" s="212"/>
      <c r="R140" s="213">
        <f>SUM(R141:R143)</f>
        <v>0</v>
      </c>
      <c r="S140" s="212"/>
      <c r="T140" s="214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5" t="s">
        <v>156</v>
      </c>
      <c r="AT140" s="216" t="s">
        <v>78</v>
      </c>
      <c r="AU140" s="216" t="s">
        <v>87</v>
      </c>
      <c r="AY140" s="215" t="s">
        <v>135</v>
      </c>
      <c r="BK140" s="217">
        <f>SUM(BK141:BK143)</f>
        <v>0</v>
      </c>
    </row>
    <row r="141" spans="1:65" s="2" customFormat="1" ht="21.75" customHeight="1">
      <c r="A141" s="39"/>
      <c r="B141" s="40"/>
      <c r="C141" s="220" t="s">
        <v>229</v>
      </c>
      <c r="D141" s="220" t="s">
        <v>138</v>
      </c>
      <c r="E141" s="221" t="s">
        <v>806</v>
      </c>
      <c r="F141" s="222" t="s">
        <v>807</v>
      </c>
      <c r="G141" s="223" t="s">
        <v>524</v>
      </c>
      <c r="H141" s="224">
        <v>4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44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616</v>
      </c>
      <c r="AT141" s="232" t="s">
        <v>138</v>
      </c>
      <c r="AU141" s="232" t="s">
        <v>89</v>
      </c>
      <c r="AY141" s="18" t="s">
        <v>135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87</v>
      </c>
      <c r="BK141" s="233">
        <f>ROUND(I141*H141,2)</f>
        <v>0</v>
      </c>
      <c r="BL141" s="18" t="s">
        <v>616</v>
      </c>
      <c r="BM141" s="232" t="s">
        <v>808</v>
      </c>
    </row>
    <row r="142" spans="1:65" s="2" customFormat="1" ht="16.5" customHeight="1">
      <c r="A142" s="39"/>
      <c r="B142" s="40"/>
      <c r="C142" s="220" t="s">
        <v>179</v>
      </c>
      <c r="D142" s="220" t="s">
        <v>138</v>
      </c>
      <c r="E142" s="221" t="s">
        <v>809</v>
      </c>
      <c r="F142" s="222" t="s">
        <v>810</v>
      </c>
      <c r="G142" s="223" t="s">
        <v>524</v>
      </c>
      <c r="H142" s="224">
        <v>2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44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616</v>
      </c>
      <c r="AT142" s="232" t="s">
        <v>138</v>
      </c>
      <c r="AU142" s="232" t="s">
        <v>89</v>
      </c>
      <c r="AY142" s="18" t="s">
        <v>135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87</v>
      </c>
      <c r="BK142" s="233">
        <f>ROUND(I142*H142,2)</f>
        <v>0</v>
      </c>
      <c r="BL142" s="18" t="s">
        <v>616</v>
      </c>
      <c r="BM142" s="232" t="s">
        <v>811</v>
      </c>
    </row>
    <row r="143" spans="1:65" s="2" customFormat="1" ht="16.5" customHeight="1">
      <c r="A143" s="39"/>
      <c r="B143" s="40"/>
      <c r="C143" s="220" t="s">
        <v>237</v>
      </c>
      <c r="D143" s="220" t="s">
        <v>138</v>
      </c>
      <c r="E143" s="221" t="s">
        <v>812</v>
      </c>
      <c r="F143" s="222" t="s">
        <v>813</v>
      </c>
      <c r="G143" s="223" t="s">
        <v>524</v>
      </c>
      <c r="H143" s="224">
        <v>2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44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616</v>
      </c>
      <c r="AT143" s="232" t="s">
        <v>138</v>
      </c>
      <c r="AU143" s="232" t="s">
        <v>89</v>
      </c>
      <c r="AY143" s="18" t="s">
        <v>135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87</v>
      </c>
      <c r="BK143" s="233">
        <f>ROUND(I143*H143,2)</f>
        <v>0</v>
      </c>
      <c r="BL143" s="18" t="s">
        <v>616</v>
      </c>
      <c r="BM143" s="232" t="s">
        <v>814</v>
      </c>
    </row>
    <row r="144" spans="1:63" s="12" customFormat="1" ht="22.8" customHeight="1">
      <c r="A144" s="12"/>
      <c r="B144" s="204"/>
      <c r="C144" s="205"/>
      <c r="D144" s="206" t="s">
        <v>78</v>
      </c>
      <c r="E144" s="218" t="s">
        <v>815</v>
      </c>
      <c r="F144" s="218" t="s">
        <v>816</v>
      </c>
      <c r="G144" s="205"/>
      <c r="H144" s="205"/>
      <c r="I144" s="208"/>
      <c r="J144" s="219">
        <f>BK144</f>
        <v>0</v>
      </c>
      <c r="K144" s="205"/>
      <c r="L144" s="210"/>
      <c r="M144" s="211"/>
      <c r="N144" s="212"/>
      <c r="O144" s="212"/>
      <c r="P144" s="213">
        <f>SUM(P145:P146)</f>
        <v>0</v>
      </c>
      <c r="Q144" s="212"/>
      <c r="R144" s="213">
        <f>SUM(R145:R146)</f>
        <v>0</v>
      </c>
      <c r="S144" s="212"/>
      <c r="T144" s="214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156</v>
      </c>
      <c r="AT144" s="216" t="s">
        <v>78</v>
      </c>
      <c r="AU144" s="216" t="s">
        <v>87</v>
      </c>
      <c r="AY144" s="215" t="s">
        <v>135</v>
      </c>
      <c r="BK144" s="217">
        <f>SUM(BK145:BK146)</f>
        <v>0</v>
      </c>
    </row>
    <row r="145" spans="1:65" s="2" customFormat="1" ht="16.5" customHeight="1">
      <c r="A145" s="39"/>
      <c r="B145" s="40"/>
      <c r="C145" s="220" t="s">
        <v>242</v>
      </c>
      <c r="D145" s="220" t="s">
        <v>138</v>
      </c>
      <c r="E145" s="221" t="s">
        <v>817</v>
      </c>
      <c r="F145" s="222" t="s">
        <v>818</v>
      </c>
      <c r="G145" s="223" t="s">
        <v>524</v>
      </c>
      <c r="H145" s="224">
        <v>1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44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616</v>
      </c>
      <c r="AT145" s="232" t="s">
        <v>138</v>
      </c>
      <c r="AU145" s="232" t="s">
        <v>89</v>
      </c>
      <c r="AY145" s="18" t="s">
        <v>135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87</v>
      </c>
      <c r="BK145" s="233">
        <f>ROUND(I145*H145,2)</f>
        <v>0</v>
      </c>
      <c r="BL145" s="18" t="s">
        <v>616</v>
      </c>
      <c r="BM145" s="232" t="s">
        <v>819</v>
      </c>
    </row>
    <row r="146" spans="1:65" s="2" customFormat="1" ht="16.5" customHeight="1">
      <c r="A146" s="39"/>
      <c r="B146" s="40"/>
      <c r="C146" s="220" t="s">
        <v>246</v>
      </c>
      <c r="D146" s="220" t="s">
        <v>138</v>
      </c>
      <c r="E146" s="221" t="s">
        <v>820</v>
      </c>
      <c r="F146" s="222" t="s">
        <v>821</v>
      </c>
      <c r="G146" s="223" t="s">
        <v>524</v>
      </c>
      <c r="H146" s="224">
        <v>1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44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616</v>
      </c>
      <c r="AT146" s="232" t="s">
        <v>138</v>
      </c>
      <c r="AU146" s="232" t="s">
        <v>89</v>
      </c>
      <c r="AY146" s="18" t="s">
        <v>135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87</v>
      </c>
      <c r="BK146" s="233">
        <f>ROUND(I146*H146,2)</f>
        <v>0</v>
      </c>
      <c r="BL146" s="18" t="s">
        <v>616</v>
      </c>
      <c r="BM146" s="232" t="s">
        <v>822</v>
      </c>
    </row>
    <row r="147" spans="1:63" s="12" customFormat="1" ht="22.8" customHeight="1">
      <c r="A147" s="12"/>
      <c r="B147" s="204"/>
      <c r="C147" s="205"/>
      <c r="D147" s="206" t="s">
        <v>78</v>
      </c>
      <c r="E147" s="218" t="s">
        <v>823</v>
      </c>
      <c r="F147" s="218" t="s">
        <v>824</v>
      </c>
      <c r="G147" s="205"/>
      <c r="H147" s="205"/>
      <c r="I147" s="208"/>
      <c r="J147" s="219">
        <f>BK147</f>
        <v>0</v>
      </c>
      <c r="K147" s="205"/>
      <c r="L147" s="210"/>
      <c r="M147" s="211"/>
      <c r="N147" s="212"/>
      <c r="O147" s="212"/>
      <c r="P147" s="213">
        <f>SUM(P148:P150)</f>
        <v>0</v>
      </c>
      <c r="Q147" s="212"/>
      <c r="R147" s="213">
        <f>SUM(R148:R150)</f>
        <v>0</v>
      </c>
      <c r="S147" s="212"/>
      <c r="T147" s="214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5" t="s">
        <v>156</v>
      </c>
      <c r="AT147" s="216" t="s">
        <v>78</v>
      </c>
      <c r="AU147" s="216" t="s">
        <v>87</v>
      </c>
      <c r="AY147" s="215" t="s">
        <v>135</v>
      </c>
      <c r="BK147" s="217">
        <f>SUM(BK148:BK150)</f>
        <v>0</v>
      </c>
    </row>
    <row r="148" spans="1:65" s="2" customFormat="1" ht="21.75" customHeight="1">
      <c r="A148" s="39"/>
      <c r="B148" s="40"/>
      <c r="C148" s="220" t="s">
        <v>250</v>
      </c>
      <c r="D148" s="220" t="s">
        <v>138</v>
      </c>
      <c r="E148" s="221" t="s">
        <v>806</v>
      </c>
      <c r="F148" s="222" t="s">
        <v>807</v>
      </c>
      <c r="G148" s="223" t="s">
        <v>524</v>
      </c>
      <c r="H148" s="224">
        <v>4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44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616</v>
      </c>
      <c r="AT148" s="232" t="s">
        <v>138</v>
      </c>
      <c r="AU148" s="232" t="s">
        <v>89</v>
      </c>
      <c r="AY148" s="18" t="s">
        <v>135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87</v>
      </c>
      <c r="BK148" s="233">
        <f>ROUND(I148*H148,2)</f>
        <v>0</v>
      </c>
      <c r="BL148" s="18" t="s">
        <v>616</v>
      </c>
      <c r="BM148" s="232" t="s">
        <v>825</v>
      </c>
    </row>
    <row r="149" spans="1:65" s="2" customFormat="1" ht="16.5" customHeight="1">
      <c r="A149" s="39"/>
      <c r="B149" s="40"/>
      <c r="C149" s="220" t="s">
        <v>256</v>
      </c>
      <c r="D149" s="220" t="s">
        <v>138</v>
      </c>
      <c r="E149" s="221" t="s">
        <v>809</v>
      </c>
      <c r="F149" s="222" t="s">
        <v>810</v>
      </c>
      <c r="G149" s="223" t="s">
        <v>524</v>
      </c>
      <c r="H149" s="224">
        <v>2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44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616</v>
      </c>
      <c r="AT149" s="232" t="s">
        <v>138</v>
      </c>
      <c r="AU149" s="232" t="s">
        <v>89</v>
      </c>
      <c r="AY149" s="18" t="s">
        <v>135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87</v>
      </c>
      <c r="BK149" s="233">
        <f>ROUND(I149*H149,2)</f>
        <v>0</v>
      </c>
      <c r="BL149" s="18" t="s">
        <v>616</v>
      </c>
      <c r="BM149" s="232" t="s">
        <v>826</v>
      </c>
    </row>
    <row r="150" spans="1:65" s="2" customFormat="1" ht="16.5" customHeight="1">
      <c r="A150" s="39"/>
      <c r="B150" s="40"/>
      <c r="C150" s="220" t="s">
        <v>8</v>
      </c>
      <c r="D150" s="220" t="s">
        <v>138</v>
      </c>
      <c r="E150" s="221" t="s">
        <v>812</v>
      </c>
      <c r="F150" s="222" t="s">
        <v>813</v>
      </c>
      <c r="G150" s="223" t="s">
        <v>524</v>
      </c>
      <c r="H150" s="224">
        <v>2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44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616</v>
      </c>
      <c r="AT150" s="232" t="s">
        <v>138</v>
      </c>
      <c r="AU150" s="232" t="s">
        <v>89</v>
      </c>
      <c r="AY150" s="18" t="s">
        <v>135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87</v>
      </c>
      <c r="BK150" s="233">
        <f>ROUND(I150*H150,2)</f>
        <v>0</v>
      </c>
      <c r="BL150" s="18" t="s">
        <v>616</v>
      </c>
      <c r="BM150" s="232" t="s">
        <v>827</v>
      </c>
    </row>
    <row r="151" spans="1:63" s="12" customFormat="1" ht="22.8" customHeight="1">
      <c r="A151" s="12"/>
      <c r="B151" s="204"/>
      <c r="C151" s="205"/>
      <c r="D151" s="206" t="s">
        <v>78</v>
      </c>
      <c r="E151" s="218" t="s">
        <v>828</v>
      </c>
      <c r="F151" s="218" t="s">
        <v>829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SUM(P152:P153)</f>
        <v>0</v>
      </c>
      <c r="Q151" s="212"/>
      <c r="R151" s="213">
        <f>SUM(R152:R153)</f>
        <v>0</v>
      </c>
      <c r="S151" s="212"/>
      <c r="T151" s="214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156</v>
      </c>
      <c r="AT151" s="216" t="s">
        <v>78</v>
      </c>
      <c r="AU151" s="216" t="s">
        <v>87</v>
      </c>
      <c r="AY151" s="215" t="s">
        <v>135</v>
      </c>
      <c r="BK151" s="217">
        <f>SUM(BK152:BK153)</f>
        <v>0</v>
      </c>
    </row>
    <row r="152" spans="1:65" s="2" customFormat="1" ht="16.5" customHeight="1">
      <c r="A152" s="39"/>
      <c r="B152" s="40"/>
      <c r="C152" s="220" t="s">
        <v>267</v>
      </c>
      <c r="D152" s="220" t="s">
        <v>138</v>
      </c>
      <c r="E152" s="221" t="s">
        <v>830</v>
      </c>
      <c r="F152" s="222" t="s">
        <v>831</v>
      </c>
      <c r="G152" s="223" t="s">
        <v>474</v>
      </c>
      <c r="H152" s="224">
        <v>10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44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616</v>
      </c>
      <c r="AT152" s="232" t="s">
        <v>138</v>
      </c>
      <c r="AU152" s="232" t="s">
        <v>89</v>
      </c>
      <c r="AY152" s="18" t="s">
        <v>135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87</v>
      </c>
      <c r="BK152" s="233">
        <f>ROUND(I152*H152,2)</f>
        <v>0</v>
      </c>
      <c r="BL152" s="18" t="s">
        <v>616</v>
      </c>
      <c r="BM152" s="232" t="s">
        <v>832</v>
      </c>
    </row>
    <row r="153" spans="1:65" s="2" customFormat="1" ht="16.5" customHeight="1">
      <c r="A153" s="39"/>
      <c r="B153" s="40"/>
      <c r="C153" s="220" t="s">
        <v>318</v>
      </c>
      <c r="D153" s="220" t="s">
        <v>138</v>
      </c>
      <c r="E153" s="221" t="s">
        <v>833</v>
      </c>
      <c r="F153" s="222" t="s">
        <v>834</v>
      </c>
      <c r="G153" s="223" t="s">
        <v>474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44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616</v>
      </c>
      <c r="AT153" s="232" t="s">
        <v>138</v>
      </c>
      <c r="AU153" s="232" t="s">
        <v>89</v>
      </c>
      <c r="AY153" s="18" t="s">
        <v>135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87</v>
      </c>
      <c r="BK153" s="233">
        <f>ROUND(I153*H153,2)</f>
        <v>0</v>
      </c>
      <c r="BL153" s="18" t="s">
        <v>616</v>
      </c>
      <c r="BM153" s="232" t="s">
        <v>835</v>
      </c>
    </row>
    <row r="154" spans="1:63" s="12" customFormat="1" ht="22.8" customHeight="1">
      <c r="A154" s="12"/>
      <c r="B154" s="204"/>
      <c r="C154" s="205"/>
      <c r="D154" s="206" t="s">
        <v>78</v>
      </c>
      <c r="E154" s="218" t="s">
        <v>836</v>
      </c>
      <c r="F154" s="218" t="s">
        <v>837</v>
      </c>
      <c r="G154" s="205"/>
      <c r="H154" s="205"/>
      <c r="I154" s="208"/>
      <c r="J154" s="219">
        <f>BK154</f>
        <v>0</v>
      </c>
      <c r="K154" s="205"/>
      <c r="L154" s="210"/>
      <c r="M154" s="211"/>
      <c r="N154" s="212"/>
      <c r="O154" s="212"/>
      <c r="P154" s="213">
        <f>SUM(P155:P156)</f>
        <v>0</v>
      </c>
      <c r="Q154" s="212"/>
      <c r="R154" s="213">
        <f>SUM(R155:R156)</f>
        <v>0</v>
      </c>
      <c r="S154" s="212"/>
      <c r="T154" s="214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5" t="s">
        <v>156</v>
      </c>
      <c r="AT154" s="216" t="s">
        <v>78</v>
      </c>
      <c r="AU154" s="216" t="s">
        <v>87</v>
      </c>
      <c r="AY154" s="215" t="s">
        <v>135</v>
      </c>
      <c r="BK154" s="217">
        <f>SUM(BK155:BK156)</f>
        <v>0</v>
      </c>
    </row>
    <row r="155" spans="1:65" s="2" customFormat="1" ht="16.5" customHeight="1">
      <c r="A155" s="39"/>
      <c r="B155" s="40"/>
      <c r="C155" s="220" t="s">
        <v>280</v>
      </c>
      <c r="D155" s="220" t="s">
        <v>138</v>
      </c>
      <c r="E155" s="221" t="s">
        <v>838</v>
      </c>
      <c r="F155" s="222" t="s">
        <v>839</v>
      </c>
      <c r="G155" s="223" t="s">
        <v>474</v>
      </c>
      <c r="H155" s="224">
        <v>10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44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616</v>
      </c>
      <c r="AT155" s="232" t="s">
        <v>138</v>
      </c>
      <c r="AU155" s="232" t="s">
        <v>89</v>
      </c>
      <c r="AY155" s="18" t="s">
        <v>135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87</v>
      </c>
      <c r="BK155" s="233">
        <f>ROUND(I155*H155,2)</f>
        <v>0</v>
      </c>
      <c r="BL155" s="18" t="s">
        <v>616</v>
      </c>
      <c r="BM155" s="232" t="s">
        <v>840</v>
      </c>
    </row>
    <row r="156" spans="1:65" s="2" customFormat="1" ht="16.5" customHeight="1">
      <c r="A156" s="39"/>
      <c r="B156" s="40"/>
      <c r="C156" s="220" t="s">
        <v>276</v>
      </c>
      <c r="D156" s="220" t="s">
        <v>138</v>
      </c>
      <c r="E156" s="221" t="s">
        <v>841</v>
      </c>
      <c r="F156" s="222" t="s">
        <v>842</v>
      </c>
      <c r="G156" s="223" t="s">
        <v>474</v>
      </c>
      <c r="H156" s="224">
        <v>1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44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616</v>
      </c>
      <c r="AT156" s="232" t="s">
        <v>138</v>
      </c>
      <c r="AU156" s="232" t="s">
        <v>89</v>
      </c>
      <c r="AY156" s="18" t="s">
        <v>135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87</v>
      </c>
      <c r="BK156" s="233">
        <f>ROUND(I156*H156,2)</f>
        <v>0</v>
      </c>
      <c r="BL156" s="18" t="s">
        <v>616</v>
      </c>
      <c r="BM156" s="232" t="s">
        <v>843</v>
      </c>
    </row>
    <row r="157" spans="1:63" s="12" customFormat="1" ht="22.8" customHeight="1">
      <c r="A157" s="12"/>
      <c r="B157" s="204"/>
      <c r="C157" s="205"/>
      <c r="D157" s="206" t="s">
        <v>78</v>
      </c>
      <c r="E157" s="218" t="s">
        <v>844</v>
      </c>
      <c r="F157" s="218" t="s">
        <v>632</v>
      </c>
      <c r="G157" s="205"/>
      <c r="H157" s="205"/>
      <c r="I157" s="208"/>
      <c r="J157" s="219">
        <f>BK157</f>
        <v>0</v>
      </c>
      <c r="K157" s="205"/>
      <c r="L157" s="210"/>
      <c r="M157" s="211"/>
      <c r="N157" s="212"/>
      <c r="O157" s="212"/>
      <c r="P157" s="213">
        <f>SUM(P158:P161)</f>
        <v>0</v>
      </c>
      <c r="Q157" s="212"/>
      <c r="R157" s="213">
        <f>SUM(R158:R161)</f>
        <v>0</v>
      </c>
      <c r="S157" s="212"/>
      <c r="T157" s="214">
        <f>SUM(T158:T161)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5" t="s">
        <v>156</v>
      </c>
      <c r="AT157" s="216" t="s">
        <v>78</v>
      </c>
      <c r="AU157" s="216" t="s">
        <v>87</v>
      </c>
      <c r="AY157" s="215" t="s">
        <v>135</v>
      </c>
      <c r="BK157" s="217">
        <f>SUM(BK158:BK161)</f>
        <v>0</v>
      </c>
    </row>
    <row r="158" spans="1:65" s="2" customFormat="1" ht="16.5" customHeight="1">
      <c r="A158" s="39"/>
      <c r="B158" s="40"/>
      <c r="C158" s="220" t="s">
        <v>271</v>
      </c>
      <c r="D158" s="220" t="s">
        <v>138</v>
      </c>
      <c r="E158" s="221" t="s">
        <v>753</v>
      </c>
      <c r="F158" s="222" t="s">
        <v>754</v>
      </c>
      <c r="G158" s="223" t="s">
        <v>266</v>
      </c>
      <c r="H158" s="224">
        <v>1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44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616</v>
      </c>
      <c r="AT158" s="232" t="s">
        <v>138</v>
      </c>
      <c r="AU158" s="232" t="s">
        <v>89</v>
      </c>
      <c r="AY158" s="18" t="s">
        <v>135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87</v>
      </c>
      <c r="BK158" s="233">
        <f>ROUND(I158*H158,2)</f>
        <v>0</v>
      </c>
      <c r="BL158" s="18" t="s">
        <v>616</v>
      </c>
      <c r="BM158" s="232" t="s">
        <v>845</v>
      </c>
    </row>
    <row r="159" spans="1:65" s="2" customFormat="1" ht="16.5" customHeight="1">
      <c r="A159" s="39"/>
      <c r="B159" s="40"/>
      <c r="C159" s="220" t="s">
        <v>7</v>
      </c>
      <c r="D159" s="220" t="s">
        <v>138</v>
      </c>
      <c r="E159" s="221" t="s">
        <v>762</v>
      </c>
      <c r="F159" s="222" t="s">
        <v>763</v>
      </c>
      <c r="G159" s="223" t="s">
        <v>266</v>
      </c>
      <c r="H159" s="224">
        <v>1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44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616</v>
      </c>
      <c r="AT159" s="232" t="s">
        <v>138</v>
      </c>
      <c r="AU159" s="232" t="s">
        <v>89</v>
      </c>
      <c r="AY159" s="18" t="s">
        <v>135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87</v>
      </c>
      <c r="BK159" s="233">
        <f>ROUND(I159*H159,2)</f>
        <v>0</v>
      </c>
      <c r="BL159" s="18" t="s">
        <v>616</v>
      </c>
      <c r="BM159" s="232" t="s">
        <v>846</v>
      </c>
    </row>
    <row r="160" spans="1:65" s="2" customFormat="1" ht="16.5" customHeight="1">
      <c r="A160" s="39"/>
      <c r="B160" s="40"/>
      <c r="C160" s="220" t="s">
        <v>292</v>
      </c>
      <c r="D160" s="220" t="s">
        <v>138</v>
      </c>
      <c r="E160" s="221" t="s">
        <v>847</v>
      </c>
      <c r="F160" s="222" t="s">
        <v>848</v>
      </c>
      <c r="G160" s="223" t="s">
        <v>266</v>
      </c>
      <c r="H160" s="224">
        <v>1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44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616</v>
      </c>
      <c r="AT160" s="232" t="s">
        <v>138</v>
      </c>
      <c r="AU160" s="232" t="s">
        <v>89</v>
      </c>
      <c r="AY160" s="18" t="s">
        <v>135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87</v>
      </c>
      <c r="BK160" s="233">
        <f>ROUND(I160*H160,2)</f>
        <v>0</v>
      </c>
      <c r="BL160" s="18" t="s">
        <v>616</v>
      </c>
      <c r="BM160" s="232" t="s">
        <v>849</v>
      </c>
    </row>
    <row r="161" spans="1:65" s="2" customFormat="1" ht="16.5" customHeight="1">
      <c r="A161" s="39"/>
      <c r="B161" s="40"/>
      <c r="C161" s="220" t="s">
        <v>297</v>
      </c>
      <c r="D161" s="220" t="s">
        <v>138</v>
      </c>
      <c r="E161" s="221" t="s">
        <v>765</v>
      </c>
      <c r="F161" s="222" t="s">
        <v>766</v>
      </c>
      <c r="G161" s="223" t="s">
        <v>266</v>
      </c>
      <c r="H161" s="224">
        <v>1</v>
      </c>
      <c r="I161" s="225"/>
      <c r="J161" s="226">
        <f>ROUND(I161*H161,2)</f>
        <v>0</v>
      </c>
      <c r="K161" s="227"/>
      <c r="L161" s="45"/>
      <c r="M161" s="234" t="s">
        <v>1</v>
      </c>
      <c r="N161" s="235" t="s">
        <v>44</v>
      </c>
      <c r="O161" s="236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616</v>
      </c>
      <c r="AT161" s="232" t="s">
        <v>138</v>
      </c>
      <c r="AU161" s="232" t="s">
        <v>89</v>
      </c>
      <c r="AY161" s="18" t="s">
        <v>135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87</v>
      </c>
      <c r="BK161" s="233">
        <f>ROUND(I161*H161,2)</f>
        <v>0</v>
      </c>
      <c r="BL161" s="18" t="s">
        <v>616</v>
      </c>
      <c r="BM161" s="232" t="s">
        <v>850</v>
      </c>
    </row>
    <row r="162" spans="1:31" s="2" customFormat="1" ht="6.95" customHeight="1">
      <c r="A162" s="39"/>
      <c r="B162" s="67"/>
      <c r="C162" s="68"/>
      <c r="D162" s="68"/>
      <c r="E162" s="68"/>
      <c r="F162" s="68"/>
      <c r="G162" s="68"/>
      <c r="H162" s="68"/>
      <c r="I162" s="68"/>
      <c r="J162" s="68"/>
      <c r="K162" s="68"/>
      <c r="L162" s="45"/>
      <c r="M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</sheetData>
  <sheetProtection password="CC35" sheet="1" objects="1" scenarios="1" formatColumns="0" formatRows="0" autoFilter="0"/>
  <autoFilter ref="C126:K161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89</v>
      </c>
    </row>
    <row r="4" spans="2:46" s="1" customFormat="1" ht="24.95" customHeight="1">
      <c r="B4" s="21"/>
      <c r="D4" s="139" t="s">
        <v>107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Revitalizace toalet 1.NP a 2.NP - muzeum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851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36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39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41</v>
      </c>
      <c r="G32" s="39"/>
      <c r="H32" s="39"/>
      <c r="I32" s="153" t="s">
        <v>40</v>
      </c>
      <c r="J32" s="153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41" t="s">
        <v>44</v>
      </c>
      <c r="F33" s="155">
        <f>ROUND((SUM(BE120:BE151)),2)</f>
        <v>0</v>
      </c>
      <c r="G33" s="39"/>
      <c r="H33" s="39"/>
      <c r="I33" s="156">
        <v>0.21</v>
      </c>
      <c r="J33" s="155">
        <f>ROUND(((SUM(BE120:BE151))*I33),2)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45</v>
      </c>
      <c r="F34" s="155">
        <f>ROUND((SUM(BF120:BF151)),2)</f>
        <v>0</v>
      </c>
      <c r="G34" s="39"/>
      <c r="H34" s="39"/>
      <c r="I34" s="156">
        <v>0.15</v>
      </c>
      <c r="J34" s="155">
        <f>ROUND(((SUM(BF120:BF151))*I34),2)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46</v>
      </c>
      <c r="F35" s="155">
        <f>ROUND((SUM(BG120:BG151)),2)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47</v>
      </c>
      <c r="F36" s="155">
        <f>ROUND((SUM(BH120:BH151)),2)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48</v>
      </c>
      <c r="F37" s="155">
        <f>ROUND((SUM(BI120:BI151)),2)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Revitalizace toalet 1.NP a 2.NP - muzeum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04 - Vzduchotechnika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Masarykovo náměstí 97</v>
      </c>
      <c r="G89" s="41"/>
      <c r="H89" s="41"/>
      <c r="I89" s="33" t="s">
        <v>22</v>
      </c>
      <c r="J89" s="80" t="str">
        <f>IF(J12="","",J12)</f>
        <v>17. 6. 2022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Oblastní muzeum Praha-východ</v>
      </c>
      <c r="G91" s="41"/>
      <c r="H91" s="41"/>
      <c r="I91" s="33" t="s">
        <v>31</v>
      </c>
      <c r="J91" s="37" t="str">
        <f>E21</f>
        <v>Maur – Dases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>RPHSTAV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111</v>
      </c>
      <c r="D94" s="177"/>
      <c r="E94" s="177"/>
      <c r="F94" s="177"/>
      <c r="G94" s="177"/>
      <c r="H94" s="177"/>
      <c r="I94" s="177"/>
      <c r="J94" s="178" t="s">
        <v>112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113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114</v>
      </c>
    </row>
    <row r="97" spans="1:31" s="9" customFormat="1" ht="24.95" customHeight="1">
      <c r="A97" s="9"/>
      <c r="B97" s="180"/>
      <c r="C97" s="181"/>
      <c r="D97" s="182" t="s">
        <v>619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852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853</v>
      </c>
      <c r="E99" s="189"/>
      <c r="F99" s="189"/>
      <c r="G99" s="189"/>
      <c r="H99" s="189"/>
      <c r="I99" s="189"/>
      <c r="J99" s="190">
        <f>J136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630</v>
      </c>
      <c r="E100" s="189"/>
      <c r="F100" s="189"/>
      <c r="G100" s="189"/>
      <c r="H100" s="189"/>
      <c r="I100" s="189"/>
      <c r="J100" s="190">
        <f>J147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121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5" t="str">
        <f>E7</f>
        <v>Revitalizace toalet 1.NP a 2.NP - muzeum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108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04 - Vzduchotechnika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Masarykovo náměstí 97</v>
      </c>
      <c r="G114" s="41"/>
      <c r="H114" s="41"/>
      <c r="I114" s="33" t="s">
        <v>22</v>
      </c>
      <c r="J114" s="80" t="str">
        <f>IF(J12="","",J12)</f>
        <v>17. 6. 2022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>Oblastní muzeum Praha-východ</v>
      </c>
      <c r="G116" s="41"/>
      <c r="H116" s="41"/>
      <c r="I116" s="33" t="s">
        <v>31</v>
      </c>
      <c r="J116" s="37" t="str">
        <f>E21</f>
        <v>Maur – Dases s.r.o.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29</v>
      </c>
      <c r="D117" s="41"/>
      <c r="E117" s="41"/>
      <c r="F117" s="28" t="str">
        <f>IF(E18="","",E18)</f>
        <v>Vyplň údaj</v>
      </c>
      <c r="G117" s="41"/>
      <c r="H117" s="41"/>
      <c r="I117" s="33" t="s">
        <v>35</v>
      </c>
      <c r="J117" s="37" t="str">
        <f>E24</f>
        <v>RPHSTAV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122</v>
      </c>
      <c r="D119" s="195" t="s">
        <v>64</v>
      </c>
      <c r="E119" s="195" t="s">
        <v>60</v>
      </c>
      <c r="F119" s="195" t="s">
        <v>61</v>
      </c>
      <c r="G119" s="195" t="s">
        <v>123</v>
      </c>
      <c r="H119" s="195" t="s">
        <v>124</v>
      </c>
      <c r="I119" s="195" t="s">
        <v>125</v>
      </c>
      <c r="J119" s="196" t="s">
        <v>112</v>
      </c>
      <c r="K119" s="197" t="s">
        <v>126</v>
      </c>
      <c r="L119" s="198"/>
      <c r="M119" s="101" t="s">
        <v>1</v>
      </c>
      <c r="N119" s="102" t="s">
        <v>43</v>
      </c>
      <c r="O119" s="102" t="s">
        <v>127</v>
      </c>
      <c r="P119" s="102" t="s">
        <v>128</v>
      </c>
      <c r="Q119" s="102" t="s">
        <v>129</v>
      </c>
      <c r="R119" s="102" t="s">
        <v>130</v>
      </c>
      <c r="S119" s="102" t="s">
        <v>131</v>
      </c>
      <c r="T119" s="103" t="s">
        <v>132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133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</f>
        <v>0</v>
      </c>
      <c r="Q120" s="105"/>
      <c r="R120" s="201">
        <f>R121</f>
        <v>0</v>
      </c>
      <c r="S120" s="105"/>
      <c r="T120" s="20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78</v>
      </c>
      <c r="AU120" s="18" t="s">
        <v>114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78</v>
      </c>
      <c r="E121" s="207" t="s">
        <v>631</v>
      </c>
      <c r="F121" s="207" t="s">
        <v>632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P122+P136+P147</f>
        <v>0</v>
      </c>
      <c r="Q121" s="212"/>
      <c r="R121" s="213">
        <f>R122+R136+R147</f>
        <v>0</v>
      </c>
      <c r="S121" s="212"/>
      <c r="T121" s="214">
        <f>T122+T136+T147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156</v>
      </c>
      <c r="AT121" s="216" t="s">
        <v>78</v>
      </c>
      <c r="AU121" s="216" t="s">
        <v>79</v>
      </c>
      <c r="AY121" s="215" t="s">
        <v>135</v>
      </c>
      <c r="BK121" s="217">
        <f>BK122+BK136+BK147</f>
        <v>0</v>
      </c>
    </row>
    <row r="122" spans="1:63" s="12" customFormat="1" ht="22.8" customHeight="1">
      <c r="A122" s="12"/>
      <c r="B122" s="204"/>
      <c r="C122" s="205"/>
      <c r="D122" s="206" t="s">
        <v>78</v>
      </c>
      <c r="E122" s="218" t="s">
        <v>87</v>
      </c>
      <c r="F122" s="218" t="s">
        <v>854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SUM(P123:P135)</f>
        <v>0</v>
      </c>
      <c r="Q122" s="212"/>
      <c r="R122" s="213">
        <f>SUM(R123:R135)</f>
        <v>0</v>
      </c>
      <c r="S122" s="212"/>
      <c r="T122" s="214">
        <f>SUM(T123:T135)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156</v>
      </c>
      <c r="AT122" s="216" t="s">
        <v>78</v>
      </c>
      <c r="AU122" s="216" t="s">
        <v>87</v>
      </c>
      <c r="AY122" s="215" t="s">
        <v>135</v>
      </c>
      <c r="BK122" s="217">
        <f>SUM(BK123:BK135)</f>
        <v>0</v>
      </c>
    </row>
    <row r="123" spans="1:65" s="2" customFormat="1" ht="24.15" customHeight="1">
      <c r="A123" s="39"/>
      <c r="B123" s="40"/>
      <c r="C123" s="220" t="s">
        <v>87</v>
      </c>
      <c r="D123" s="220" t="s">
        <v>138</v>
      </c>
      <c r="E123" s="221" t="s">
        <v>855</v>
      </c>
      <c r="F123" s="222" t="s">
        <v>856</v>
      </c>
      <c r="G123" s="223" t="s">
        <v>266</v>
      </c>
      <c r="H123" s="224">
        <v>2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44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616</v>
      </c>
      <c r="AT123" s="232" t="s">
        <v>138</v>
      </c>
      <c r="AU123" s="232" t="s">
        <v>89</v>
      </c>
      <c r="AY123" s="18" t="s">
        <v>135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87</v>
      </c>
      <c r="BK123" s="233">
        <f>ROUND(I123*H123,2)</f>
        <v>0</v>
      </c>
      <c r="BL123" s="18" t="s">
        <v>616</v>
      </c>
      <c r="BM123" s="232" t="s">
        <v>857</v>
      </c>
    </row>
    <row r="124" spans="1:65" s="2" customFormat="1" ht="21.75" customHeight="1">
      <c r="A124" s="39"/>
      <c r="B124" s="40"/>
      <c r="C124" s="220" t="s">
        <v>89</v>
      </c>
      <c r="D124" s="220" t="s">
        <v>138</v>
      </c>
      <c r="E124" s="221" t="s">
        <v>858</v>
      </c>
      <c r="F124" s="222" t="s">
        <v>859</v>
      </c>
      <c r="G124" s="223" t="s">
        <v>266</v>
      </c>
      <c r="H124" s="224">
        <v>2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44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616</v>
      </c>
      <c r="AT124" s="232" t="s">
        <v>138</v>
      </c>
      <c r="AU124" s="232" t="s">
        <v>89</v>
      </c>
      <c r="AY124" s="18" t="s">
        <v>135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87</v>
      </c>
      <c r="BK124" s="233">
        <f>ROUND(I124*H124,2)</f>
        <v>0</v>
      </c>
      <c r="BL124" s="18" t="s">
        <v>616</v>
      </c>
      <c r="BM124" s="232" t="s">
        <v>860</v>
      </c>
    </row>
    <row r="125" spans="1:65" s="2" customFormat="1" ht="16.5" customHeight="1">
      <c r="A125" s="39"/>
      <c r="B125" s="40"/>
      <c r="C125" s="220" t="s">
        <v>151</v>
      </c>
      <c r="D125" s="220" t="s">
        <v>138</v>
      </c>
      <c r="E125" s="221" t="s">
        <v>861</v>
      </c>
      <c r="F125" s="222" t="s">
        <v>862</v>
      </c>
      <c r="G125" s="223" t="s">
        <v>524</v>
      </c>
      <c r="H125" s="224">
        <v>2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44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616</v>
      </c>
      <c r="AT125" s="232" t="s">
        <v>138</v>
      </c>
      <c r="AU125" s="232" t="s">
        <v>89</v>
      </c>
      <c r="AY125" s="18" t="s">
        <v>135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87</v>
      </c>
      <c r="BK125" s="233">
        <f>ROUND(I125*H125,2)</f>
        <v>0</v>
      </c>
      <c r="BL125" s="18" t="s">
        <v>616</v>
      </c>
      <c r="BM125" s="232" t="s">
        <v>863</v>
      </c>
    </row>
    <row r="126" spans="1:65" s="2" customFormat="1" ht="16.5" customHeight="1">
      <c r="A126" s="39"/>
      <c r="B126" s="40"/>
      <c r="C126" s="220" t="s">
        <v>156</v>
      </c>
      <c r="D126" s="220" t="s">
        <v>138</v>
      </c>
      <c r="E126" s="221" t="s">
        <v>864</v>
      </c>
      <c r="F126" s="222" t="s">
        <v>865</v>
      </c>
      <c r="G126" s="223" t="s">
        <v>524</v>
      </c>
      <c r="H126" s="224">
        <v>2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44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616</v>
      </c>
      <c r="AT126" s="232" t="s">
        <v>138</v>
      </c>
      <c r="AU126" s="232" t="s">
        <v>89</v>
      </c>
      <c r="AY126" s="18" t="s">
        <v>135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87</v>
      </c>
      <c r="BK126" s="233">
        <f>ROUND(I126*H126,2)</f>
        <v>0</v>
      </c>
      <c r="BL126" s="18" t="s">
        <v>616</v>
      </c>
      <c r="BM126" s="232" t="s">
        <v>866</v>
      </c>
    </row>
    <row r="127" spans="1:65" s="2" customFormat="1" ht="16.5" customHeight="1">
      <c r="A127" s="39"/>
      <c r="B127" s="40"/>
      <c r="C127" s="220" t="s">
        <v>14</v>
      </c>
      <c r="D127" s="220" t="s">
        <v>138</v>
      </c>
      <c r="E127" s="221" t="s">
        <v>867</v>
      </c>
      <c r="F127" s="222" t="s">
        <v>868</v>
      </c>
      <c r="G127" s="223" t="s">
        <v>869</v>
      </c>
      <c r="H127" s="224">
        <v>2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44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616</v>
      </c>
      <c r="AT127" s="232" t="s">
        <v>138</v>
      </c>
      <c r="AU127" s="232" t="s">
        <v>89</v>
      </c>
      <c r="AY127" s="18" t="s">
        <v>135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87</v>
      </c>
      <c r="BK127" s="233">
        <f>ROUND(I127*H127,2)</f>
        <v>0</v>
      </c>
      <c r="BL127" s="18" t="s">
        <v>616</v>
      </c>
      <c r="BM127" s="232" t="s">
        <v>870</v>
      </c>
    </row>
    <row r="128" spans="1:65" s="2" customFormat="1" ht="16.5" customHeight="1">
      <c r="A128" s="39"/>
      <c r="B128" s="40"/>
      <c r="C128" s="220" t="s">
        <v>206</v>
      </c>
      <c r="D128" s="220" t="s">
        <v>138</v>
      </c>
      <c r="E128" s="221" t="s">
        <v>871</v>
      </c>
      <c r="F128" s="222" t="s">
        <v>872</v>
      </c>
      <c r="G128" s="223" t="s">
        <v>524</v>
      </c>
      <c r="H128" s="224">
        <v>4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44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616</v>
      </c>
      <c r="AT128" s="232" t="s">
        <v>138</v>
      </c>
      <c r="AU128" s="232" t="s">
        <v>89</v>
      </c>
      <c r="AY128" s="18" t="s">
        <v>135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87</v>
      </c>
      <c r="BK128" s="233">
        <f>ROUND(I128*H128,2)</f>
        <v>0</v>
      </c>
      <c r="BL128" s="18" t="s">
        <v>616</v>
      </c>
      <c r="BM128" s="232" t="s">
        <v>873</v>
      </c>
    </row>
    <row r="129" spans="1:65" s="2" customFormat="1" ht="16.5" customHeight="1">
      <c r="A129" s="39"/>
      <c r="B129" s="40"/>
      <c r="C129" s="220" t="s">
        <v>213</v>
      </c>
      <c r="D129" s="220" t="s">
        <v>138</v>
      </c>
      <c r="E129" s="221" t="s">
        <v>874</v>
      </c>
      <c r="F129" s="222" t="s">
        <v>875</v>
      </c>
      <c r="G129" s="223" t="s">
        <v>524</v>
      </c>
      <c r="H129" s="224">
        <v>15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44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616</v>
      </c>
      <c r="AT129" s="232" t="s">
        <v>138</v>
      </c>
      <c r="AU129" s="232" t="s">
        <v>89</v>
      </c>
      <c r="AY129" s="18" t="s">
        <v>135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87</v>
      </c>
      <c r="BK129" s="233">
        <f>ROUND(I129*H129,2)</f>
        <v>0</v>
      </c>
      <c r="BL129" s="18" t="s">
        <v>616</v>
      </c>
      <c r="BM129" s="232" t="s">
        <v>876</v>
      </c>
    </row>
    <row r="130" spans="1:65" s="2" customFormat="1" ht="16.5" customHeight="1">
      <c r="A130" s="39"/>
      <c r="B130" s="40"/>
      <c r="C130" s="220" t="s">
        <v>229</v>
      </c>
      <c r="D130" s="220" t="s">
        <v>138</v>
      </c>
      <c r="E130" s="221" t="s">
        <v>877</v>
      </c>
      <c r="F130" s="222" t="s">
        <v>878</v>
      </c>
      <c r="G130" s="223" t="s">
        <v>524</v>
      </c>
      <c r="H130" s="224">
        <v>15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44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616</v>
      </c>
      <c r="AT130" s="232" t="s">
        <v>138</v>
      </c>
      <c r="AU130" s="232" t="s">
        <v>89</v>
      </c>
      <c r="AY130" s="18" t="s">
        <v>135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87</v>
      </c>
      <c r="BK130" s="233">
        <f>ROUND(I130*H130,2)</f>
        <v>0</v>
      </c>
      <c r="BL130" s="18" t="s">
        <v>616</v>
      </c>
      <c r="BM130" s="232" t="s">
        <v>879</v>
      </c>
    </row>
    <row r="131" spans="1:65" s="2" customFormat="1" ht="21.75" customHeight="1">
      <c r="A131" s="39"/>
      <c r="B131" s="40"/>
      <c r="C131" s="220" t="s">
        <v>179</v>
      </c>
      <c r="D131" s="220" t="s">
        <v>138</v>
      </c>
      <c r="E131" s="221" t="s">
        <v>880</v>
      </c>
      <c r="F131" s="222" t="s">
        <v>881</v>
      </c>
      <c r="G131" s="223" t="s">
        <v>474</v>
      </c>
      <c r="H131" s="224">
        <v>12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44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616</v>
      </c>
      <c r="AT131" s="232" t="s">
        <v>138</v>
      </c>
      <c r="AU131" s="232" t="s">
        <v>89</v>
      </c>
      <c r="AY131" s="18" t="s">
        <v>135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87</v>
      </c>
      <c r="BK131" s="233">
        <f>ROUND(I131*H131,2)</f>
        <v>0</v>
      </c>
      <c r="BL131" s="18" t="s">
        <v>616</v>
      </c>
      <c r="BM131" s="232" t="s">
        <v>882</v>
      </c>
    </row>
    <row r="132" spans="1:65" s="2" customFormat="1" ht="21.75" customHeight="1">
      <c r="A132" s="39"/>
      <c r="B132" s="40"/>
      <c r="C132" s="220" t="s">
        <v>237</v>
      </c>
      <c r="D132" s="220" t="s">
        <v>138</v>
      </c>
      <c r="E132" s="221" t="s">
        <v>883</v>
      </c>
      <c r="F132" s="222" t="s">
        <v>884</v>
      </c>
      <c r="G132" s="223" t="s">
        <v>474</v>
      </c>
      <c r="H132" s="224">
        <v>35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44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616</v>
      </c>
      <c r="AT132" s="232" t="s">
        <v>138</v>
      </c>
      <c r="AU132" s="232" t="s">
        <v>89</v>
      </c>
      <c r="AY132" s="18" t="s">
        <v>135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87</v>
      </c>
      <c r="BK132" s="233">
        <f>ROUND(I132*H132,2)</f>
        <v>0</v>
      </c>
      <c r="BL132" s="18" t="s">
        <v>616</v>
      </c>
      <c r="BM132" s="232" t="s">
        <v>885</v>
      </c>
    </row>
    <row r="133" spans="1:65" s="2" customFormat="1" ht="16.5" customHeight="1">
      <c r="A133" s="39"/>
      <c r="B133" s="40"/>
      <c r="C133" s="220" t="s">
        <v>242</v>
      </c>
      <c r="D133" s="220" t="s">
        <v>138</v>
      </c>
      <c r="E133" s="221" t="s">
        <v>886</v>
      </c>
      <c r="F133" s="222" t="s">
        <v>887</v>
      </c>
      <c r="G133" s="223" t="s">
        <v>524</v>
      </c>
      <c r="H133" s="224">
        <v>12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44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616</v>
      </c>
      <c r="AT133" s="232" t="s">
        <v>138</v>
      </c>
      <c r="AU133" s="232" t="s">
        <v>89</v>
      </c>
      <c r="AY133" s="18" t="s">
        <v>135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87</v>
      </c>
      <c r="BK133" s="233">
        <f>ROUND(I133*H133,2)</f>
        <v>0</v>
      </c>
      <c r="BL133" s="18" t="s">
        <v>616</v>
      </c>
      <c r="BM133" s="232" t="s">
        <v>888</v>
      </c>
    </row>
    <row r="134" spans="1:65" s="2" customFormat="1" ht="16.5" customHeight="1">
      <c r="A134" s="39"/>
      <c r="B134" s="40"/>
      <c r="C134" s="220" t="s">
        <v>246</v>
      </c>
      <c r="D134" s="220" t="s">
        <v>138</v>
      </c>
      <c r="E134" s="221" t="s">
        <v>889</v>
      </c>
      <c r="F134" s="222" t="s">
        <v>890</v>
      </c>
      <c r="G134" s="223" t="s">
        <v>524</v>
      </c>
      <c r="H134" s="224">
        <v>35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44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616</v>
      </c>
      <c r="AT134" s="232" t="s">
        <v>138</v>
      </c>
      <c r="AU134" s="232" t="s">
        <v>89</v>
      </c>
      <c r="AY134" s="18" t="s">
        <v>135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87</v>
      </c>
      <c r="BK134" s="233">
        <f>ROUND(I134*H134,2)</f>
        <v>0</v>
      </c>
      <c r="BL134" s="18" t="s">
        <v>616</v>
      </c>
      <c r="BM134" s="232" t="s">
        <v>891</v>
      </c>
    </row>
    <row r="135" spans="1:65" s="2" customFormat="1" ht="16.5" customHeight="1">
      <c r="A135" s="39"/>
      <c r="B135" s="40"/>
      <c r="C135" s="220" t="s">
        <v>250</v>
      </c>
      <c r="D135" s="220" t="s">
        <v>138</v>
      </c>
      <c r="E135" s="221" t="s">
        <v>892</v>
      </c>
      <c r="F135" s="222" t="s">
        <v>893</v>
      </c>
      <c r="G135" s="223" t="s">
        <v>474</v>
      </c>
      <c r="H135" s="224">
        <v>14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44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616</v>
      </c>
      <c r="AT135" s="232" t="s">
        <v>138</v>
      </c>
      <c r="AU135" s="232" t="s">
        <v>89</v>
      </c>
      <c r="AY135" s="18" t="s">
        <v>135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87</v>
      </c>
      <c r="BK135" s="233">
        <f>ROUND(I135*H135,2)</f>
        <v>0</v>
      </c>
      <c r="BL135" s="18" t="s">
        <v>616</v>
      </c>
      <c r="BM135" s="232" t="s">
        <v>894</v>
      </c>
    </row>
    <row r="136" spans="1:63" s="12" customFormat="1" ht="22.8" customHeight="1">
      <c r="A136" s="12"/>
      <c r="B136" s="204"/>
      <c r="C136" s="205"/>
      <c r="D136" s="206" t="s">
        <v>78</v>
      </c>
      <c r="E136" s="218" t="s">
        <v>89</v>
      </c>
      <c r="F136" s="218" t="s">
        <v>895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SUM(P137:P146)</f>
        <v>0</v>
      </c>
      <c r="Q136" s="212"/>
      <c r="R136" s="213">
        <f>SUM(R137:R146)</f>
        <v>0</v>
      </c>
      <c r="S136" s="212"/>
      <c r="T136" s="214">
        <f>SUM(T137:T146)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156</v>
      </c>
      <c r="AT136" s="216" t="s">
        <v>78</v>
      </c>
      <c r="AU136" s="216" t="s">
        <v>87</v>
      </c>
      <c r="AY136" s="215" t="s">
        <v>135</v>
      </c>
      <c r="BK136" s="217">
        <f>SUM(BK137:BK146)</f>
        <v>0</v>
      </c>
    </row>
    <row r="137" spans="1:65" s="2" customFormat="1" ht="16.5" customHeight="1">
      <c r="A137" s="39"/>
      <c r="B137" s="40"/>
      <c r="C137" s="220" t="s">
        <v>256</v>
      </c>
      <c r="D137" s="220" t="s">
        <v>138</v>
      </c>
      <c r="E137" s="221" t="s">
        <v>896</v>
      </c>
      <c r="F137" s="222" t="s">
        <v>897</v>
      </c>
      <c r="G137" s="223" t="s">
        <v>524</v>
      </c>
      <c r="H137" s="224">
        <v>3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44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616</v>
      </c>
      <c r="AT137" s="232" t="s">
        <v>138</v>
      </c>
      <c r="AU137" s="232" t="s">
        <v>89</v>
      </c>
      <c r="AY137" s="18" t="s">
        <v>135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87</v>
      </c>
      <c r="BK137" s="233">
        <f>ROUND(I137*H137,2)</f>
        <v>0</v>
      </c>
      <c r="BL137" s="18" t="s">
        <v>616</v>
      </c>
      <c r="BM137" s="232" t="s">
        <v>898</v>
      </c>
    </row>
    <row r="138" spans="1:65" s="2" customFormat="1" ht="16.5" customHeight="1">
      <c r="A138" s="39"/>
      <c r="B138" s="40"/>
      <c r="C138" s="220" t="s">
        <v>8</v>
      </c>
      <c r="D138" s="220" t="s">
        <v>138</v>
      </c>
      <c r="E138" s="221" t="s">
        <v>899</v>
      </c>
      <c r="F138" s="222" t="s">
        <v>900</v>
      </c>
      <c r="G138" s="223" t="s">
        <v>524</v>
      </c>
      <c r="H138" s="224">
        <v>2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44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616</v>
      </c>
      <c r="AT138" s="232" t="s">
        <v>138</v>
      </c>
      <c r="AU138" s="232" t="s">
        <v>89</v>
      </c>
      <c r="AY138" s="18" t="s">
        <v>135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87</v>
      </c>
      <c r="BK138" s="233">
        <f>ROUND(I138*H138,2)</f>
        <v>0</v>
      </c>
      <c r="BL138" s="18" t="s">
        <v>616</v>
      </c>
      <c r="BM138" s="232" t="s">
        <v>901</v>
      </c>
    </row>
    <row r="139" spans="1:65" s="2" customFormat="1" ht="16.5" customHeight="1">
      <c r="A139" s="39"/>
      <c r="B139" s="40"/>
      <c r="C139" s="220" t="s">
        <v>267</v>
      </c>
      <c r="D139" s="220" t="s">
        <v>138</v>
      </c>
      <c r="E139" s="221" t="s">
        <v>902</v>
      </c>
      <c r="F139" s="222" t="s">
        <v>903</v>
      </c>
      <c r="G139" s="223" t="s">
        <v>524</v>
      </c>
      <c r="H139" s="224">
        <v>9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44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616</v>
      </c>
      <c r="AT139" s="232" t="s">
        <v>138</v>
      </c>
      <c r="AU139" s="232" t="s">
        <v>89</v>
      </c>
      <c r="AY139" s="18" t="s">
        <v>135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87</v>
      </c>
      <c r="BK139" s="233">
        <f>ROUND(I139*H139,2)</f>
        <v>0</v>
      </c>
      <c r="BL139" s="18" t="s">
        <v>616</v>
      </c>
      <c r="BM139" s="232" t="s">
        <v>904</v>
      </c>
    </row>
    <row r="140" spans="1:65" s="2" customFormat="1" ht="16.5" customHeight="1">
      <c r="A140" s="39"/>
      <c r="B140" s="40"/>
      <c r="C140" s="220" t="s">
        <v>318</v>
      </c>
      <c r="D140" s="220" t="s">
        <v>138</v>
      </c>
      <c r="E140" s="221" t="s">
        <v>905</v>
      </c>
      <c r="F140" s="222" t="s">
        <v>906</v>
      </c>
      <c r="G140" s="223" t="s">
        <v>524</v>
      </c>
      <c r="H140" s="224">
        <v>6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44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616</v>
      </c>
      <c r="AT140" s="232" t="s">
        <v>138</v>
      </c>
      <c r="AU140" s="232" t="s">
        <v>89</v>
      </c>
      <c r="AY140" s="18" t="s">
        <v>135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87</v>
      </c>
      <c r="BK140" s="233">
        <f>ROUND(I140*H140,2)</f>
        <v>0</v>
      </c>
      <c r="BL140" s="18" t="s">
        <v>616</v>
      </c>
      <c r="BM140" s="232" t="s">
        <v>907</v>
      </c>
    </row>
    <row r="141" spans="1:65" s="2" customFormat="1" ht="16.5" customHeight="1">
      <c r="A141" s="39"/>
      <c r="B141" s="40"/>
      <c r="C141" s="220" t="s">
        <v>280</v>
      </c>
      <c r="D141" s="220" t="s">
        <v>138</v>
      </c>
      <c r="E141" s="221" t="s">
        <v>908</v>
      </c>
      <c r="F141" s="222" t="s">
        <v>909</v>
      </c>
      <c r="G141" s="223" t="s">
        <v>524</v>
      </c>
      <c r="H141" s="224">
        <v>6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44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616</v>
      </c>
      <c r="AT141" s="232" t="s">
        <v>138</v>
      </c>
      <c r="AU141" s="232" t="s">
        <v>89</v>
      </c>
      <c r="AY141" s="18" t="s">
        <v>135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87</v>
      </c>
      <c r="BK141" s="233">
        <f>ROUND(I141*H141,2)</f>
        <v>0</v>
      </c>
      <c r="BL141" s="18" t="s">
        <v>616</v>
      </c>
      <c r="BM141" s="232" t="s">
        <v>910</v>
      </c>
    </row>
    <row r="142" spans="1:65" s="2" customFormat="1" ht="16.5" customHeight="1">
      <c r="A142" s="39"/>
      <c r="B142" s="40"/>
      <c r="C142" s="220" t="s">
        <v>276</v>
      </c>
      <c r="D142" s="220" t="s">
        <v>138</v>
      </c>
      <c r="E142" s="221" t="s">
        <v>911</v>
      </c>
      <c r="F142" s="222" t="s">
        <v>912</v>
      </c>
      <c r="G142" s="223" t="s">
        <v>524</v>
      </c>
      <c r="H142" s="224">
        <v>3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44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616</v>
      </c>
      <c r="AT142" s="232" t="s">
        <v>138</v>
      </c>
      <c r="AU142" s="232" t="s">
        <v>89</v>
      </c>
      <c r="AY142" s="18" t="s">
        <v>135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87</v>
      </c>
      <c r="BK142" s="233">
        <f>ROUND(I142*H142,2)</f>
        <v>0</v>
      </c>
      <c r="BL142" s="18" t="s">
        <v>616</v>
      </c>
      <c r="BM142" s="232" t="s">
        <v>913</v>
      </c>
    </row>
    <row r="143" spans="1:65" s="2" customFormat="1" ht="16.5" customHeight="1">
      <c r="A143" s="39"/>
      <c r="B143" s="40"/>
      <c r="C143" s="220" t="s">
        <v>271</v>
      </c>
      <c r="D143" s="220" t="s">
        <v>138</v>
      </c>
      <c r="E143" s="221" t="s">
        <v>914</v>
      </c>
      <c r="F143" s="222" t="s">
        <v>915</v>
      </c>
      <c r="G143" s="223" t="s">
        <v>524</v>
      </c>
      <c r="H143" s="224">
        <v>2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44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616</v>
      </c>
      <c r="AT143" s="232" t="s">
        <v>138</v>
      </c>
      <c r="AU143" s="232" t="s">
        <v>89</v>
      </c>
      <c r="AY143" s="18" t="s">
        <v>135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87</v>
      </c>
      <c r="BK143" s="233">
        <f>ROUND(I143*H143,2)</f>
        <v>0</v>
      </c>
      <c r="BL143" s="18" t="s">
        <v>616</v>
      </c>
      <c r="BM143" s="232" t="s">
        <v>916</v>
      </c>
    </row>
    <row r="144" spans="1:65" s="2" customFormat="1" ht="24.15" customHeight="1">
      <c r="A144" s="39"/>
      <c r="B144" s="40"/>
      <c r="C144" s="220" t="s">
        <v>7</v>
      </c>
      <c r="D144" s="220" t="s">
        <v>138</v>
      </c>
      <c r="E144" s="221" t="s">
        <v>917</v>
      </c>
      <c r="F144" s="222" t="s">
        <v>918</v>
      </c>
      <c r="G144" s="223" t="s">
        <v>474</v>
      </c>
      <c r="H144" s="224">
        <v>12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44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616</v>
      </c>
      <c r="AT144" s="232" t="s">
        <v>138</v>
      </c>
      <c r="AU144" s="232" t="s">
        <v>89</v>
      </c>
      <c r="AY144" s="18" t="s">
        <v>135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87</v>
      </c>
      <c r="BK144" s="233">
        <f>ROUND(I144*H144,2)</f>
        <v>0</v>
      </c>
      <c r="BL144" s="18" t="s">
        <v>616</v>
      </c>
      <c r="BM144" s="232" t="s">
        <v>919</v>
      </c>
    </row>
    <row r="145" spans="1:65" s="2" customFormat="1" ht="24.15" customHeight="1">
      <c r="A145" s="39"/>
      <c r="B145" s="40"/>
      <c r="C145" s="220" t="s">
        <v>292</v>
      </c>
      <c r="D145" s="220" t="s">
        <v>138</v>
      </c>
      <c r="E145" s="221" t="s">
        <v>920</v>
      </c>
      <c r="F145" s="222" t="s">
        <v>921</v>
      </c>
      <c r="G145" s="223" t="s">
        <v>474</v>
      </c>
      <c r="H145" s="224">
        <v>27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44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616</v>
      </c>
      <c r="AT145" s="232" t="s">
        <v>138</v>
      </c>
      <c r="AU145" s="232" t="s">
        <v>89</v>
      </c>
      <c r="AY145" s="18" t="s">
        <v>135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87</v>
      </c>
      <c r="BK145" s="233">
        <f>ROUND(I145*H145,2)</f>
        <v>0</v>
      </c>
      <c r="BL145" s="18" t="s">
        <v>616</v>
      </c>
      <c r="BM145" s="232" t="s">
        <v>922</v>
      </c>
    </row>
    <row r="146" spans="1:65" s="2" customFormat="1" ht="24.15" customHeight="1">
      <c r="A146" s="39"/>
      <c r="B146" s="40"/>
      <c r="C146" s="220" t="s">
        <v>297</v>
      </c>
      <c r="D146" s="220" t="s">
        <v>138</v>
      </c>
      <c r="E146" s="221" t="s">
        <v>923</v>
      </c>
      <c r="F146" s="222" t="s">
        <v>924</v>
      </c>
      <c r="G146" s="223" t="s">
        <v>474</v>
      </c>
      <c r="H146" s="224">
        <v>8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44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616</v>
      </c>
      <c r="AT146" s="232" t="s">
        <v>138</v>
      </c>
      <c r="AU146" s="232" t="s">
        <v>89</v>
      </c>
      <c r="AY146" s="18" t="s">
        <v>135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87</v>
      </c>
      <c r="BK146" s="233">
        <f>ROUND(I146*H146,2)</f>
        <v>0</v>
      </c>
      <c r="BL146" s="18" t="s">
        <v>616</v>
      </c>
      <c r="BM146" s="232" t="s">
        <v>925</v>
      </c>
    </row>
    <row r="147" spans="1:63" s="12" customFormat="1" ht="22.8" customHeight="1">
      <c r="A147" s="12"/>
      <c r="B147" s="204"/>
      <c r="C147" s="205"/>
      <c r="D147" s="206" t="s">
        <v>78</v>
      </c>
      <c r="E147" s="218" t="s">
        <v>151</v>
      </c>
      <c r="F147" s="218" t="s">
        <v>632</v>
      </c>
      <c r="G147" s="205"/>
      <c r="H147" s="205"/>
      <c r="I147" s="208"/>
      <c r="J147" s="219">
        <f>BK147</f>
        <v>0</v>
      </c>
      <c r="K147" s="205"/>
      <c r="L147" s="210"/>
      <c r="M147" s="211"/>
      <c r="N147" s="212"/>
      <c r="O147" s="212"/>
      <c r="P147" s="213">
        <f>SUM(P148:P151)</f>
        <v>0</v>
      </c>
      <c r="Q147" s="212"/>
      <c r="R147" s="213">
        <f>SUM(R148:R151)</f>
        <v>0</v>
      </c>
      <c r="S147" s="212"/>
      <c r="T147" s="214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5" t="s">
        <v>156</v>
      </c>
      <c r="AT147" s="216" t="s">
        <v>78</v>
      </c>
      <c r="AU147" s="216" t="s">
        <v>87</v>
      </c>
      <c r="AY147" s="215" t="s">
        <v>135</v>
      </c>
      <c r="BK147" s="217">
        <f>SUM(BK148:BK151)</f>
        <v>0</v>
      </c>
    </row>
    <row r="148" spans="1:65" s="2" customFormat="1" ht="16.5" customHeight="1">
      <c r="A148" s="39"/>
      <c r="B148" s="40"/>
      <c r="C148" s="220" t="s">
        <v>286</v>
      </c>
      <c r="D148" s="220" t="s">
        <v>138</v>
      </c>
      <c r="E148" s="221" t="s">
        <v>753</v>
      </c>
      <c r="F148" s="222" t="s">
        <v>754</v>
      </c>
      <c r="G148" s="223" t="s">
        <v>266</v>
      </c>
      <c r="H148" s="224">
        <v>1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44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616</v>
      </c>
      <c r="AT148" s="232" t="s">
        <v>138</v>
      </c>
      <c r="AU148" s="232" t="s">
        <v>89</v>
      </c>
      <c r="AY148" s="18" t="s">
        <v>135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87</v>
      </c>
      <c r="BK148" s="233">
        <f>ROUND(I148*H148,2)</f>
        <v>0</v>
      </c>
      <c r="BL148" s="18" t="s">
        <v>616</v>
      </c>
      <c r="BM148" s="232" t="s">
        <v>926</v>
      </c>
    </row>
    <row r="149" spans="1:65" s="2" customFormat="1" ht="16.5" customHeight="1">
      <c r="A149" s="39"/>
      <c r="B149" s="40"/>
      <c r="C149" s="220" t="s">
        <v>188</v>
      </c>
      <c r="D149" s="220" t="s">
        <v>138</v>
      </c>
      <c r="E149" s="221" t="s">
        <v>762</v>
      </c>
      <c r="F149" s="222" t="s">
        <v>763</v>
      </c>
      <c r="G149" s="223" t="s">
        <v>266</v>
      </c>
      <c r="H149" s="224">
        <v>1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44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616</v>
      </c>
      <c r="AT149" s="232" t="s">
        <v>138</v>
      </c>
      <c r="AU149" s="232" t="s">
        <v>89</v>
      </c>
      <c r="AY149" s="18" t="s">
        <v>135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87</v>
      </c>
      <c r="BK149" s="233">
        <f>ROUND(I149*H149,2)</f>
        <v>0</v>
      </c>
      <c r="BL149" s="18" t="s">
        <v>616</v>
      </c>
      <c r="BM149" s="232" t="s">
        <v>927</v>
      </c>
    </row>
    <row r="150" spans="1:65" s="2" customFormat="1" ht="16.5" customHeight="1">
      <c r="A150" s="39"/>
      <c r="B150" s="40"/>
      <c r="C150" s="220" t="s">
        <v>196</v>
      </c>
      <c r="D150" s="220" t="s">
        <v>138</v>
      </c>
      <c r="E150" s="221" t="s">
        <v>847</v>
      </c>
      <c r="F150" s="222" t="s">
        <v>848</v>
      </c>
      <c r="G150" s="223" t="s">
        <v>266</v>
      </c>
      <c r="H150" s="224">
        <v>1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44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616</v>
      </c>
      <c r="AT150" s="232" t="s">
        <v>138</v>
      </c>
      <c r="AU150" s="232" t="s">
        <v>89</v>
      </c>
      <c r="AY150" s="18" t="s">
        <v>135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87</v>
      </c>
      <c r="BK150" s="233">
        <f>ROUND(I150*H150,2)</f>
        <v>0</v>
      </c>
      <c r="BL150" s="18" t="s">
        <v>616</v>
      </c>
      <c r="BM150" s="232" t="s">
        <v>928</v>
      </c>
    </row>
    <row r="151" spans="1:65" s="2" customFormat="1" ht="16.5" customHeight="1">
      <c r="A151" s="39"/>
      <c r="B151" s="40"/>
      <c r="C151" s="220" t="s">
        <v>303</v>
      </c>
      <c r="D151" s="220" t="s">
        <v>138</v>
      </c>
      <c r="E151" s="221" t="s">
        <v>765</v>
      </c>
      <c r="F151" s="222" t="s">
        <v>766</v>
      </c>
      <c r="G151" s="223" t="s">
        <v>266</v>
      </c>
      <c r="H151" s="224">
        <v>1</v>
      </c>
      <c r="I151" s="225"/>
      <c r="J151" s="226">
        <f>ROUND(I151*H151,2)</f>
        <v>0</v>
      </c>
      <c r="K151" s="227"/>
      <c r="L151" s="45"/>
      <c r="M151" s="234" t="s">
        <v>1</v>
      </c>
      <c r="N151" s="235" t="s">
        <v>44</v>
      </c>
      <c r="O151" s="236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616</v>
      </c>
      <c r="AT151" s="232" t="s">
        <v>138</v>
      </c>
      <c r="AU151" s="232" t="s">
        <v>89</v>
      </c>
      <c r="AY151" s="18" t="s">
        <v>135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87</v>
      </c>
      <c r="BK151" s="233">
        <f>ROUND(I151*H151,2)</f>
        <v>0</v>
      </c>
      <c r="BL151" s="18" t="s">
        <v>616</v>
      </c>
      <c r="BM151" s="232" t="s">
        <v>929</v>
      </c>
    </row>
    <row r="152" spans="1:31" s="2" customFormat="1" ht="6.95" customHeight="1">
      <c r="A152" s="39"/>
      <c r="B152" s="67"/>
      <c r="C152" s="68"/>
      <c r="D152" s="68"/>
      <c r="E152" s="68"/>
      <c r="F152" s="68"/>
      <c r="G152" s="68"/>
      <c r="H152" s="68"/>
      <c r="I152" s="68"/>
      <c r="J152" s="68"/>
      <c r="K152" s="68"/>
      <c r="L152" s="45"/>
      <c r="M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</sheetData>
  <sheetProtection password="CC35" sheet="1" objects="1" scenarios="1" formatColumns="0" formatRows="0" autoFilter="0"/>
  <autoFilter ref="C119:K15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89</v>
      </c>
    </row>
    <row r="4" spans="2:46" s="1" customFormat="1" ht="24.95" customHeight="1">
      <c r="B4" s="21"/>
      <c r="D4" s="139" t="s">
        <v>107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Revitalizace toalet 1.NP a 2.NP - muzeum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930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36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39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41</v>
      </c>
      <c r="G32" s="39"/>
      <c r="H32" s="39"/>
      <c r="I32" s="153" t="s">
        <v>40</v>
      </c>
      <c r="J32" s="153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41" t="s">
        <v>44</v>
      </c>
      <c r="F33" s="155">
        <f>ROUND((SUM(BE118:BE147)),2)</f>
        <v>0</v>
      </c>
      <c r="G33" s="39"/>
      <c r="H33" s="39"/>
      <c r="I33" s="156">
        <v>0.21</v>
      </c>
      <c r="J33" s="155">
        <f>ROUND(((SUM(BE118:BE147))*I33),2)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45</v>
      </c>
      <c r="F34" s="155">
        <f>ROUND((SUM(BF118:BF147)),2)</f>
        <v>0</v>
      </c>
      <c r="G34" s="39"/>
      <c r="H34" s="39"/>
      <c r="I34" s="156">
        <v>0.15</v>
      </c>
      <c r="J34" s="155">
        <f>ROUND(((SUM(BF118:BF147))*I34),2)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46</v>
      </c>
      <c r="F35" s="155">
        <f>ROUND((SUM(BG118:BG147)),2)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47</v>
      </c>
      <c r="F36" s="155">
        <f>ROUND((SUM(BH118:BH147)),2)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48</v>
      </c>
      <c r="F37" s="155">
        <f>ROUND((SUM(BI118:BI147)),2)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Revitalizace toalet 1.NP a 2.NP - muzeum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05 - Elektroinstalace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Masarykovo náměstí 97</v>
      </c>
      <c r="G89" s="41"/>
      <c r="H89" s="41"/>
      <c r="I89" s="33" t="s">
        <v>22</v>
      </c>
      <c r="J89" s="80" t="str">
        <f>IF(J12="","",J12)</f>
        <v>17. 6. 2022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Oblastní muzeum Praha-východ</v>
      </c>
      <c r="G91" s="41"/>
      <c r="H91" s="41"/>
      <c r="I91" s="33" t="s">
        <v>31</v>
      </c>
      <c r="J91" s="37" t="str">
        <f>E21</f>
        <v>Maur – Dases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>RPHSTAV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111</v>
      </c>
      <c r="D94" s="177"/>
      <c r="E94" s="177"/>
      <c r="F94" s="177"/>
      <c r="G94" s="177"/>
      <c r="H94" s="177"/>
      <c r="I94" s="177"/>
      <c r="J94" s="178" t="s">
        <v>112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113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114</v>
      </c>
    </row>
    <row r="97" spans="1:31" s="9" customFormat="1" ht="24.95" customHeight="1">
      <c r="A97" s="9"/>
      <c r="B97" s="180"/>
      <c r="C97" s="181"/>
      <c r="D97" s="182" t="s">
        <v>619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931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121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5" t="str">
        <f>E7</f>
        <v>Revitalizace toalet 1.NP a 2.NP - muzeum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108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05 - Elektroinstalace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Masarykovo náměstí 97</v>
      </c>
      <c r="G112" s="41"/>
      <c r="H112" s="41"/>
      <c r="I112" s="33" t="s">
        <v>22</v>
      </c>
      <c r="J112" s="80" t="str">
        <f>IF(J12="","",J12)</f>
        <v>17. 6. 2022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Oblastní muzeum Praha-východ</v>
      </c>
      <c r="G114" s="41"/>
      <c r="H114" s="41"/>
      <c r="I114" s="33" t="s">
        <v>31</v>
      </c>
      <c r="J114" s="37" t="str">
        <f>E21</f>
        <v>Maur – Dases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29</v>
      </c>
      <c r="D115" s="41"/>
      <c r="E115" s="41"/>
      <c r="F115" s="28" t="str">
        <f>IF(E18="","",E18)</f>
        <v>Vyplň údaj</v>
      </c>
      <c r="G115" s="41"/>
      <c r="H115" s="41"/>
      <c r="I115" s="33" t="s">
        <v>35</v>
      </c>
      <c r="J115" s="37" t="str">
        <f>E24</f>
        <v>RPHSTAV s.r.o.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122</v>
      </c>
      <c r="D117" s="195" t="s">
        <v>64</v>
      </c>
      <c r="E117" s="195" t="s">
        <v>60</v>
      </c>
      <c r="F117" s="195" t="s">
        <v>61</v>
      </c>
      <c r="G117" s="195" t="s">
        <v>123</v>
      </c>
      <c r="H117" s="195" t="s">
        <v>124</v>
      </c>
      <c r="I117" s="195" t="s">
        <v>125</v>
      </c>
      <c r="J117" s="196" t="s">
        <v>112</v>
      </c>
      <c r="K117" s="197" t="s">
        <v>126</v>
      </c>
      <c r="L117" s="198"/>
      <c r="M117" s="101" t="s">
        <v>1</v>
      </c>
      <c r="N117" s="102" t="s">
        <v>43</v>
      </c>
      <c r="O117" s="102" t="s">
        <v>127</v>
      </c>
      <c r="P117" s="102" t="s">
        <v>128</v>
      </c>
      <c r="Q117" s="102" t="s">
        <v>129</v>
      </c>
      <c r="R117" s="102" t="s">
        <v>130</v>
      </c>
      <c r="S117" s="102" t="s">
        <v>131</v>
      </c>
      <c r="T117" s="103" t="s">
        <v>132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133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78</v>
      </c>
      <c r="AU118" s="18" t="s">
        <v>114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78</v>
      </c>
      <c r="E119" s="207" t="s">
        <v>631</v>
      </c>
      <c r="F119" s="207" t="s">
        <v>632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156</v>
      </c>
      <c r="AT119" s="216" t="s">
        <v>78</v>
      </c>
      <c r="AU119" s="216" t="s">
        <v>79</v>
      </c>
      <c r="AY119" s="215" t="s">
        <v>135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78</v>
      </c>
      <c r="E120" s="218" t="s">
        <v>932</v>
      </c>
      <c r="F120" s="218" t="s">
        <v>632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SUM(P121:P147)</f>
        <v>0</v>
      </c>
      <c r="Q120" s="212"/>
      <c r="R120" s="213">
        <f>SUM(R121:R147)</f>
        <v>0</v>
      </c>
      <c r="S120" s="212"/>
      <c r="T120" s="214">
        <f>SUM(T121:T147)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156</v>
      </c>
      <c r="AT120" s="216" t="s">
        <v>78</v>
      </c>
      <c r="AU120" s="216" t="s">
        <v>87</v>
      </c>
      <c r="AY120" s="215" t="s">
        <v>135</v>
      </c>
      <c r="BK120" s="217">
        <f>SUM(BK121:BK147)</f>
        <v>0</v>
      </c>
    </row>
    <row r="121" spans="1:65" s="2" customFormat="1" ht="16.5" customHeight="1">
      <c r="A121" s="39"/>
      <c r="B121" s="40"/>
      <c r="C121" s="220" t="s">
        <v>87</v>
      </c>
      <c r="D121" s="220" t="s">
        <v>138</v>
      </c>
      <c r="E121" s="221" t="s">
        <v>933</v>
      </c>
      <c r="F121" s="222" t="s">
        <v>934</v>
      </c>
      <c r="G121" s="223" t="s">
        <v>935</v>
      </c>
      <c r="H121" s="224">
        <v>16</v>
      </c>
      <c r="I121" s="225"/>
      <c r="J121" s="226">
        <f>ROUND(I121*H121,2)</f>
        <v>0</v>
      </c>
      <c r="K121" s="227"/>
      <c r="L121" s="45"/>
      <c r="M121" s="228" t="s">
        <v>1</v>
      </c>
      <c r="N121" s="229" t="s">
        <v>44</v>
      </c>
      <c r="O121" s="92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616</v>
      </c>
      <c r="AT121" s="232" t="s">
        <v>138</v>
      </c>
      <c r="AU121" s="232" t="s">
        <v>89</v>
      </c>
      <c r="AY121" s="18" t="s">
        <v>135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87</v>
      </c>
      <c r="BK121" s="233">
        <f>ROUND(I121*H121,2)</f>
        <v>0</v>
      </c>
      <c r="BL121" s="18" t="s">
        <v>616</v>
      </c>
      <c r="BM121" s="232" t="s">
        <v>936</v>
      </c>
    </row>
    <row r="122" spans="1:65" s="2" customFormat="1" ht="16.5" customHeight="1">
      <c r="A122" s="39"/>
      <c r="B122" s="40"/>
      <c r="C122" s="283" t="s">
        <v>89</v>
      </c>
      <c r="D122" s="283" t="s">
        <v>364</v>
      </c>
      <c r="E122" s="284" t="s">
        <v>937</v>
      </c>
      <c r="F122" s="285" t="s">
        <v>938</v>
      </c>
      <c r="G122" s="286" t="s">
        <v>313</v>
      </c>
      <c r="H122" s="287">
        <v>2</v>
      </c>
      <c r="I122" s="288"/>
      <c r="J122" s="289">
        <f>ROUND(I122*H122,2)</f>
        <v>0</v>
      </c>
      <c r="K122" s="290"/>
      <c r="L122" s="291"/>
      <c r="M122" s="292" t="s">
        <v>1</v>
      </c>
      <c r="N122" s="293" t="s">
        <v>44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616</v>
      </c>
      <c r="AT122" s="232" t="s">
        <v>364</v>
      </c>
      <c r="AU122" s="232" t="s">
        <v>89</v>
      </c>
      <c r="AY122" s="18" t="s">
        <v>135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87</v>
      </c>
      <c r="BK122" s="233">
        <f>ROUND(I122*H122,2)</f>
        <v>0</v>
      </c>
      <c r="BL122" s="18" t="s">
        <v>616</v>
      </c>
      <c r="BM122" s="232" t="s">
        <v>939</v>
      </c>
    </row>
    <row r="123" spans="1:65" s="2" customFormat="1" ht="16.5" customHeight="1">
      <c r="A123" s="39"/>
      <c r="B123" s="40"/>
      <c r="C123" s="283" t="s">
        <v>151</v>
      </c>
      <c r="D123" s="283" t="s">
        <v>364</v>
      </c>
      <c r="E123" s="284" t="s">
        <v>940</v>
      </c>
      <c r="F123" s="285" t="s">
        <v>941</v>
      </c>
      <c r="G123" s="286" t="s">
        <v>313</v>
      </c>
      <c r="H123" s="287">
        <v>2</v>
      </c>
      <c r="I123" s="288"/>
      <c r="J123" s="289">
        <f>ROUND(I123*H123,2)</f>
        <v>0</v>
      </c>
      <c r="K123" s="290"/>
      <c r="L123" s="291"/>
      <c r="M123" s="292" t="s">
        <v>1</v>
      </c>
      <c r="N123" s="293" t="s">
        <v>44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616</v>
      </c>
      <c r="AT123" s="232" t="s">
        <v>364</v>
      </c>
      <c r="AU123" s="232" t="s">
        <v>89</v>
      </c>
      <c r="AY123" s="18" t="s">
        <v>135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87</v>
      </c>
      <c r="BK123" s="233">
        <f>ROUND(I123*H123,2)</f>
        <v>0</v>
      </c>
      <c r="BL123" s="18" t="s">
        <v>616</v>
      </c>
      <c r="BM123" s="232" t="s">
        <v>942</v>
      </c>
    </row>
    <row r="124" spans="1:65" s="2" customFormat="1" ht="16.5" customHeight="1">
      <c r="A124" s="39"/>
      <c r="B124" s="40"/>
      <c r="C124" s="283" t="s">
        <v>156</v>
      </c>
      <c r="D124" s="283" t="s">
        <v>364</v>
      </c>
      <c r="E124" s="284" t="s">
        <v>943</v>
      </c>
      <c r="F124" s="285" t="s">
        <v>944</v>
      </c>
      <c r="G124" s="286" t="s">
        <v>313</v>
      </c>
      <c r="H124" s="287">
        <v>2</v>
      </c>
      <c r="I124" s="288"/>
      <c r="J124" s="289">
        <f>ROUND(I124*H124,2)</f>
        <v>0</v>
      </c>
      <c r="K124" s="290"/>
      <c r="L124" s="291"/>
      <c r="M124" s="292" t="s">
        <v>1</v>
      </c>
      <c r="N124" s="293" t="s">
        <v>44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616</v>
      </c>
      <c r="AT124" s="232" t="s">
        <v>364</v>
      </c>
      <c r="AU124" s="232" t="s">
        <v>89</v>
      </c>
      <c r="AY124" s="18" t="s">
        <v>135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87</v>
      </c>
      <c r="BK124" s="233">
        <f>ROUND(I124*H124,2)</f>
        <v>0</v>
      </c>
      <c r="BL124" s="18" t="s">
        <v>616</v>
      </c>
      <c r="BM124" s="232" t="s">
        <v>945</v>
      </c>
    </row>
    <row r="125" spans="1:65" s="2" customFormat="1" ht="16.5" customHeight="1">
      <c r="A125" s="39"/>
      <c r="B125" s="40"/>
      <c r="C125" s="283" t="s">
        <v>14</v>
      </c>
      <c r="D125" s="283" t="s">
        <v>364</v>
      </c>
      <c r="E125" s="284" t="s">
        <v>946</v>
      </c>
      <c r="F125" s="285" t="s">
        <v>947</v>
      </c>
      <c r="G125" s="286" t="s">
        <v>313</v>
      </c>
      <c r="H125" s="287">
        <v>2</v>
      </c>
      <c r="I125" s="288"/>
      <c r="J125" s="289">
        <f>ROUND(I125*H125,2)</f>
        <v>0</v>
      </c>
      <c r="K125" s="290"/>
      <c r="L125" s="291"/>
      <c r="M125" s="292" t="s">
        <v>1</v>
      </c>
      <c r="N125" s="293" t="s">
        <v>44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616</v>
      </c>
      <c r="AT125" s="232" t="s">
        <v>364</v>
      </c>
      <c r="AU125" s="232" t="s">
        <v>89</v>
      </c>
      <c r="AY125" s="18" t="s">
        <v>135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87</v>
      </c>
      <c r="BK125" s="233">
        <f>ROUND(I125*H125,2)</f>
        <v>0</v>
      </c>
      <c r="BL125" s="18" t="s">
        <v>616</v>
      </c>
      <c r="BM125" s="232" t="s">
        <v>948</v>
      </c>
    </row>
    <row r="126" spans="1:65" s="2" customFormat="1" ht="16.5" customHeight="1">
      <c r="A126" s="39"/>
      <c r="B126" s="40"/>
      <c r="C126" s="283" t="s">
        <v>206</v>
      </c>
      <c r="D126" s="283" t="s">
        <v>364</v>
      </c>
      <c r="E126" s="284" t="s">
        <v>949</v>
      </c>
      <c r="F126" s="285" t="s">
        <v>950</v>
      </c>
      <c r="G126" s="286" t="s">
        <v>313</v>
      </c>
      <c r="H126" s="287">
        <v>2</v>
      </c>
      <c r="I126" s="288"/>
      <c r="J126" s="289">
        <f>ROUND(I126*H126,2)</f>
        <v>0</v>
      </c>
      <c r="K126" s="290"/>
      <c r="L126" s="291"/>
      <c r="M126" s="292" t="s">
        <v>1</v>
      </c>
      <c r="N126" s="293" t="s">
        <v>44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616</v>
      </c>
      <c r="AT126" s="232" t="s">
        <v>364</v>
      </c>
      <c r="AU126" s="232" t="s">
        <v>89</v>
      </c>
      <c r="AY126" s="18" t="s">
        <v>135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87</v>
      </c>
      <c r="BK126" s="233">
        <f>ROUND(I126*H126,2)</f>
        <v>0</v>
      </c>
      <c r="BL126" s="18" t="s">
        <v>616</v>
      </c>
      <c r="BM126" s="232" t="s">
        <v>951</v>
      </c>
    </row>
    <row r="127" spans="1:65" s="2" customFormat="1" ht="16.5" customHeight="1">
      <c r="A127" s="39"/>
      <c r="B127" s="40"/>
      <c r="C127" s="283" t="s">
        <v>213</v>
      </c>
      <c r="D127" s="283" t="s">
        <v>364</v>
      </c>
      <c r="E127" s="284" t="s">
        <v>952</v>
      </c>
      <c r="F127" s="285" t="s">
        <v>953</v>
      </c>
      <c r="G127" s="286" t="s">
        <v>313</v>
      </c>
      <c r="H127" s="287">
        <v>2</v>
      </c>
      <c r="I127" s="288"/>
      <c r="J127" s="289">
        <f>ROUND(I127*H127,2)</f>
        <v>0</v>
      </c>
      <c r="K127" s="290"/>
      <c r="L127" s="291"/>
      <c r="M127" s="292" t="s">
        <v>1</v>
      </c>
      <c r="N127" s="293" t="s">
        <v>44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616</v>
      </c>
      <c r="AT127" s="232" t="s">
        <v>364</v>
      </c>
      <c r="AU127" s="232" t="s">
        <v>89</v>
      </c>
      <c r="AY127" s="18" t="s">
        <v>135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87</v>
      </c>
      <c r="BK127" s="233">
        <f>ROUND(I127*H127,2)</f>
        <v>0</v>
      </c>
      <c r="BL127" s="18" t="s">
        <v>616</v>
      </c>
      <c r="BM127" s="232" t="s">
        <v>954</v>
      </c>
    </row>
    <row r="128" spans="1:65" s="2" customFormat="1" ht="16.5" customHeight="1">
      <c r="A128" s="39"/>
      <c r="B128" s="40"/>
      <c r="C128" s="283" t="s">
        <v>229</v>
      </c>
      <c r="D128" s="283" t="s">
        <v>364</v>
      </c>
      <c r="E128" s="284" t="s">
        <v>955</v>
      </c>
      <c r="F128" s="285" t="s">
        <v>956</v>
      </c>
      <c r="G128" s="286" t="s">
        <v>313</v>
      </c>
      <c r="H128" s="287">
        <v>2</v>
      </c>
      <c r="I128" s="288"/>
      <c r="J128" s="289">
        <f>ROUND(I128*H128,2)</f>
        <v>0</v>
      </c>
      <c r="K128" s="290"/>
      <c r="L128" s="291"/>
      <c r="M128" s="292" t="s">
        <v>1</v>
      </c>
      <c r="N128" s="293" t="s">
        <v>44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616</v>
      </c>
      <c r="AT128" s="232" t="s">
        <v>364</v>
      </c>
      <c r="AU128" s="232" t="s">
        <v>89</v>
      </c>
      <c r="AY128" s="18" t="s">
        <v>135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87</v>
      </c>
      <c r="BK128" s="233">
        <f>ROUND(I128*H128,2)</f>
        <v>0</v>
      </c>
      <c r="BL128" s="18" t="s">
        <v>616</v>
      </c>
      <c r="BM128" s="232" t="s">
        <v>957</v>
      </c>
    </row>
    <row r="129" spans="1:65" s="2" customFormat="1" ht="16.5" customHeight="1">
      <c r="A129" s="39"/>
      <c r="B129" s="40"/>
      <c r="C129" s="220" t="s">
        <v>179</v>
      </c>
      <c r="D129" s="220" t="s">
        <v>138</v>
      </c>
      <c r="E129" s="221" t="s">
        <v>958</v>
      </c>
      <c r="F129" s="222" t="s">
        <v>959</v>
      </c>
      <c r="G129" s="223" t="s">
        <v>313</v>
      </c>
      <c r="H129" s="224">
        <v>15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44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616</v>
      </c>
      <c r="AT129" s="232" t="s">
        <v>138</v>
      </c>
      <c r="AU129" s="232" t="s">
        <v>89</v>
      </c>
      <c r="AY129" s="18" t="s">
        <v>135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87</v>
      </c>
      <c r="BK129" s="233">
        <f>ROUND(I129*H129,2)</f>
        <v>0</v>
      </c>
      <c r="BL129" s="18" t="s">
        <v>616</v>
      </c>
      <c r="BM129" s="232" t="s">
        <v>960</v>
      </c>
    </row>
    <row r="130" spans="1:65" s="2" customFormat="1" ht="16.5" customHeight="1">
      <c r="A130" s="39"/>
      <c r="B130" s="40"/>
      <c r="C130" s="283" t="s">
        <v>237</v>
      </c>
      <c r="D130" s="283" t="s">
        <v>364</v>
      </c>
      <c r="E130" s="284" t="s">
        <v>961</v>
      </c>
      <c r="F130" s="285" t="s">
        <v>962</v>
      </c>
      <c r="G130" s="286" t="s">
        <v>313</v>
      </c>
      <c r="H130" s="287">
        <v>15</v>
      </c>
      <c r="I130" s="288"/>
      <c r="J130" s="289">
        <f>ROUND(I130*H130,2)</f>
        <v>0</v>
      </c>
      <c r="K130" s="290"/>
      <c r="L130" s="291"/>
      <c r="M130" s="292" t="s">
        <v>1</v>
      </c>
      <c r="N130" s="293" t="s">
        <v>44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616</v>
      </c>
      <c r="AT130" s="232" t="s">
        <v>364</v>
      </c>
      <c r="AU130" s="232" t="s">
        <v>89</v>
      </c>
      <c r="AY130" s="18" t="s">
        <v>135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87</v>
      </c>
      <c r="BK130" s="233">
        <f>ROUND(I130*H130,2)</f>
        <v>0</v>
      </c>
      <c r="BL130" s="18" t="s">
        <v>616</v>
      </c>
      <c r="BM130" s="232" t="s">
        <v>963</v>
      </c>
    </row>
    <row r="131" spans="1:65" s="2" customFormat="1" ht="16.5" customHeight="1">
      <c r="A131" s="39"/>
      <c r="B131" s="40"/>
      <c r="C131" s="283" t="s">
        <v>242</v>
      </c>
      <c r="D131" s="283" t="s">
        <v>364</v>
      </c>
      <c r="E131" s="284" t="s">
        <v>964</v>
      </c>
      <c r="F131" s="285" t="s">
        <v>965</v>
      </c>
      <c r="G131" s="286" t="s">
        <v>313</v>
      </c>
      <c r="H131" s="287">
        <v>26</v>
      </c>
      <c r="I131" s="288"/>
      <c r="J131" s="289">
        <f>ROUND(I131*H131,2)</f>
        <v>0</v>
      </c>
      <c r="K131" s="290"/>
      <c r="L131" s="291"/>
      <c r="M131" s="292" t="s">
        <v>1</v>
      </c>
      <c r="N131" s="293" t="s">
        <v>44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616</v>
      </c>
      <c r="AT131" s="232" t="s">
        <v>364</v>
      </c>
      <c r="AU131" s="232" t="s">
        <v>89</v>
      </c>
      <c r="AY131" s="18" t="s">
        <v>135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87</v>
      </c>
      <c r="BK131" s="233">
        <f>ROUND(I131*H131,2)</f>
        <v>0</v>
      </c>
      <c r="BL131" s="18" t="s">
        <v>616</v>
      </c>
      <c r="BM131" s="232" t="s">
        <v>966</v>
      </c>
    </row>
    <row r="132" spans="1:65" s="2" customFormat="1" ht="16.5" customHeight="1">
      <c r="A132" s="39"/>
      <c r="B132" s="40"/>
      <c r="C132" s="283" t="s">
        <v>246</v>
      </c>
      <c r="D132" s="283" t="s">
        <v>364</v>
      </c>
      <c r="E132" s="284" t="s">
        <v>967</v>
      </c>
      <c r="F132" s="285" t="s">
        <v>968</v>
      </c>
      <c r="G132" s="286" t="s">
        <v>313</v>
      </c>
      <c r="H132" s="287">
        <v>10</v>
      </c>
      <c r="I132" s="288"/>
      <c r="J132" s="289">
        <f>ROUND(I132*H132,2)</f>
        <v>0</v>
      </c>
      <c r="K132" s="290"/>
      <c r="L132" s="291"/>
      <c r="M132" s="292" t="s">
        <v>1</v>
      </c>
      <c r="N132" s="293" t="s">
        <v>44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616</v>
      </c>
      <c r="AT132" s="232" t="s">
        <v>364</v>
      </c>
      <c r="AU132" s="232" t="s">
        <v>89</v>
      </c>
      <c r="AY132" s="18" t="s">
        <v>135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87</v>
      </c>
      <c r="BK132" s="233">
        <f>ROUND(I132*H132,2)</f>
        <v>0</v>
      </c>
      <c r="BL132" s="18" t="s">
        <v>616</v>
      </c>
      <c r="BM132" s="232" t="s">
        <v>969</v>
      </c>
    </row>
    <row r="133" spans="1:65" s="2" customFormat="1" ht="16.5" customHeight="1">
      <c r="A133" s="39"/>
      <c r="B133" s="40"/>
      <c r="C133" s="283" t="s">
        <v>250</v>
      </c>
      <c r="D133" s="283" t="s">
        <v>364</v>
      </c>
      <c r="E133" s="284" t="s">
        <v>970</v>
      </c>
      <c r="F133" s="285" t="s">
        <v>971</v>
      </c>
      <c r="G133" s="286" t="s">
        <v>313</v>
      </c>
      <c r="H133" s="287">
        <v>8</v>
      </c>
      <c r="I133" s="288"/>
      <c r="J133" s="289">
        <f>ROUND(I133*H133,2)</f>
        <v>0</v>
      </c>
      <c r="K133" s="290"/>
      <c r="L133" s="291"/>
      <c r="M133" s="292" t="s">
        <v>1</v>
      </c>
      <c r="N133" s="293" t="s">
        <v>44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616</v>
      </c>
      <c r="AT133" s="232" t="s">
        <v>364</v>
      </c>
      <c r="AU133" s="232" t="s">
        <v>89</v>
      </c>
      <c r="AY133" s="18" t="s">
        <v>135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87</v>
      </c>
      <c r="BK133" s="233">
        <f>ROUND(I133*H133,2)</f>
        <v>0</v>
      </c>
      <c r="BL133" s="18" t="s">
        <v>616</v>
      </c>
      <c r="BM133" s="232" t="s">
        <v>972</v>
      </c>
    </row>
    <row r="134" spans="1:65" s="2" customFormat="1" ht="16.5" customHeight="1">
      <c r="A134" s="39"/>
      <c r="B134" s="40"/>
      <c r="C134" s="220" t="s">
        <v>256</v>
      </c>
      <c r="D134" s="220" t="s">
        <v>138</v>
      </c>
      <c r="E134" s="221" t="s">
        <v>973</v>
      </c>
      <c r="F134" s="222" t="s">
        <v>974</v>
      </c>
      <c r="G134" s="223" t="s">
        <v>313</v>
      </c>
      <c r="H134" s="224">
        <v>44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44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616</v>
      </c>
      <c r="AT134" s="232" t="s">
        <v>138</v>
      </c>
      <c r="AU134" s="232" t="s">
        <v>89</v>
      </c>
      <c r="AY134" s="18" t="s">
        <v>135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87</v>
      </c>
      <c r="BK134" s="233">
        <f>ROUND(I134*H134,2)</f>
        <v>0</v>
      </c>
      <c r="BL134" s="18" t="s">
        <v>616</v>
      </c>
      <c r="BM134" s="232" t="s">
        <v>975</v>
      </c>
    </row>
    <row r="135" spans="1:65" s="2" customFormat="1" ht="16.5" customHeight="1">
      <c r="A135" s="39"/>
      <c r="B135" s="40"/>
      <c r="C135" s="283" t="s">
        <v>8</v>
      </c>
      <c r="D135" s="283" t="s">
        <v>364</v>
      </c>
      <c r="E135" s="284" t="s">
        <v>976</v>
      </c>
      <c r="F135" s="285" t="s">
        <v>977</v>
      </c>
      <c r="G135" s="286" t="s">
        <v>313</v>
      </c>
      <c r="H135" s="287">
        <v>4</v>
      </c>
      <c r="I135" s="288"/>
      <c r="J135" s="289">
        <f>ROUND(I135*H135,2)</f>
        <v>0</v>
      </c>
      <c r="K135" s="290"/>
      <c r="L135" s="291"/>
      <c r="M135" s="292" t="s">
        <v>1</v>
      </c>
      <c r="N135" s="293" t="s">
        <v>44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616</v>
      </c>
      <c r="AT135" s="232" t="s">
        <v>364</v>
      </c>
      <c r="AU135" s="232" t="s">
        <v>89</v>
      </c>
      <c r="AY135" s="18" t="s">
        <v>135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87</v>
      </c>
      <c r="BK135" s="233">
        <f>ROUND(I135*H135,2)</f>
        <v>0</v>
      </c>
      <c r="BL135" s="18" t="s">
        <v>616</v>
      </c>
      <c r="BM135" s="232" t="s">
        <v>978</v>
      </c>
    </row>
    <row r="136" spans="1:65" s="2" customFormat="1" ht="16.5" customHeight="1">
      <c r="A136" s="39"/>
      <c r="B136" s="40"/>
      <c r="C136" s="283" t="s">
        <v>267</v>
      </c>
      <c r="D136" s="283" t="s">
        <v>364</v>
      </c>
      <c r="E136" s="284" t="s">
        <v>979</v>
      </c>
      <c r="F136" s="285" t="s">
        <v>980</v>
      </c>
      <c r="G136" s="286" t="s">
        <v>313</v>
      </c>
      <c r="H136" s="287">
        <v>2</v>
      </c>
      <c r="I136" s="288"/>
      <c r="J136" s="289">
        <f>ROUND(I136*H136,2)</f>
        <v>0</v>
      </c>
      <c r="K136" s="290"/>
      <c r="L136" s="291"/>
      <c r="M136" s="292" t="s">
        <v>1</v>
      </c>
      <c r="N136" s="293" t="s">
        <v>44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616</v>
      </c>
      <c r="AT136" s="232" t="s">
        <v>364</v>
      </c>
      <c r="AU136" s="232" t="s">
        <v>89</v>
      </c>
      <c r="AY136" s="18" t="s">
        <v>135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87</v>
      </c>
      <c r="BK136" s="233">
        <f>ROUND(I136*H136,2)</f>
        <v>0</v>
      </c>
      <c r="BL136" s="18" t="s">
        <v>616</v>
      </c>
      <c r="BM136" s="232" t="s">
        <v>981</v>
      </c>
    </row>
    <row r="137" spans="1:65" s="2" customFormat="1" ht="24.15" customHeight="1">
      <c r="A137" s="39"/>
      <c r="B137" s="40"/>
      <c r="C137" s="220" t="s">
        <v>318</v>
      </c>
      <c r="D137" s="220" t="s">
        <v>138</v>
      </c>
      <c r="E137" s="221" t="s">
        <v>982</v>
      </c>
      <c r="F137" s="222" t="s">
        <v>983</v>
      </c>
      <c r="G137" s="223" t="s">
        <v>313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44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616</v>
      </c>
      <c r="AT137" s="232" t="s">
        <v>138</v>
      </c>
      <c r="AU137" s="232" t="s">
        <v>89</v>
      </c>
      <c r="AY137" s="18" t="s">
        <v>135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87</v>
      </c>
      <c r="BK137" s="233">
        <f>ROUND(I137*H137,2)</f>
        <v>0</v>
      </c>
      <c r="BL137" s="18" t="s">
        <v>616</v>
      </c>
      <c r="BM137" s="232" t="s">
        <v>984</v>
      </c>
    </row>
    <row r="138" spans="1:65" s="2" customFormat="1" ht="16.5" customHeight="1">
      <c r="A138" s="39"/>
      <c r="B138" s="40"/>
      <c r="C138" s="283" t="s">
        <v>280</v>
      </c>
      <c r="D138" s="283" t="s">
        <v>364</v>
      </c>
      <c r="E138" s="284" t="s">
        <v>985</v>
      </c>
      <c r="F138" s="285" t="s">
        <v>986</v>
      </c>
      <c r="G138" s="286" t="s">
        <v>474</v>
      </c>
      <c r="H138" s="287">
        <v>120</v>
      </c>
      <c r="I138" s="288"/>
      <c r="J138" s="289">
        <f>ROUND(I138*H138,2)</f>
        <v>0</v>
      </c>
      <c r="K138" s="290"/>
      <c r="L138" s="291"/>
      <c r="M138" s="292" t="s">
        <v>1</v>
      </c>
      <c r="N138" s="293" t="s">
        <v>44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616</v>
      </c>
      <c r="AT138" s="232" t="s">
        <v>364</v>
      </c>
      <c r="AU138" s="232" t="s">
        <v>89</v>
      </c>
      <c r="AY138" s="18" t="s">
        <v>135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87</v>
      </c>
      <c r="BK138" s="233">
        <f>ROUND(I138*H138,2)</f>
        <v>0</v>
      </c>
      <c r="BL138" s="18" t="s">
        <v>616</v>
      </c>
      <c r="BM138" s="232" t="s">
        <v>987</v>
      </c>
    </row>
    <row r="139" spans="1:65" s="2" customFormat="1" ht="16.5" customHeight="1">
      <c r="A139" s="39"/>
      <c r="B139" s="40"/>
      <c r="C139" s="283" t="s">
        <v>276</v>
      </c>
      <c r="D139" s="283" t="s">
        <v>364</v>
      </c>
      <c r="E139" s="284" t="s">
        <v>988</v>
      </c>
      <c r="F139" s="285" t="s">
        <v>989</v>
      </c>
      <c r="G139" s="286" t="s">
        <v>474</v>
      </c>
      <c r="H139" s="287">
        <v>50</v>
      </c>
      <c r="I139" s="288"/>
      <c r="J139" s="289">
        <f>ROUND(I139*H139,2)</f>
        <v>0</v>
      </c>
      <c r="K139" s="290"/>
      <c r="L139" s="291"/>
      <c r="M139" s="292" t="s">
        <v>1</v>
      </c>
      <c r="N139" s="293" t="s">
        <v>44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616</v>
      </c>
      <c r="AT139" s="232" t="s">
        <v>364</v>
      </c>
      <c r="AU139" s="232" t="s">
        <v>89</v>
      </c>
      <c r="AY139" s="18" t="s">
        <v>135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87</v>
      </c>
      <c r="BK139" s="233">
        <f>ROUND(I139*H139,2)</f>
        <v>0</v>
      </c>
      <c r="BL139" s="18" t="s">
        <v>616</v>
      </c>
      <c r="BM139" s="232" t="s">
        <v>990</v>
      </c>
    </row>
    <row r="140" spans="1:65" s="2" customFormat="1" ht="16.5" customHeight="1">
      <c r="A140" s="39"/>
      <c r="B140" s="40"/>
      <c r="C140" s="220" t="s">
        <v>271</v>
      </c>
      <c r="D140" s="220" t="s">
        <v>138</v>
      </c>
      <c r="E140" s="221" t="s">
        <v>991</v>
      </c>
      <c r="F140" s="222" t="s">
        <v>992</v>
      </c>
      <c r="G140" s="223" t="s">
        <v>474</v>
      </c>
      <c r="H140" s="224">
        <v>1070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44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616</v>
      </c>
      <c r="AT140" s="232" t="s">
        <v>138</v>
      </c>
      <c r="AU140" s="232" t="s">
        <v>89</v>
      </c>
      <c r="AY140" s="18" t="s">
        <v>135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87</v>
      </c>
      <c r="BK140" s="233">
        <f>ROUND(I140*H140,2)</f>
        <v>0</v>
      </c>
      <c r="BL140" s="18" t="s">
        <v>616</v>
      </c>
      <c r="BM140" s="232" t="s">
        <v>993</v>
      </c>
    </row>
    <row r="141" spans="1:65" s="2" customFormat="1" ht="16.5" customHeight="1">
      <c r="A141" s="39"/>
      <c r="B141" s="40"/>
      <c r="C141" s="283" t="s">
        <v>7</v>
      </c>
      <c r="D141" s="283" t="s">
        <v>364</v>
      </c>
      <c r="E141" s="284" t="s">
        <v>994</v>
      </c>
      <c r="F141" s="285" t="s">
        <v>995</v>
      </c>
      <c r="G141" s="286" t="s">
        <v>474</v>
      </c>
      <c r="H141" s="287">
        <v>30</v>
      </c>
      <c r="I141" s="288"/>
      <c r="J141" s="289">
        <f>ROUND(I141*H141,2)</f>
        <v>0</v>
      </c>
      <c r="K141" s="290"/>
      <c r="L141" s="291"/>
      <c r="M141" s="292" t="s">
        <v>1</v>
      </c>
      <c r="N141" s="293" t="s">
        <v>44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616</v>
      </c>
      <c r="AT141" s="232" t="s">
        <v>364</v>
      </c>
      <c r="AU141" s="232" t="s">
        <v>89</v>
      </c>
      <c r="AY141" s="18" t="s">
        <v>135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87</v>
      </c>
      <c r="BK141" s="233">
        <f>ROUND(I141*H141,2)</f>
        <v>0</v>
      </c>
      <c r="BL141" s="18" t="s">
        <v>616</v>
      </c>
      <c r="BM141" s="232" t="s">
        <v>996</v>
      </c>
    </row>
    <row r="142" spans="1:65" s="2" customFormat="1" ht="16.5" customHeight="1">
      <c r="A142" s="39"/>
      <c r="B142" s="40"/>
      <c r="C142" s="283" t="s">
        <v>292</v>
      </c>
      <c r="D142" s="283" t="s">
        <v>364</v>
      </c>
      <c r="E142" s="284" t="s">
        <v>997</v>
      </c>
      <c r="F142" s="285" t="s">
        <v>998</v>
      </c>
      <c r="G142" s="286" t="s">
        <v>524</v>
      </c>
      <c r="H142" s="287">
        <v>6</v>
      </c>
      <c r="I142" s="288"/>
      <c r="J142" s="289">
        <f>ROUND(I142*H142,2)</f>
        <v>0</v>
      </c>
      <c r="K142" s="290"/>
      <c r="L142" s="291"/>
      <c r="M142" s="292" t="s">
        <v>1</v>
      </c>
      <c r="N142" s="293" t="s">
        <v>44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616</v>
      </c>
      <c r="AT142" s="232" t="s">
        <v>364</v>
      </c>
      <c r="AU142" s="232" t="s">
        <v>89</v>
      </c>
      <c r="AY142" s="18" t="s">
        <v>135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87</v>
      </c>
      <c r="BK142" s="233">
        <f>ROUND(I142*H142,2)</f>
        <v>0</v>
      </c>
      <c r="BL142" s="18" t="s">
        <v>616</v>
      </c>
      <c r="BM142" s="232" t="s">
        <v>999</v>
      </c>
    </row>
    <row r="143" spans="1:65" s="2" customFormat="1" ht="16.5" customHeight="1">
      <c r="A143" s="39"/>
      <c r="B143" s="40"/>
      <c r="C143" s="220" t="s">
        <v>297</v>
      </c>
      <c r="D143" s="220" t="s">
        <v>138</v>
      </c>
      <c r="E143" s="221" t="s">
        <v>1000</v>
      </c>
      <c r="F143" s="222" t="s">
        <v>1001</v>
      </c>
      <c r="G143" s="223" t="s">
        <v>524</v>
      </c>
      <c r="H143" s="224">
        <v>6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44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616</v>
      </c>
      <c r="AT143" s="232" t="s">
        <v>138</v>
      </c>
      <c r="AU143" s="232" t="s">
        <v>89</v>
      </c>
      <c r="AY143" s="18" t="s">
        <v>135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87</v>
      </c>
      <c r="BK143" s="233">
        <f>ROUND(I143*H143,2)</f>
        <v>0</v>
      </c>
      <c r="BL143" s="18" t="s">
        <v>616</v>
      </c>
      <c r="BM143" s="232" t="s">
        <v>1002</v>
      </c>
    </row>
    <row r="144" spans="1:65" s="2" customFormat="1" ht="24.15" customHeight="1">
      <c r="A144" s="39"/>
      <c r="B144" s="40"/>
      <c r="C144" s="220" t="s">
        <v>286</v>
      </c>
      <c r="D144" s="220" t="s">
        <v>138</v>
      </c>
      <c r="E144" s="221" t="s">
        <v>1003</v>
      </c>
      <c r="F144" s="222" t="s">
        <v>1004</v>
      </c>
      <c r="G144" s="223" t="s">
        <v>524</v>
      </c>
      <c r="H144" s="224">
        <v>108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44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616</v>
      </c>
      <c r="AT144" s="232" t="s">
        <v>138</v>
      </c>
      <c r="AU144" s="232" t="s">
        <v>89</v>
      </c>
      <c r="AY144" s="18" t="s">
        <v>135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87</v>
      </c>
      <c r="BK144" s="233">
        <f>ROUND(I144*H144,2)</f>
        <v>0</v>
      </c>
      <c r="BL144" s="18" t="s">
        <v>616</v>
      </c>
      <c r="BM144" s="232" t="s">
        <v>1005</v>
      </c>
    </row>
    <row r="145" spans="1:65" s="2" customFormat="1" ht="16.5" customHeight="1">
      <c r="A145" s="39"/>
      <c r="B145" s="40"/>
      <c r="C145" s="220" t="s">
        <v>188</v>
      </c>
      <c r="D145" s="220" t="s">
        <v>138</v>
      </c>
      <c r="E145" s="221" t="s">
        <v>1006</v>
      </c>
      <c r="F145" s="222" t="s">
        <v>1007</v>
      </c>
      <c r="G145" s="223" t="s">
        <v>474</v>
      </c>
      <c r="H145" s="224">
        <v>30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44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616</v>
      </c>
      <c r="AT145" s="232" t="s">
        <v>138</v>
      </c>
      <c r="AU145" s="232" t="s">
        <v>89</v>
      </c>
      <c r="AY145" s="18" t="s">
        <v>135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87</v>
      </c>
      <c r="BK145" s="233">
        <f>ROUND(I145*H145,2)</f>
        <v>0</v>
      </c>
      <c r="BL145" s="18" t="s">
        <v>616</v>
      </c>
      <c r="BM145" s="232" t="s">
        <v>1008</v>
      </c>
    </row>
    <row r="146" spans="1:65" s="2" customFormat="1" ht="16.5" customHeight="1">
      <c r="A146" s="39"/>
      <c r="B146" s="40"/>
      <c r="C146" s="220" t="s">
        <v>196</v>
      </c>
      <c r="D146" s="220" t="s">
        <v>138</v>
      </c>
      <c r="E146" s="221" t="s">
        <v>1009</v>
      </c>
      <c r="F146" s="222" t="s">
        <v>1010</v>
      </c>
      <c r="G146" s="223" t="s">
        <v>615</v>
      </c>
      <c r="H146" s="224">
        <v>35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44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616</v>
      </c>
      <c r="AT146" s="232" t="s">
        <v>138</v>
      </c>
      <c r="AU146" s="232" t="s">
        <v>89</v>
      </c>
      <c r="AY146" s="18" t="s">
        <v>135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87</v>
      </c>
      <c r="BK146" s="233">
        <f>ROUND(I146*H146,2)</f>
        <v>0</v>
      </c>
      <c r="BL146" s="18" t="s">
        <v>616</v>
      </c>
      <c r="BM146" s="232" t="s">
        <v>1011</v>
      </c>
    </row>
    <row r="147" spans="1:65" s="2" customFormat="1" ht="16.5" customHeight="1">
      <c r="A147" s="39"/>
      <c r="B147" s="40"/>
      <c r="C147" s="283" t="s">
        <v>303</v>
      </c>
      <c r="D147" s="283" t="s">
        <v>364</v>
      </c>
      <c r="E147" s="284" t="s">
        <v>1012</v>
      </c>
      <c r="F147" s="285" t="s">
        <v>1013</v>
      </c>
      <c r="G147" s="286" t="s">
        <v>1014</v>
      </c>
      <c r="H147" s="294"/>
      <c r="I147" s="288"/>
      <c r="J147" s="289">
        <f>ROUND(I147*H147,2)</f>
        <v>0</v>
      </c>
      <c r="K147" s="290"/>
      <c r="L147" s="291"/>
      <c r="M147" s="295" t="s">
        <v>1</v>
      </c>
      <c r="N147" s="296" t="s">
        <v>44</v>
      </c>
      <c r="O147" s="236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616</v>
      </c>
      <c r="AT147" s="232" t="s">
        <v>364</v>
      </c>
      <c r="AU147" s="232" t="s">
        <v>89</v>
      </c>
      <c r="AY147" s="18" t="s">
        <v>135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87</v>
      </c>
      <c r="BK147" s="233">
        <f>ROUND(I147*H147,2)</f>
        <v>0</v>
      </c>
      <c r="BL147" s="18" t="s">
        <v>616</v>
      </c>
      <c r="BM147" s="232" t="s">
        <v>1015</v>
      </c>
    </row>
    <row r="148" spans="1:31" s="2" customFormat="1" ht="6.95" customHeight="1">
      <c r="A148" s="39"/>
      <c r="B148" s="67"/>
      <c r="C148" s="68"/>
      <c r="D148" s="68"/>
      <c r="E148" s="68"/>
      <c r="F148" s="68"/>
      <c r="G148" s="68"/>
      <c r="H148" s="68"/>
      <c r="I148" s="68"/>
      <c r="J148" s="68"/>
      <c r="K148" s="68"/>
      <c r="L148" s="45"/>
      <c r="M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</sheetData>
  <sheetProtection password="CC35" sheet="1" objects="1" scenarios="1" formatColumns="0" formatRows="0" autoFilter="0"/>
  <autoFilter ref="C117:K14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DESKTOP-GPMVEBV\User</dc:creator>
  <cp:keywords/>
  <dc:description/>
  <cp:lastModifiedBy>DESKTOP-GPMVEBV\User</cp:lastModifiedBy>
  <dcterms:created xsi:type="dcterms:W3CDTF">2022-06-22T08:09:44Z</dcterms:created>
  <dcterms:modified xsi:type="dcterms:W3CDTF">2022-06-22T08:09:54Z</dcterms:modified>
  <cp:category/>
  <cp:version/>
  <cp:contentType/>
  <cp:contentStatus/>
</cp:coreProperties>
</file>