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RH\Desktop\DD Vojkov\Zadavaci dokumentace\"/>
    </mc:Choice>
  </mc:AlternateContent>
  <xr:revisionPtr revIDLastSave="0" documentId="13_ncr:1_{1071E3B7-D4D0-4628-8983-06F3BB3CB51D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.2.5. EPS a NZS" sheetId="6" r:id="rId1"/>
    <sheet name="D.2.5. EPS a NZS (2)" sheetId="12" r:id="rId2"/>
    <sheet name="D.2.5. EPS a NZS (3)" sheetId="13" r:id="rId3"/>
  </sheets>
  <definedNames>
    <definedName name="_xlnm._FilterDatabase" localSheetId="2" hidden="1">'D.2.5. EPS a NZS (3)'!$C$18:$P$183</definedName>
    <definedName name="_xlnm.Print_Titles" localSheetId="1">'D.2.5. EPS a NZS (2)'!#REF!</definedName>
    <definedName name="_xlnm.Print_Titles" localSheetId="2">'D.2.5. EPS a NZS (3)'!$18:$18</definedName>
    <definedName name="_xlnm.Print_Area" localSheetId="0">'D.2.5. EPS a NZS'!$B$3:$Q$42</definedName>
    <definedName name="_xlnm.Print_Area" localSheetId="1">'D.2.5. EPS a NZS (2)'!$B$2:$Q$31</definedName>
    <definedName name="_xlnm.Print_Area" localSheetId="2">'D.2.5. EPS a NZS (3)'!$B$2:$P$251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3" l="1"/>
  <c r="M187" i="13"/>
  <c r="P103" i="13" l="1"/>
  <c r="O103" i="13"/>
  <c r="M103" i="13"/>
  <c r="P101" i="13"/>
  <c r="M101" i="13"/>
  <c r="N104" i="13"/>
  <c r="P104" i="13"/>
  <c r="P217" i="13"/>
  <c r="O217" i="13"/>
  <c r="N217" i="13"/>
  <c r="M217" i="13"/>
  <c r="P49" i="13"/>
  <c r="O49" i="13"/>
  <c r="N49" i="13"/>
  <c r="M49" i="13"/>
  <c r="P48" i="13"/>
  <c r="O48" i="13"/>
  <c r="N48" i="13"/>
  <c r="M48" i="13"/>
  <c r="M239" i="13"/>
  <c r="N239" i="13"/>
  <c r="O239" i="13"/>
  <c r="P239" i="13"/>
  <c r="P102" i="13"/>
  <c r="O102" i="13"/>
  <c r="M102" i="13"/>
  <c r="E250" i="13"/>
  <c r="E251" i="13" s="1"/>
  <c r="E187" i="13"/>
  <c r="E188" i="13" s="1"/>
  <c r="E189" i="13" s="1"/>
  <c r="E190" i="13" s="1"/>
  <c r="E191" i="13" s="1"/>
  <c r="E192" i="13" s="1"/>
  <c r="E193" i="13" s="1"/>
  <c r="E194" i="13" s="1"/>
  <c r="E195" i="13" s="1"/>
  <c r="E196" i="13" s="1"/>
  <c r="E197" i="13" s="1"/>
  <c r="E198" i="13" s="1"/>
  <c r="E199" i="13" s="1"/>
  <c r="E200" i="13" s="1"/>
  <c r="E201" i="13" s="1"/>
  <c r="E202" i="13" s="1"/>
  <c r="E203" i="13" s="1"/>
  <c r="E204" i="13" s="1"/>
  <c r="E205" i="13" s="1"/>
  <c r="E206" i="13" s="1"/>
  <c r="E207" i="13" s="1"/>
  <c r="E208" i="13" s="1"/>
  <c r="E209" i="13" s="1"/>
  <c r="E210" i="13" s="1"/>
  <c r="E211" i="13" s="1"/>
  <c r="O182" i="13"/>
  <c r="N182" i="13"/>
  <c r="M182" i="13"/>
  <c r="P182" i="13"/>
  <c r="P109" i="13"/>
  <c r="O109" i="13"/>
  <c r="N109" i="13"/>
  <c r="M109" i="13"/>
  <c r="P203" i="13"/>
  <c r="O203" i="13"/>
  <c r="N203" i="13"/>
  <c r="M203" i="13"/>
  <c r="P218" i="13"/>
  <c r="O218" i="13"/>
  <c r="N218" i="13"/>
  <c r="M218" i="13"/>
  <c r="O27" i="12"/>
  <c r="N27" i="12"/>
  <c r="M27" i="12"/>
  <c r="P225" i="13"/>
  <c r="O225" i="13"/>
  <c r="N225" i="13"/>
  <c r="M225" i="13"/>
  <c r="P224" i="13"/>
  <c r="O224" i="13"/>
  <c r="N224" i="13"/>
  <c r="M224" i="13"/>
  <c r="P251" i="13"/>
  <c r="O251" i="13"/>
  <c r="N251" i="13"/>
  <c r="M251" i="13"/>
  <c r="P250" i="13"/>
  <c r="O250" i="13"/>
  <c r="N250" i="13"/>
  <c r="M250" i="13"/>
  <c r="P247" i="13"/>
  <c r="O247" i="13"/>
  <c r="N247" i="13"/>
  <c r="M247" i="13"/>
  <c r="P246" i="13"/>
  <c r="O246" i="13"/>
  <c r="N246" i="13"/>
  <c r="M246" i="13"/>
  <c r="P245" i="13"/>
  <c r="O245" i="13"/>
  <c r="N245" i="13"/>
  <c r="M245" i="13"/>
  <c r="P244" i="13"/>
  <c r="O244" i="13"/>
  <c r="N244" i="13"/>
  <c r="M244" i="13"/>
  <c r="P243" i="13"/>
  <c r="O243" i="13"/>
  <c r="N243" i="13"/>
  <c r="M243" i="13"/>
  <c r="P242" i="13"/>
  <c r="O242" i="13"/>
  <c r="N242" i="13"/>
  <c r="M242" i="13"/>
  <c r="P241" i="13"/>
  <c r="O241" i="13"/>
  <c r="N241" i="13"/>
  <c r="M241" i="13"/>
  <c r="P240" i="13"/>
  <c r="O240" i="13"/>
  <c r="N240" i="13"/>
  <c r="M240" i="13"/>
  <c r="P238" i="13"/>
  <c r="O238" i="13"/>
  <c r="N238" i="13"/>
  <c r="M238" i="13"/>
  <c r="P237" i="13"/>
  <c r="O237" i="13"/>
  <c r="N237" i="13"/>
  <c r="M237" i="13"/>
  <c r="P236" i="13"/>
  <c r="O236" i="13"/>
  <c r="N236" i="13"/>
  <c r="M236" i="13"/>
  <c r="P235" i="13"/>
  <c r="O235" i="13"/>
  <c r="N235" i="13"/>
  <c r="M235" i="13"/>
  <c r="P234" i="13"/>
  <c r="O234" i="13"/>
  <c r="N234" i="13"/>
  <c r="M234" i="13"/>
  <c r="P233" i="13"/>
  <c r="O233" i="13"/>
  <c r="N233" i="13"/>
  <c r="M233" i="13"/>
  <c r="P232" i="13"/>
  <c r="O232" i="13"/>
  <c r="N232" i="13"/>
  <c r="M232" i="13"/>
  <c r="P231" i="13"/>
  <c r="O231" i="13"/>
  <c r="N231" i="13"/>
  <c r="M231" i="13"/>
  <c r="P230" i="13"/>
  <c r="O230" i="13"/>
  <c r="N230" i="13"/>
  <c r="M230" i="13"/>
  <c r="P229" i="13"/>
  <c r="O229" i="13"/>
  <c r="N229" i="13"/>
  <c r="M229" i="13"/>
  <c r="P228" i="13"/>
  <c r="O228" i="13"/>
  <c r="N228" i="13"/>
  <c r="M228" i="13"/>
  <c r="P227" i="13"/>
  <c r="O227" i="13"/>
  <c r="N227" i="13"/>
  <c r="M227" i="13"/>
  <c r="P226" i="13"/>
  <c r="O226" i="13"/>
  <c r="N226" i="13"/>
  <c r="M226" i="13"/>
  <c r="P223" i="13"/>
  <c r="O223" i="13"/>
  <c r="N223" i="13"/>
  <c r="M223" i="13"/>
  <c r="P222" i="13"/>
  <c r="O222" i="13"/>
  <c r="N222" i="13"/>
  <c r="M222" i="13"/>
  <c r="P221" i="13"/>
  <c r="O221" i="13"/>
  <c r="N221" i="13"/>
  <c r="M221" i="13"/>
  <c r="P220" i="13"/>
  <c r="O220" i="13"/>
  <c r="N220" i="13"/>
  <c r="M220" i="13"/>
  <c r="P219" i="13"/>
  <c r="O219" i="13"/>
  <c r="N219" i="13"/>
  <c r="M219" i="13"/>
  <c r="P216" i="13"/>
  <c r="O216" i="13"/>
  <c r="N216" i="13"/>
  <c r="M216" i="13"/>
  <c r="P215" i="13"/>
  <c r="O215" i="13"/>
  <c r="N215" i="13"/>
  <c r="M215" i="13"/>
  <c r="P214" i="13"/>
  <c r="O214" i="13"/>
  <c r="N214" i="13"/>
  <c r="M214" i="13"/>
  <c r="P213" i="13"/>
  <c r="O213" i="13"/>
  <c r="N213" i="13"/>
  <c r="M213" i="13"/>
  <c r="P212" i="13"/>
  <c r="O212" i="13"/>
  <c r="N212" i="13"/>
  <c r="M212" i="13"/>
  <c r="P211" i="13"/>
  <c r="O211" i="13"/>
  <c r="N211" i="13"/>
  <c r="M211" i="13"/>
  <c r="P210" i="13"/>
  <c r="O210" i="13"/>
  <c r="N210" i="13"/>
  <c r="M210" i="13"/>
  <c r="P209" i="13"/>
  <c r="O209" i="13"/>
  <c r="N209" i="13"/>
  <c r="M209" i="13"/>
  <c r="P208" i="13"/>
  <c r="O208" i="13"/>
  <c r="N208" i="13"/>
  <c r="M208" i="13"/>
  <c r="P207" i="13"/>
  <c r="O207" i="13"/>
  <c r="N207" i="13"/>
  <c r="M207" i="13"/>
  <c r="P206" i="13"/>
  <c r="O206" i="13"/>
  <c r="N206" i="13"/>
  <c r="M206" i="13"/>
  <c r="P205" i="13"/>
  <c r="O205" i="13"/>
  <c r="N205" i="13"/>
  <c r="M205" i="13"/>
  <c r="P204" i="13"/>
  <c r="O204" i="13"/>
  <c r="N204" i="13"/>
  <c r="M204" i="13"/>
  <c r="P202" i="13"/>
  <c r="O202" i="13"/>
  <c r="N202" i="13"/>
  <c r="M202" i="13"/>
  <c r="P201" i="13"/>
  <c r="O201" i="13"/>
  <c r="N201" i="13"/>
  <c r="M201" i="13"/>
  <c r="P200" i="13"/>
  <c r="O200" i="13"/>
  <c r="N200" i="13"/>
  <c r="M200" i="13"/>
  <c r="P199" i="13"/>
  <c r="O199" i="13"/>
  <c r="N199" i="13"/>
  <c r="M199" i="13"/>
  <c r="P198" i="13"/>
  <c r="O198" i="13"/>
  <c r="N198" i="13"/>
  <c r="M198" i="13"/>
  <c r="P197" i="13"/>
  <c r="O197" i="13"/>
  <c r="N197" i="13"/>
  <c r="M197" i="13"/>
  <c r="P196" i="13"/>
  <c r="O196" i="13"/>
  <c r="N196" i="13"/>
  <c r="M196" i="13"/>
  <c r="P195" i="13"/>
  <c r="O195" i="13"/>
  <c r="N195" i="13"/>
  <c r="M195" i="13"/>
  <c r="P194" i="13"/>
  <c r="O194" i="13"/>
  <c r="N194" i="13"/>
  <c r="M194" i="13"/>
  <c r="P193" i="13"/>
  <c r="O193" i="13"/>
  <c r="N193" i="13"/>
  <c r="M193" i="13"/>
  <c r="P192" i="13"/>
  <c r="O192" i="13"/>
  <c r="N192" i="13"/>
  <c r="M192" i="13"/>
  <c r="P191" i="13"/>
  <c r="O191" i="13"/>
  <c r="N191" i="13"/>
  <c r="M191" i="13"/>
  <c r="P190" i="13"/>
  <c r="O190" i="13"/>
  <c r="N190" i="13"/>
  <c r="M190" i="13"/>
  <c r="P189" i="13"/>
  <c r="O189" i="13"/>
  <c r="N189" i="13"/>
  <c r="M189" i="13"/>
  <c r="P188" i="13"/>
  <c r="O188" i="13"/>
  <c r="N188" i="13"/>
  <c r="M188" i="13"/>
  <c r="C188" i="13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C203" i="13" s="1"/>
  <c r="C204" i="13" s="1"/>
  <c r="P187" i="13"/>
  <c r="O187" i="13"/>
  <c r="N187" i="13"/>
  <c r="BO183" i="13"/>
  <c r="BM183" i="13"/>
  <c r="BL183" i="13"/>
  <c r="BK183" i="13"/>
  <c r="BJ183" i="13"/>
  <c r="BI183" i="13"/>
  <c r="P183" i="13"/>
  <c r="O183" i="13"/>
  <c r="N183" i="13"/>
  <c r="M183" i="13"/>
  <c r="BO181" i="13"/>
  <c r="BM181" i="13"/>
  <c r="BL181" i="13"/>
  <c r="BK181" i="13"/>
  <c r="BJ181" i="13"/>
  <c r="BI181" i="13"/>
  <c r="P181" i="13"/>
  <c r="O181" i="13"/>
  <c r="N181" i="13"/>
  <c r="M181" i="13"/>
  <c r="P180" i="13"/>
  <c r="O180" i="13"/>
  <c r="N180" i="13"/>
  <c r="M180" i="13"/>
  <c r="P179" i="13"/>
  <c r="O179" i="13"/>
  <c r="N179" i="13"/>
  <c r="M179" i="13"/>
  <c r="P178" i="13"/>
  <c r="O178" i="13"/>
  <c r="N178" i="13"/>
  <c r="M178" i="13"/>
  <c r="P177" i="13"/>
  <c r="O177" i="13"/>
  <c r="N177" i="13"/>
  <c r="M177" i="13"/>
  <c r="P176" i="13"/>
  <c r="O176" i="13"/>
  <c r="N176" i="13"/>
  <c r="M176" i="13"/>
  <c r="P175" i="13"/>
  <c r="O175" i="13"/>
  <c r="N175" i="13"/>
  <c r="M175" i="13"/>
  <c r="P174" i="13"/>
  <c r="O174" i="13"/>
  <c r="N174" i="13"/>
  <c r="M174" i="13"/>
  <c r="P173" i="13"/>
  <c r="O173" i="13"/>
  <c r="N173" i="13"/>
  <c r="M173" i="13"/>
  <c r="P172" i="13"/>
  <c r="O172" i="13"/>
  <c r="N172" i="13"/>
  <c r="M172" i="13"/>
  <c r="P171" i="13"/>
  <c r="O171" i="13"/>
  <c r="N171" i="13"/>
  <c r="M171" i="13"/>
  <c r="P170" i="13"/>
  <c r="O170" i="13"/>
  <c r="N170" i="13"/>
  <c r="M170" i="13"/>
  <c r="P169" i="13"/>
  <c r="O169" i="13"/>
  <c r="N169" i="13"/>
  <c r="M169" i="13"/>
  <c r="P168" i="13"/>
  <c r="O168" i="13"/>
  <c r="N168" i="13"/>
  <c r="M168" i="13"/>
  <c r="P167" i="13"/>
  <c r="O167" i="13"/>
  <c r="N167" i="13"/>
  <c r="M167" i="13"/>
  <c r="P166" i="13"/>
  <c r="O166" i="13"/>
  <c r="N166" i="13"/>
  <c r="M166" i="13"/>
  <c r="P165" i="13"/>
  <c r="O165" i="13"/>
  <c r="N165" i="13"/>
  <c r="M165" i="13"/>
  <c r="P164" i="13"/>
  <c r="O164" i="13"/>
  <c r="N164" i="13"/>
  <c r="M164" i="13"/>
  <c r="P163" i="13"/>
  <c r="O163" i="13"/>
  <c r="N163" i="13"/>
  <c r="M163" i="13"/>
  <c r="P162" i="13"/>
  <c r="O162" i="13"/>
  <c r="N162" i="13"/>
  <c r="M162" i="13"/>
  <c r="P161" i="13"/>
  <c r="O161" i="13"/>
  <c r="N161" i="13"/>
  <c r="M161" i="13"/>
  <c r="P160" i="13"/>
  <c r="O160" i="13"/>
  <c r="N160" i="13"/>
  <c r="M160" i="13"/>
  <c r="P159" i="13"/>
  <c r="O159" i="13"/>
  <c r="N159" i="13"/>
  <c r="M159" i="13"/>
  <c r="P158" i="13"/>
  <c r="O158" i="13"/>
  <c r="N158" i="13"/>
  <c r="M158" i="13"/>
  <c r="P157" i="13"/>
  <c r="O157" i="13"/>
  <c r="N157" i="13"/>
  <c r="M157" i="13"/>
  <c r="P156" i="13"/>
  <c r="O156" i="13"/>
  <c r="N156" i="13"/>
  <c r="M156" i="13"/>
  <c r="P155" i="13"/>
  <c r="O155" i="13"/>
  <c r="N155" i="13"/>
  <c r="M155" i="13"/>
  <c r="P154" i="13"/>
  <c r="O154" i="13"/>
  <c r="N154" i="13"/>
  <c r="M154" i="13"/>
  <c r="P153" i="13"/>
  <c r="O153" i="13"/>
  <c r="N153" i="13"/>
  <c r="M153" i="13"/>
  <c r="P152" i="13"/>
  <c r="O152" i="13"/>
  <c r="N152" i="13"/>
  <c r="M152" i="13"/>
  <c r="P151" i="13"/>
  <c r="O151" i="13"/>
  <c r="N151" i="13"/>
  <c r="M151" i="13"/>
  <c r="P150" i="13"/>
  <c r="O150" i="13"/>
  <c r="N150" i="13"/>
  <c r="M150" i="13"/>
  <c r="P149" i="13"/>
  <c r="O149" i="13"/>
  <c r="N149" i="13"/>
  <c r="M149" i="13"/>
  <c r="P148" i="13"/>
  <c r="O148" i="13"/>
  <c r="N148" i="13"/>
  <c r="M148" i="13"/>
  <c r="P147" i="13"/>
  <c r="O147" i="13"/>
  <c r="N147" i="13"/>
  <c r="M147" i="13"/>
  <c r="P146" i="13"/>
  <c r="O146" i="13"/>
  <c r="N146" i="13"/>
  <c r="M146" i="13"/>
  <c r="P145" i="13"/>
  <c r="O145" i="13"/>
  <c r="N145" i="13"/>
  <c r="M145" i="13"/>
  <c r="P144" i="13"/>
  <c r="O144" i="13"/>
  <c r="N144" i="13"/>
  <c r="M144" i="13"/>
  <c r="P143" i="13"/>
  <c r="O143" i="13"/>
  <c r="N143" i="13"/>
  <c r="M143" i="13"/>
  <c r="P142" i="13"/>
  <c r="O142" i="13"/>
  <c r="N142" i="13"/>
  <c r="M142" i="13"/>
  <c r="P141" i="13"/>
  <c r="O141" i="13"/>
  <c r="N141" i="13"/>
  <c r="M141" i="13"/>
  <c r="P140" i="13"/>
  <c r="O140" i="13"/>
  <c r="N140" i="13"/>
  <c r="M140" i="13"/>
  <c r="P139" i="13"/>
  <c r="O139" i="13"/>
  <c r="N139" i="13"/>
  <c r="M139" i="13"/>
  <c r="P138" i="13"/>
  <c r="O138" i="13"/>
  <c r="N138" i="13"/>
  <c r="M138" i="13"/>
  <c r="P137" i="13"/>
  <c r="O137" i="13"/>
  <c r="N137" i="13"/>
  <c r="M137" i="13"/>
  <c r="P136" i="13"/>
  <c r="O136" i="13"/>
  <c r="N136" i="13"/>
  <c r="M136" i="13"/>
  <c r="P135" i="13"/>
  <c r="O135" i="13"/>
  <c r="N135" i="13"/>
  <c r="M135" i="13"/>
  <c r="P134" i="13"/>
  <c r="O134" i="13"/>
  <c r="N134" i="13"/>
  <c r="M134" i="13"/>
  <c r="P133" i="13"/>
  <c r="O133" i="13"/>
  <c r="N133" i="13"/>
  <c r="M133" i="13"/>
  <c r="P132" i="13"/>
  <c r="O132" i="13"/>
  <c r="N132" i="13"/>
  <c r="M132" i="13"/>
  <c r="P131" i="13"/>
  <c r="O131" i="13"/>
  <c r="N131" i="13"/>
  <c r="M131" i="13"/>
  <c r="P130" i="13"/>
  <c r="O130" i="13"/>
  <c r="N130" i="13"/>
  <c r="M130" i="13"/>
  <c r="P129" i="13"/>
  <c r="O129" i="13"/>
  <c r="N129" i="13"/>
  <c r="M129" i="13"/>
  <c r="P128" i="13"/>
  <c r="O128" i="13"/>
  <c r="N128" i="13"/>
  <c r="M128" i="13"/>
  <c r="P127" i="13"/>
  <c r="O127" i="13"/>
  <c r="N127" i="13"/>
  <c r="M127" i="13"/>
  <c r="P126" i="13"/>
  <c r="O126" i="13"/>
  <c r="N126" i="13"/>
  <c r="M126" i="13"/>
  <c r="P125" i="13"/>
  <c r="O125" i="13"/>
  <c r="N125" i="13"/>
  <c r="M125" i="13"/>
  <c r="P124" i="13"/>
  <c r="O124" i="13"/>
  <c r="N124" i="13"/>
  <c r="M124" i="13"/>
  <c r="P123" i="13"/>
  <c r="O123" i="13"/>
  <c r="N123" i="13"/>
  <c r="M123" i="13"/>
  <c r="P122" i="13"/>
  <c r="O122" i="13"/>
  <c r="N122" i="13"/>
  <c r="M122" i="13"/>
  <c r="P121" i="13"/>
  <c r="O121" i="13"/>
  <c r="N121" i="13"/>
  <c r="M121" i="13"/>
  <c r="P120" i="13"/>
  <c r="O120" i="13"/>
  <c r="N120" i="13"/>
  <c r="M120" i="13"/>
  <c r="P119" i="13"/>
  <c r="O119" i="13"/>
  <c r="N119" i="13"/>
  <c r="M119" i="13"/>
  <c r="P118" i="13"/>
  <c r="O118" i="13"/>
  <c r="N118" i="13"/>
  <c r="M118" i="13"/>
  <c r="P117" i="13"/>
  <c r="O117" i="13"/>
  <c r="N117" i="13"/>
  <c r="M117" i="13"/>
  <c r="P116" i="13"/>
  <c r="O116" i="13"/>
  <c r="N116" i="13"/>
  <c r="M116" i="13"/>
  <c r="BO115" i="13"/>
  <c r="BM115" i="13"/>
  <c r="BL115" i="13"/>
  <c r="BK115" i="13"/>
  <c r="BJ115" i="13"/>
  <c r="P115" i="13"/>
  <c r="BI115" i="13" s="1"/>
  <c r="O115" i="13"/>
  <c r="N115" i="13"/>
  <c r="M115" i="13"/>
  <c r="BO114" i="13"/>
  <c r="BM114" i="13"/>
  <c r="BL114" i="13"/>
  <c r="BK114" i="13"/>
  <c r="BJ114" i="13"/>
  <c r="P114" i="13"/>
  <c r="BI114" i="13" s="1"/>
  <c r="O114" i="13"/>
  <c r="N114" i="13"/>
  <c r="M114" i="13"/>
  <c r="E114" i="13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E183" i="13" s="1"/>
  <c r="C114" i="13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BO113" i="13"/>
  <c r="BM113" i="13"/>
  <c r="BL113" i="13"/>
  <c r="BK113" i="13"/>
  <c r="BJ113" i="13"/>
  <c r="P113" i="13"/>
  <c r="BI113" i="13" s="1"/>
  <c r="O113" i="13"/>
  <c r="N113" i="13"/>
  <c r="M113" i="13"/>
  <c r="P110" i="13"/>
  <c r="O110" i="13"/>
  <c r="N110" i="13"/>
  <c r="M110" i="13"/>
  <c r="P108" i="13"/>
  <c r="O108" i="13"/>
  <c r="N108" i="13"/>
  <c r="M108" i="13"/>
  <c r="P107" i="13"/>
  <c r="O107" i="13"/>
  <c r="N107" i="13"/>
  <c r="M107" i="13"/>
  <c r="P106" i="13"/>
  <c r="O106" i="13"/>
  <c r="N106" i="13"/>
  <c r="M106" i="13"/>
  <c r="P105" i="13"/>
  <c r="O105" i="13"/>
  <c r="N105" i="13"/>
  <c r="M105" i="13"/>
  <c r="P100" i="13"/>
  <c r="O100" i="13"/>
  <c r="N100" i="13"/>
  <c r="M100" i="13"/>
  <c r="P99" i="13"/>
  <c r="O99" i="13"/>
  <c r="N99" i="13"/>
  <c r="M99" i="13"/>
  <c r="P98" i="13"/>
  <c r="O98" i="13"/>
  <c r="N98" i="13"/>
  <c r="M98" i="13"/>
  <c r="P97" i="13"/>
  <c r="O97" i="13"/>
  <c r="N97" i="13"/>
  <c r="M97" i="13"/>
  <c r="P96" i="13"/>
  <c r="O96" i="13"/>
  <c r="N96" i="13"/>
  <c r="M96" i="13"/>
  <c r="P95" i="13"/>
  <c r="O95" i="13"/>
  <c r="N95" i="13"/>
  <c r="M95" i="13"/>
  <c r="P94" i="13"/>
  <c r="O94" i="13"/>
  <c r="N94" i="13"/>
  <c r="M94" i="13"/>
  <c r="P93" i="13"/>
  <c r="O93" i="13"/>
  <c r="N93" i="13"/>
  <c r="M93" i="13"/>
  <c r="P92" i="13"/>
  <c r="O92" i="13"/>
  <c r="N92" i="13"/>
  <c r="M92" i="13"/>
  <c r="P91" i="13"/>
  <c r="O91" i="13"/>
  <c r="N91" i="13"/>
  <c r="M91" i="13"/>
  <c r="P90" i="13"/>
  <c r="O90" i="13"/>
  <c r="N90" i="13"/>
  <c r="M90" i="13"/>
  <c r="P89" i="13"/>
  <c r="O89" i="13"/>
  <c r="N89" i="13"/>
  <c r="M89" i="13"/>
  <c r="P88" i="13"/>
  <c r="O88" i="13"/>
  <c r="N88" i="13"/>
  <c r="M88" i="13"/>
  <c r="P87" i="13"/>
  <c r="O87" i="13"/>
  <c r="N87" i="13"/>
  <c r="M87" i="13"/>
  <c r="P86" i="13"/>
  <c r="O86" i="13"/>
  <c r="N86" i="13"/>
  <c r="M86" i="13"/>
  <c r="P85" i="13"/>
  <c r="O85" i="13"/>
  <c r="N85" i="13"/>
  <c r="M85" i="13"/>
  <c r="BO84" i="13"/>
  <c r="BM84" i="13"/>
  <c r="BL84" i="13"/>
  <c r="BK84" i="13"/>
  <c r="BJ84" i="13"/>
  <c r="P84" i="13"/>
  <c r="O84" i="13"/>
  <c r="N84" i="13"/>
  <c r="M84" i="13"/>
  <c r="BO83" i="13"/>
  <c r="BM83" i="13"/>
  <c r="BL83" i="13"/>
  <c r="BK83" i="13"/>
  <c r="BJ83" i="13"/>
  <c r="P83" i="13"/>
  <c r="O83" i="13"/>
  <c r="N83" i="13"/>
  <c r="M83" i="13"/>
  <c r="BO82" i="13"/>
  <c r="BM82" i="13"/>
  <c r="BL82" i="13"/>
  <c r="BK82" i="13"/>
  <c r="BJ82" i="13"/>
  <c r="P82" i="13"/>
  <c r="O82" i="13"/>
  <c r="N82" i="13"/>
  <c r="M82" i="13"/>
  <c r="BO81" i="13"/>
  <c r="BM81" i="13"/>
  <c r="BL81" i="13"/>
  <c r="BK81" i="13"/>
  <c r="BJ81" i="13"/>
  <c r="P81" i="13"/>
  <c r="O81" i="13"/>
  <c r="N81" i="13"/>
  <c r="M81" i="13"/>
  <c r="BO80" i="13"/>
  <c r="BM80" i="13"/>
  <c r="BL80" i="13"/>
  <c r="BK80" i="13"/>
  <c r="BJ80" i="13"/>
  <c r="P80" i="13"/>
  <c r="O80" i="13"/>
  <c r="N80" i="13"/>
  <c r="M80" i="13"/>
  <c r="BO79" i="13"/>
  <c r="BM79" i="13"/>
  <c r="BL79" i="13"/>
  <c r="BK79" i="13"/>
  <c r="BJ79" i="13"/>
  <c r="P79" i="13"/>
  <c r="O79" i="13"/>
  <c r="N79" i="13"/>
  <c r="M79" i="13"/>
  <c r="BO78" i="13"/>
  <c r="BM78" i="13"/>
  <c r="BL78" i="13"/>
  <c r="BK78" i="13"/>
  <c r="BJ78" i="13"/>
  <c r="P78" i="13"/>
  <c r="O78" i="13"/>
  <c r="N78" i="13"/>
  <c r="M78" i="13"/>
  <c r="BO77" i="13"/>
  <c r="BM77" i="13"/>
  <c r="BL77" i="13"/>
  <c r="BK77" i="13"/>
  <c r="BJ77" i="13"/>
  <c r="P77" i="13"/>
  <c r="O77" i="13"/>
  <c r="N77" i="13"/>
  <c r="M77" i="13"/>
  <c r="BO76" i="13"/>
  <c r="BM76" i="13"/>
  <c r="BL76" i="13"/>
  <c r="BK76" i="13"/>
  <c r="BJ76" i="13"/>
  <c r="P76" i="13"/>
  <c r="O76" i="13"/>
  <c r="N76" i="13"/>
  <c r="M76" i="13"/>
  <c r="BO75" i="13"/>
  <c r="BM75" i="13"/>
  <c r="BL75" i="13"/>
  <c r="BK75" i="13"/>
  <c r="BJ75" i="13"/>
  <c r="BI75" i="13"/>
  <c r="P75" i="13"/>
  <c r="O75" i="13"/>
  <c r="N75" i="13"/>
  <c r="M75" i="13"/>
  <c r="BO74" i="13"/>
  <c r="BM74" i="13"/>
  <c r="BL74" i="13"/>
  <c r="BK74" i="13"/>
  <c r="BJ74" i="13"/>
  <c r="BI74" i="13"/>
  <c r="P74" i="13"/>
  <c r="O74" i="13"/>
  <c r="N74" i="13"/>
  <c r="M74" i="13"/>
  <c r="BO73" i="13"/>
  <c r="BM73" i="13"/>
  <c r="BL73" i="13"/>
  <c r="BK73" i="13"/>
  <c r="BJ73" i="13"/>
  <c r="BI73" i="13"/>
  <c r="P73" i="13"/>
  <c r="O73" i="13"/>
  <c r="N73" i="13"/>
  <c r="M73" i="13"/>
  <c r="C73" i="13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BO72" i="13"/>
  <c r="BM72" i="13"/>
  <c r="BL72" i="13"/>
  <c r="BK72" i="13"/>
  <c r="BJ72" i="13"/>
  <c r="BI72" i="13"/>
  <c r="P72" i="13"/>
  <c r="O72" i="13"/>
  <c r="N72" i="13"/>
  <c r="M72" i="13"/>
  <c r="BO71" i="13"/>
  <c r="BM71" i="13"/>
  <c r="BL71" i="13"/>
  <c r="BK71" i="13"/>
  <c r="BJ71" i="13"/>
  <c r="BI71" i="13"/>
  <c r="P71" i="13"/>
  <c r="O71" i="13"/>
  <c r="N71" i="13"/>
  <c r="M71" i="13"/>
  <c r="P70" i="13"/>
  <c r="BI84" i="13" s="1"/>
  <c r="O70" i="13"/>
  <c r="N70" i="13"/>
  <c r="M70" i="13"/>
  <c r="BO69" i="13"/>
  <c r="BM69" i="13"/>
  <c r="BL69" i="13"/>
  <c r="BK69" i="13"/>
  <c r="BJ69" i="13"/>
  <c r="P69" i="13"/>
  <c r="BI83" i="13" s="1"/>
  <c r="O69" i="13"/>
  <c r="N69" i="13"/>
  <c r="M69" i="13"/>
  <c r="BO68" i="13"/>
  <c r="BM68" i="13"/>
  <c r="BL68" i="13"/>
  <c r="BK68" i="13"/>
  <c r="BJ68" i="13"/>
  <c r="BI68" i="13"/>
  <c r="P68" i="13"/>
  <c r="BI82" i="13" s="1"/>
  <c r="O68" i="13"/>
  <c r="N68" i="13"/>
  <c r="M68" i="13"/>
  <c r="BO67" i="13"/>
  <c r="BM67" i="13"/>
  <c r="BL67" i="13"/>
  <c r="BK67" i="13"/>
  <c r="BJ67" i="13"/>
  <c r="BI67" i="13"/>
  <c r="P67" i="13"/>
  <c r="BI81" i="13" s="1"/>
  <c r="O67" i="13"/>
  <c r="N67" i="13"/>
  <c r="M67" i="13"/>
  <c r="BO66" i="13"/>
  <c r="BM66" i="13"/>
  <c r="BL66" i="13"/>
  <c r="BK66" i="13"/>
  <c r="BJ66" i="13"/>
  <c r="P66" i="13"/>
  <c r="BI80" i="13" s="1"/>
  <c r="O66" i="13"/>
  <c r="N66" i="13"/>
  <c r="M66" i="13"/>
  <c r="BO65" i="13"/>
  <c r="BM65" i="13"/>
  <c r="BL65" i="13"/>
  <c r="BK65" i="13"/>
  <c r="BJ65" i="13"/>
  <c r="P65" i="13"/>
  <c r="BI79" i="13" s="1"/>
  <c r="O65" i="13"/>
  <c r="N65" i="13"/>
  <c r="M65" i="13"/>
  <c r="BO64" i="13"/>
  <c r="BM64" i="13"/>
  <c r="BL64" i="13"/>
  <c r="BK64" i="13"/>
  <c r="BJ64" i="13"/>
  <c r="P64" i="13"/>
  <c r="BI78" i="13" s="1"/>
  <c r="O64" i="13"/>
  <c r="N64" i="13"/>
  <c r="M64" i="13"/>
  <c r="BO63" i="13"/>
  <c r="BM63" i="13"/>
  <c r="BL63" i="13"/>
  <c r="BK63" i="13"/>
  <c r="BJ63" i="13"/>
  <c r="P63" i="13"/>
  <c r="BI77" i="13" s="1"/>
  <c r="O63" i="13"/>
  <c r="N63" i="13"/>
  <c r="M63" i="13"/>
  <c r="BO62" i="13"/>
  <c r="BM62" i="13"/>
  <c r="BL62" i="13"/>
  <c r="BK62" i="13"/>
  <c r="BJ62" i="13"/>
  <c r="P62" i="13"/>
  <c r="BI76" i="13" s="1"/>
  <c r="O62" i="13"/>
  <c r="N62" i="13"/>
  <c r="M62" i="13"/>
  <c r="BO61" i="13"/>
  <c r="BM61" i="13"/>
  <c r="BL61" i="13"/>
  <c r="BK61" i="13"/>
  <c r="BJ61" i="13"/>
  <c r="P61" i="13"/>
  <c r="BI69" i="13" s="1"/>
  <c r="O61" i="13"/>
  <c r="N61" i="13"/>
  <c r="M61" i="13"/>
  <c r="BO60" i="13"/>
  <c r="BM60" i="13"/>
  <c r="BL60" i="13"/>
  <c r="BK60" i="13"/>
  <c r="BJ60" i="13"/>
  <c r="P60" i="13"/>
  <c r="O60" i="13"/>
  <c r="N60" i="13"/>
  <c r="M60" i="13"/>
  <c r="BO59" i="13"/>
  <c r="BM59" i="13"/>
  <c r="BL59" i="13"/>
  <c r="BK59" i="13"/>
  <c r="BJ59" i="13"/>
  <c r="P59" i="13"/>
  <c r="BI66" i="13" s="1"/>
  <c r="O59" i="13"/>
  <c r="N59" i="13"/>
  <c r="M59" i="13"/>
  <c r="BO58" i="13"/>
  <c r="BM58" i="13"/>
  <c r="BL58" i="13"/>
  <c r="BK58" i="13"/>
  <c r="BJ58" i="13"/>
  <c r="BI58" i="13"/>
  <c r="P58" i="13"/>
  <c r="BI65" i="13" s="1"/>
  <c r="O58" i="13"/>
  <c r="N58" i="13"/>
  <c r="M58" i="13"/>
  <c r="BO57" i="13"/>
  <c r="BM57" i="13"/>
  <c r="BL57" i="13"/>
  <c r="BK57" i="13"/>
  <c r="BJ57" i="13"/>
  <c r="BI57" i="13"/>
  <c r="P57" i="13"/>
  <c r="BI64" i="13" s="1"/>
  <c r="O57" i="13"/>
  <c r="N57" i="13"/>
  <c r="M57" i="13"/>
  <c r="BO56" i="13"/>
  <c r="BM56" i="13"/>
  <c r="BL56" i="13"/>
  <c r="BK56" i="13"/>
  <c r="BJ56" i="13"/>
  <c r="P56" i="13"/>
  <c r="BI63" i="13" s="1"/>
  <c r="O56" i="13"/>
  <c r="N56" i="13"/>
  <c r="M56" i="13"/>
  <c r="BO55" i="13"/>
  <c r="BM55" i="13"/>
  <c r="BL55" i="13"/>
  <c r="BK55" i="13"/>
  <c r="BJ55" i="13"/>
  <c r="BI55" i="13"/>
  <c r="P55" i="13"/>
  <c r="BI62" i="13" s="1"/>
  <c r="O55" i="13"/>
  <c r="N55" i="13"/>
  <c r="M55" i="13"/>
  <c r="BO54" i="13"/>
  <c r="BM54" i="13"/>
  <c r="BL54" i="13"/>
  <c r="BK54" i="13"/>
  <c r="BJ54" i="13"/>
  <c r="P54" i="13"/>
  <c r="BI61" i="13" s="1"/>
  <c r="O54" i="13"/>
  <c r="N54" i="13"/>
  <c r="M54" i="13"/>
  <c r="C56" i="13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P53" i="13"/>
  <c r="BI60" i="13" s="1"/>
  <c r="O53" i="13"/>
  <c r="N53" i="13"/>
  <c r="M53" i="13"/>
  <c r="P52" i="13"/>
  <c r="BI59" i="13" s="1"/>
  <c r="O52" i="13"/>
  <c r="N52" i="13"/>
  <c r="M52" i="13"/>
  <c r="C52" i="13"/>
  <c r="P51" i="13"/>
  <c r="BI56" i="13" s="1"/>
  <c r="O51" i="13"/>
  <c r="N51" i="13"/>
  <c r="M51" i="13"/>
  <c r="P50" i="13"/>
  <c r="O50" i="13"/>
  <c r="N50" i="13"/>
  <c r="M50" i="13"/>
  <c r="BO47" i="13"/>
  <c r="BM47" i="13"/>
  <c r="BL47" i="13"/>
  <c r="BK47" i="13"/>
  <c r="BJ47" i="13"/>
  <c r="P47" i="13"/>
  <c r="BI54" i="13" s="1"/>
  <c r="O47" i="13"/>
  <c r="N47" i="13"/>
  <c r="M47" i="13"/>
  <c r="BO46" i="13"/>
  <c r="BM46" i="13"/>
  <c r="BL46" i="13"/>
  <c r="BK46" i="13"/>
  <c r="BJ46" i="13"/>
  <c r="P46" i="13"/>
  <c r="BI47" i="13" s="1"/>
  <c r="O46" i="13"/>
  <c r="N46" i="13"/>
  <c r="M46" i="13"/>
  <c r="BO45" i="13"/>
  <c r="BM45" i="13"/>
  <c r="BL45" i="13"/>
  <c r="BK45" i="13"/>
  <c r="BJ45" i="13"/>
  <c r="P45" i="13"/>
  <c r="O45" i="13"/>
  <c r="N45" i="13"/>
  <c r="M45" i="13"/>
  <c r="BO44" i="13"/>
  <c r="BM44" i="13"/>
  <c r="BL44" i="13"/>
  <c r="BK44" i="13"/>
  <c r="BJ44" i="13"/>
  <c r="P44" i="13"/>
  <c r="O44" i="13"/>
  <c r="N44" i="13"/>
  <c r="M44" i="13"/>
  <c r="BO43" i="13"/>
  <c r="BM43" i="13"/>
  <c r="BL43" i="13"/>
  <c r="BK43" i="13"/>
  <c r="BJ43" i="13"/>
  <c r="P43" i="13"/>
  <c r="O43" i="13"/>
  <c r="N43" i="13"/>
  <c r="M43" i="13"/>
  <c r="BO42" i="13"/>
  <c r="BM42" i="13"/>
  <c r="BL42" i="13"/>
  <c r="BK42" i="13"/>
  <c r="BJ42" i="13"/>
  <c r="P42" i="13"/>
  <c r="O42" i="13"/>
  <c r="N42" i="13"/>
  <c r="M42" i="13"/>
  <c r="BO41" i="13"/>
  <c r="BM41" i="13"/>
  <c r="BL41" i="13"/>
  <c r="BK41" i="13"/>
  <c r="BJ41" i="13"/>
  <c r="P41" i="13"/>
  <c r="BI46" i="13" s="1"/>
  <c r="O41" i="13"/>
  <c r="N41" i="13"/>
  <c r="M41" i="13"/>
  <c r="C41" i="13"/>
  <c r="C42" i="13" s="1"/>
  <c r="C43" i="13" s="1"/>
  <c r="C44" i="13" s="1"/>
  <c r="C45" i="13" s="1"/>
  <c r="C46" i="13" s="1"/>
  <c r="BO40" i="13"/>
  <c r="BM40" i="13"/>
  <c r="BL40" i="13"/>
  <c r="BK40" i="13"/>
  <c r="BJ40" i="13"/>
  <c r="P40" i="13"/>
  <c r="BI45" i="13" s="1"/>
  <c r="O40" i="13"/>
  <c r="N40" i="13"/>
  <c r="M40" i="13"/>
  <c r="BO39" i="13"/>
  <c r="BM39" i="13"/>
  <c r="BL39" i="13"/>
  <c r="BK39" i="13"/>
  <c r="BJ39" i="13"/>
  <c r="BI39" i="13"/>
  <c r="P39" i="13"/>
  <c r="BI44" i="13" s="1"/>
  <c r="O39" i="13"/>
  <c r="N39" i="13"/>
  <c r="M39" i="13"/>
  <c r="BO38" i="13"/>
  <c r="P38" i="13"/>
  <c r="BI43" i="13" s="1"/>
  <c r="O38" i="13"/>
  <c r="N38" i="13"/>
  <c r="M38" i="13"/>
  <c r="BO37" i="13"/>
  <c r="BM37" i="13"/>
  <c r="BL37" i="13"/>
  <c r="BK37" i="13"/>
  <c r="BJ37" i="13"/>
  <c r="BI37" i="13"/>
  <c r="P37" i="13"/>
  <c r="BI42" i="13" s="1"/>
  <c r="O37" i="13"/>
  <c r="N37" i="13"/>
  <c r="M37" i="13"/>
  <c r="BO36" i="13"/>
  <c r="BM36" i="13"/>
  <c r="BL36" i="13"/>
  <c r="BK36" i="13"/>
  <c r="BJ36" i="13"/>
  <c r="P36" i="13"/>
  <c r="BI41" i="13" s="1"/>
  <c r="O36" i="13"/>
  <c r="N36" i="13"/>
  <c r="M36" i="13"/>
  <c r="BO35" i="13"/>
  <c r="BM35" i="13"/>
  <c r="BL35" i="13"/>
  <c r="BK35" i="13"/>
  <c r="BJ35" i="13"/>
  <c r="BI35" i="13"/>
  <c r="P35" i="13"/>
  <c r="BI40" i="13" s="1"/>
  <c r="O35" i="13"/>
  <c r="N35" i="13"/>
  <c r="M35" i="13"/>
  <c r="BO34" i="13"/>
  <c r="BM34" i="13"/>
  <c r="BL34" i="13"/>
  <c r="BK34" i="13"/>
  <c r="BJ34" i="13"/>
  <c r="BI34" i="13"/>
  <c r="P34" i="13"/>
  <c r="O34" i="13"/>
  <c r="N34" i="13"/>
  <c r="M34" i="13"/>
  <c r="BO33" i="13"/>
  <c r="BM33" i="13"/>
  <c r="BL33" i="13"/>
  <c r="BK33" i="13"/>
  <c r="BJ33" i="13"/>
  <c r="BI33" i="13"/>
  <c r="P33" i="13"/>
  <c r="O33" i="13"/>
  <c r="N33" i="13"/>
  <c r="M33" i="13"/>
  <c r="BO32" i="13"/>
  <c r="BM32" i="13"/>
  <c r="BL32" i="13"/>
  <c r="BK32" i="13"/>
  <c r="BJ32" i="13"/>
  <c r="BI32" i="13"/>
  <c r="P32" i="13"/>
  <c r="O32" i="13"/>
  <c r="N32" i="13"/>
  <c r="M32" i="13"/>
  <c r="BO31" i="13"/>
  <c r="BM31" i="13"/>
  <c r="BL31" i="13"/>
  <c r="BK31" i="13"/>
  <c r="BJ31" i="13"/>
  <c r="BI31" i="13"/>
  <c r="P31" i="13"/>
  <c r="O31" i="13"/>
  <c r="N31" i="13"/>
  <c r="M31" i="13"/>
  <c r="P30" i="13"/>
  <c r="BI36" i="13" s="1"/>
  <c r="O30" i="13"/>
  <c r="N30" i="13"/>
  <c r="M30" i="13"/>
  <c r="BO29" i="13"/>
  <c r="BM29" i="13"/>
  <c r="BL29" i="13"/>
  <c r="BK29" i="13"/>
  <c r="BJ29" i="13"/>
  <c r="P29" i="13"/>
  <c r="BI29" i="13" s="1"/>
  <c r="O29" i="13"/>
  <c r="N29" i="13"/>
  <c r="M29" i="13"/>
  <c r="BO28" i="13"/>
  <c r="BM28" i="13"/>
  <c r="BL28" i="13"/>
  <c r="BK28" i="13"/>
  <c r="BJ28" i="13"/>
  <c r="P28" i="13"/>
  <c r="BI28" i="13" s="1"/>
  <c r="O28" i="13"/>
  <c r="N28" i="13"/>
  <c r="M28" i="13"/>
  <c r="BO27" i="13"/>
  <c r="BM27" i="13"/>
  <c r="BL27" i="13"/>
  <c r="BK27" i="13"/>
  <c r="BJ27" i="13"/>
  <c r="P27" i="13"/>
  <c r="BI27" i="13" s="1"/>
  <c r="O27" i="13"/>
  <c r="N27" i="13"/>
  <c r="M27" i="13"/>
  <c r="BO26" i="13"/>
  <c r="BM26" i="13"/>
  <c r="BL26" i="13"/>
  <c r="BK26" i="13"/>
  <c r="BJ26" i="13"/>
  <c r="BI26" i="13"/>
  <c r="P26" i="13"/>
  <c r="O26" i="13"/>
  <c r="N26" i="13"/>
  <c r="M26" i="13"/>
  <c r="BO25" i="13"/>
  <c r="BM25" i="13"/>
  <c r="BL25" i="13"/>
  <c r="BK25" i="13"/>
  <c r="BJ25" i="13"/>
  <c r="P25" i="13"/>
  <c r="BI25" i="13" s="1"/>
  <c r="O25" i="13"/>
  <c r="N25" i="13"/>
  <c r="M25" i="13"/>
  <c r="BO24" i="13"/>
  <c r="BM24" i="13"/>
  <c r="BL24" i="13"/>
  <c r="BK24" i="13"/>
  <c r="BJ24" i="13"/>
  <c r="P24" i="13"/>
  <c r="BI24" i="13" s="1"/>
  <c r="O24" i="13"/>
  <c r="N24" i="13"/>
  <c r="BO23" i="13"/>
  <c r="BM23" i="13"/>
  <c r="BL23" i="13"/>
  <c r="BK23" i="13"/>
  <c r="BJ23" i="13"/>
  <c r="P23" i="13"/>
  <c r="BI23" i="13" s="1"/>
  <c r="O23" i="13"/>
  <c r="N23" i="13"/>
  <c r="M23" i="13"/>
  <c r="E23" i="13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C23" i="13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BO22" i="13"/>
  <c r="BM22" i="13"/>
  <c r="BL22" i="13"/>
  <c r="BK22" i="13"/>
  <c r="BJ22" i="13"/>
  <c r="P22" i="13"/>
  <c r="BI22" i="13" s="1"/>
  <c r="O22" i="13"/>
  <c r="N22" i="13"/>
  <c r="M22" i="13"/>
  <c r="E48" i="13" l="1"/>
  <c r="E49" i="13" s="1"/>
  <c r="C85" i="13"/>
  <c r="C205" i="13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E212" i="13"/>
  <c r="E213" i="13" s="1"/>
  <c r="E214" i="13" s="1"/>
  <c r="E215" i="13" s="1"/>
  <c r="E216" i="13" s="1"/>
  <c r="BO112" i="13"/>
  <c r="O249" i="13"/>
  <c r="O28" i="12" s="1"/>
  <c r="P249" i="13"/>
  <c r="P28" i="12" s="1"/>
  <c r="P186" i="13"/>
  <c r="P27" i="12" s="1"/>
  <c r="M249" i="13"/>
  <c r="M28" i="12" s="1"/>
  <c r="N249" i="13"/>
  <c r="N28" i="12" s="1"/>
  <c r="M112" i="13"/>
  <c r="M26" i="12" s="1"/>
  <c r="N21" i="13"/>
  <c r="N25" i="12" s="1"/>
  <c r="N112" i="13"/>
  <c r="N26" i="12" s="1"/>
  <c r="M21" i="13"/>
  <c r="M25" i="12" s="1"/>
  <c r="BO21" i="13"/>
  <c r="P21" i="13"/>
  <c r="P25" i="12" s="1"/>
  <c r="O21" i="13"/>
  <c r="O25" i="12" s="1"/>
  <c r="O112" i="13"/>
  <c r="E50" i="13"/>
  <c r="E51" i="13" s="1"/>
  <c r="E52" i="13" s="1"/>
  <c r="E53" i="13" s="1"/>
  <c r="E54" i="13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P112" i="13"/>
  <c r="C217" i="13" l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51" i="13" s="1"/>
  <c r="E217" i="13"/>
  <c r="E218" i="13" s="1"/>
  <c r="E219" i="13" s="1"/>
  <c r="E220" i="13" s="1"/>
  <c r="E221" i="13" s="1"/>
  <c r="E222" i="13" s="1"/>
  <c r="E223" i="13" s="1"/>
  <c r="E224" i="13" s="1"/>
  <c r="E225" i="13" s="1"/>
  <c r="E226" i="13" s="1"/>
  <c r="E227" i="13" s="1"/>
  <c r="E228" i="13" s="1"/>
  <c r="E229" i="13" s="1"/>
  <c r="E230" i="13" s="1"/>
  <c r="E231" i="13" s="1"/>
  <c r="E232" i="13" s="1"/>
  <c r="E233" i="13" s="1"/>
  <c r="E234" i="13" s="1"/>
  <c r="E235" i="13" s="1"/>
  <c r="E236" i="13" s="1"/>
  <c r="E237" i="13" s="1"/>
  <c r="E238" i="13" s="1"/>
  <c r="E239" i="13" s="1"/>
  <c r="E240" i="13" s="1"/>
  <c r="E241" i="13" s="1"/>
  <c r="E242" i="13" s="1"/>
  <c r="E243" i="13" s="1"/>
  <c r="E244" i="13" s="1"/>
  <c r="E245" i="13" s="1"/>
  <c r="E246" i="13" s="1"/>
  <c r="E247" i="13" s="1"/>
  <c r="E87" i="13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3" i="13" s="1"/>
  <c r="BO20" i="13"/>
  <c r="BO19" i="13" s="1"/>
  <c r="C86" i="13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N23" i="12"/>
  <c r="M23" i="12"/>
  <c r="P19" i="13"/>
  <c r="O19" i="13"/>
  <c r="Q27" i="12"/>
  <c r="N19" i="13"/>
  <c r="M19" i="13"/>
  <c r="O26" i="12"/>
  <c r="O23" i="12" s="1"/>
  <c r="P26" i="12"/>
  <c r="P22" i="12" s="1"/>
  <c r="P30" i="6" s="1"/>
  <c r="P33" i="6" s="1"/>
  <c r="P39" i="6" s="1"/>
  <c r="N22" i="12"/>
  <c r="N30" i="6" s="1"/>
  <c r="N33" i="6" s="1"/>
  <c r="N39" i="6" s="1"/>
  <c r="M22" i="12"/>
  <c r="M30" i="6" s="1"/>
  <c r="M33" i="6" s="1"/>
  <c r="Q25" i="12"/>
  <c r="C101" i="13" l="1"/>
  <c r="C102" i="13" s="1"/>
  <c r="E102" i="13"/>
  <c r="O22" i="12"/>
  <c r="O30" i="6" s="1"/>
  <c r="O33" i="6" s="1"/>
  <c r="O39" i="6" s="1"/>
  <c r="P23" i="12"/>
  <c r="Q28" i="12"/>
  <c r="Q26" i="12"/>
  <c r="E104" i="13" l="1"/>
  <c r="E105" i="13" s="1"/>
  <c r="E106" i="13" s="1"/>
  <c r="E107" i="13" s="1"/>
  <c r="E108" i="13" s="1"/>
  <c r="E109" i="13" s="1"/>
  <c r="E110" i="13" s="1"/>
  <c r="C103" i="13"/>
  <c r="C104" i="13" s="1"/>
  <c r="C105" i="13" s="1"/>
  <c r="C106" i="13" s="1"/>
  <c r="C107" i="13" s="1"/>
  <c r="C108" i="13" s="1"/>
  <c r="C109" i="13" s="1"/>
  <c r="C110" i="13" s="1"/>
  <c r="Q22" i="12"/>
  <c r="Q30" i="6" s="1"/>
  <c r="Q23" i="12"/>
  <c r="M39" i="6"/>
  <c r="Q39" i="6" s="1"/>
  <c r="Q33" i="6"/>
  <c r="F36" i="6" l="1"/>
  <c r="F35" i="6"/>
  <c r="F37" i="6"/>
</calcChain>
</file>

<file path=xl/sharedStrings.xml><?xml version="1.0" encoding="utf-8"?>
<sst xmlns="http://schemas.openxmlformats.org/spreadsheetml/2006/main" count="1247" uniqueCount="374">
  <si>
    <t>List obsahuje:</t>
  </si>
  <si>
    <t/>
  </si>
  <si>
    <t>False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</si>
  <si>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</si>
  <si>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</si>
  <si>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</si>
  <si>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</si>
  <si>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</si>
  <si>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</si>
  <si>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</si>
  <si>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</si>
  <si>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</si>
  <si>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</si>
  <si>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</si>
  <si>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</si>
  <si>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</si>
  <si>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</si>
  <si>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</si>
  <si>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</si>
  <si>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</si>
  <si>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</si>
  <si>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</si>
  <si>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</si>
  <si>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</si>
  <si>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</si>
  <si>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</si>
  <si>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</si>
  <si>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</si>
  <si>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</si>
  <si>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Náklady stavby celkem</t>
  </si>
  <si>
    <t>D</t>
  </si>
  <si>
    <t>0</t>
  </si>
  <si>
    <t>1</t>
  </si>
  <si>
    <t>2</t>
  </si>
  <si>
    <t>{d21ea54a-de70-4952-81e5-a66308f9a635}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</si>
  <si>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</si>
  <si>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</si>
  <si>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</si>
  <si>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</si>
  <si>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</si>
  <si>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</si>
  <si>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</si>
  <si>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Soupis:</t>
  </si>
  <si>
    <t>REKAPITULACE ČLENĚNÍ SOUPISU PRACÍ</t>
  </si>
  <si>
    <t>Cena celkem [CZK]</t>
  </si>
  <si>
    <t>Náklady soupisu celkem</t>
  </si>
  <si>
    <t>-1</t>
  </si>
  <si>
    <t>PSV - Práce a dodávky PSV</t>
  </si>
  <si>
    <t>SOUPIS PRACÍ</t>
  </si>
  <si>
    <t>PČ</t>
  </si>
  <si>
    <t>Popis</t>
  </si>
  <si>
    <t>MJ</t>
  </si>
  <si>
    <t>Množství</t>
  </si>
  <si>
    <t>J.cena [CZK]</t>
  </si>
  <si>
    <t>ROZPOCET</t>
  </si>
  <si>
    <t>K</t>
  </si>
  <si>
    <t>m2</t>
  </si>
  <si>
    <t>4</t>
  </si>
  <si>
    <t>m</t>
  </si>
  <si>
    <t>kpl</t>
  </si>
  <si>
    <t>M</t>
  </si>
  <si>
    <t xml:space="preserve">    742 - Elektroinstalace - slaboproud</t>
  </si>
  <si>
    <t>ks</t>
  </si>
  <si>
    <t>512</t>
  </si>
  <si>
    <t>971585445</t>
  </si>
  <si>
    <t>346388719</t>
  </si>
  <si>
    <t>-63423673</t>
  </si>
  <si>
    <t>283432753</t>
  </si>
  <si>
    <t>-946594796</t>
  </si>
  <si>
    <t>-2083786522</t>
  </si>
  <si>
    <t>508443676</t>
  </si>
  <si>
    <t>-988221173</t>
  </si>
  <si>
    <t>1475363673</t>
  </si>
  <si>
    <t>-190076043</t>
  </si>
  <si>
    <t>1470310619</t>
  </si>
  <si>
    <t>3498 42 5 Protipožární hmoždinky</t>
  </si>
  <si>
    <t>-187808286</t>
  </si>
  <si>
    <t>3498 10 7 Protipožární kotva</t>
  </si>
  <si>
    <t>2057449715</t>
  </si>
  <si>
    <t>3402 20 7 Podložka 967</t>
  </si>
  <si>
    <t>808739682</t>
  </si>
  <si>
    <t>1879761205</t>
  </si>
  <si>
    <t>1229288109</t>
  </si>
  <si>
    <t>771575331</t>
  </si>
  <si>
    <t>497868849</t>
  </si>
  <si>
    <t>-40618963</t>
  </si>
  <si>
    <t>1998021283</t>
  </si>
  <si>
    <t>2055201542</t>
  </si>
  <si>
    <t>1023824315</t>
  </si>
  <si>
    <t>-508756482</t>
  </si>
  <si>
    <t>-1322256132</t>
  </si>
  <si>
    <t>-335974986</t>
  </si>
  <si>
    <t>-1285177502</t>
  </si>
  <si>
    <t>2028670017</t>
  </si>
  <si>
    <t>1370144848</t>
  </si>
  <si>
    <t>920251142</t>
  </si>
  <si>
    <t>-319099788</t>
  </si>
  <si>
    <t>-173204907</t>
  </si>
  <si>
    <t>Kabelový úchyt - svazkový držák grip požární a 0,5m</t>
  </si>
  <si>
    <t>1877712976</t>
  </si>
  <si>
    <t>Kabelová příchytka E90 rozteč a 0,3m</t>
  </si>
  <si>
    <t>1101254013</t>
  </si>
  <si>
    <t>-1901894090</t>
  </si>
  <si>
    <t>2096476703</t>
  </si>
  <si>
    <t>-1859893701</t>
  </si>
  <si>
    <t>-1394029225</t>
  </si>
  <si>
    <t>-1267143238</t>
  </si>
  <si>
    <t>-1744537844</t>
  </si>
  <si>
    <t>498229480</t>
  </si>
  <si>
    <t>Koordinační funkční zkouška</t>
  </si>
  <si>
    <t>-1698928712</t>
  </si>
  <si>
    <t>Revize dotčené části</t>
  </si>
  <si>
    <t>-1871188847</t>
  </si>
  <si>
    <t>104426029</t>
  </si>
  <si>
    <t>-32159097</t>
  </si>
  <si>
    <t>1447884789</t>
  </si>
  <si>
    <t>-146805419</t>
  </si>
  <si>
    <t>166651634</t>
  </si>
  <si>
    <t>Svorkovnice porcelánová - 2 pólová</t>
  </si>
  <si>
    <t>879996118</t>
  </si>
  <si>
    <t>1158387481</t>
  </si>
  <si>
    <t>-66594429</t>
  </si>
  <si>
    <t>1393593331</t>
  </si>
  <si>
    <t>-1639094591</t>
  </si>
  <si>
    <t>-1375573421</t>
  </si>
  <si>
    <t>Instalační krabice s požární odolností, rozměr 176 x 126 x 87 mm, barva oranžová, , klasifikace požární odolnosti P90-R dle ZP27/2008, PS90 dle STN 92 0205, E90 dle DIN 4102-12</t>
  </si>
  <si>
    <t>1330944464</t>
  </si>
  <si>
    <t>SO.02  ČÁST NOUZOVÝ ZVUKOVÝ SYSTÉM (EVAKUAČNÍ ROZHLAS) - montáž</t>
  </si>
  <si>
    <t>-1256938726</t>
  </si>
  <si>
    <t>-1330868292</t>
  </si>
  <si>
    <t>230406780</t>
  </si>
  <si>
    <t>-1557004309</t>
  </si>
  <si>
    <t>527259731</t>
  </si>
  <si>
    <t>"Požární ucpávky EI 60´</t>
  </si>
  <si>
    <t>Programování ústředny</t>
  </si>
  <si>
    <t>Oživení, zkoušky slyšitelnosti a srozumitelnosti</t>
  </si>
  <si>
    <t>803 52 23</t>
  </si>
  <si>
    <t>Zhotovitel:</t>
  </si>
  <si>
    <t>IČ: 43057501</t>
  </si>
  <si>
    <t>Zpracovatel :</t>
  </si>
  <si>
    <t xml:space="preserve">        D.1.4.5. SLABOPROUDÁ   ELEKTROTECHNIKA
        Ing. Karel VONEŠ - PROJEKTOVÁ KANCELÁŘ
        Květinková 418/12
        130 00 Praha 3
       Tel: 602 37 17 73     
        pk@vones.cz   www.vones.cz
        ČKAIT 0003789
</t>
  </si>
  <si>
    <t>Montáž ústředny EPS 4x250 adres</t>
  </si>
  <si>
    <t>Montáž popisného pole</t>
  </si>
  <si>
    <t>Montáž výměnného  popisného  pole na ovládací panel - česky pro tablo EPS</t>
  </si>
  <si>
    <t>Externí plnohodnotný ovládací panel v plastovém krytu, redundantní sběrnice, bez výměnného popisného pole</t>
  </si>
  <si>
    <t>Montáž externí plnohodnotný ovládací panel v plastovém krytu, redundantní sběrnice, bez výměnného popisného pole</t>
  </si>
  <si>
    <t>VPN router, LAN pro připojení ke cloud platformě, včetně VPN certifikátu</t>
  </si>
  <si>
    <t>Montáž VPN routeu, LAN pro připojení ke cloud platformě, včetně VPN certifikátu</t>
  </si>
  <si>
    <t>Multisenzorový hlásič, integrovaný zkratový izolátor, autodetekce znečistění, IP44</t>
  </si>
  <si>
    <t>Montáž multisenzorového hlásiče  s integrovaným zkratovým izolátorem, autodetekce znečistění, IP44</t>
  </si>
  <si>
    <t>REL výstupní reléový modul, 4 reléové bistabilní výstupy 230V/2A/60W s programovatelnou funkcí fail-safe, integrovaný zkratový izolátor</t>
  </si>
  <si>
    <t>Montáž REL výstupní reléový modul, 4 reléové bistabilní výstupy 230V/2A/60W s programovatelnou funkcí fail-safe, integrovaný zkratový izolátor</t>
  </si>
  <si>
    <t>Montáž AIM, vstupního modulu , pro připojení jiskrově bezpečných nebo kolektivně adresovatelných skupin hlásičů, možno použít jako monitorovaný vstup pro připojení bezpotenciálových kontaktů, integrovaný zkratový izolátor</t>
  </si>
  <si>
    <t>AIM Vstupní modul, pro připojení jiskrově bezpečných nebo kolektivně adresovatelných skupin hlásičů, možno použít jako monitorovaný vstup pro připojení bezpotenciálových kontaktů, integrovaný zkratový izolátor</t>
  </si>
  <si>
    <t>Montáž majáku, červený kryt, červený záblesk, IP65</t>
  </si>
  <si>
    <t>Baterie 12 V / 17 Ah</t>
  </si>
  <si>
    <t>Montáž baterie 12 V / 17 Ah</t>
  </si>
  <si>
    <t>Krabice pro moduly IP66 / rozměry: 130 x 94 x 57 mm</t>
  </si>
  <si>
    <t>Montáž krabice pro moduly IP66 / rozměry: 130 x 94 x 57 mm</t>
  </si>
  <si>
    <t>Krabice pro moduly IP66 / rozměry: 94 x 94 x 57 mm</t>
  </si>
  <si>
    <t>Montáž krabice pro moduly IP66 / rozměry: 94 x 94 x 57 mm</t>
  </si>
  <si>
    <t>Záslepka PG 16</t>
  </si>
  <si>
    <t>Montáž záslepky PG 16</t>
  </si>
  <si>
    <t>SD karta 4 GB pro B8-MCU/B9-BCU</t>
  </si>
  <si>
    <t>Montáž karty SD  4 GB do B8-MCU/B9-BCU</t>
  </si>
  <si>
    <t>Kabel ovládání 1x2x0,8  s požární funkčností a 60 min. Kabel pro instalaci EPS PH 180,   dle ZP-27/2008, B2caS1D0</t>
  </si>
  <si>
    <t xml:space="preserve">Kabel kruhového vedení bez požární funkčností 1x2x0,8 B2caS1D0  </t>
  </si>
  <si>
    <t>Kabel ovládání  ERO 4x2x0,8  (datové propojení + souhrnné stavy) s požární funkčností a 60 min. Kabel pro instalaci EPS PH 180,   dle ZP-27/2008, B2caS1D0</t>
  </si>
  <si>
    <t>Montáž kabelu ovládání  ERO 4x2x0,8  (datové propojení + souhrnné stavy) s požární funkčností a 60 min. Kabel pro instalaci EPS PH 180,   dle ZP-27/2008, B2caS1D0</t>
  </si>
  <si>
    <t>Kabel ovládání  4x2x0,8 připojení TABLA s požární funkčností a 60 min. Kabel pro instalaci EPS PH 180,   dle ZP-27/2008, B2caS1D0</t>
  </si>
  <si>
    <t>Dodávka ZDP</t>
  </si>
  <si>
    <t>Zpracování dodatku pro instalaci ZDP</t>
  </si>
  <si>
    <t>Montáž ZDP</t>
  </si>
  <si>
    <t>Montáž kabelové trasy</t>
  </si>
  <si>
    <t>Montáž požárních ucpávek</t>
  </si>
  <si>
    <t>D 1000</t>
  </si>
  <si>
    <t>1001</t>
  </si>
  <si>
    <t xml:space="preserve">R19" systémová vana pro systémová funkční moduly </t>
  </si>
  <si>
    <t>19" úchyt modulů 3U</t>
  </si>
  <si>
    <t>2001</t>
  </si>
  <si>
    <t xml:space="preserve">Montáž R19" systémová vana pro systémová funkční moduly </t>
  </si>
  <si>
    <t>Montáž R19" úchytů modulů 3U</t>
  </si>
  <si>
    <t>Modul pro připojení digitálních mikrofonních stanic, 2 linky</t>
  </si>
  <si>
    <t>Karta hlasových zpráv, max. 30 MP3 souborů</t>
  </si>
  <si>
    <t>Montáž karty hlasových zpráv, max. 30 MP3 souborů</t>
  </si>
  <si>
    <t>Montáž karty 8 monitorovaných vstupů pro externí ovládání (EPS)</t>
  </si>
  <si>
    <t>Karta 8 monitorovaných vstupů pro externí ovládání (EPS)</t>
  </si>
  <si>
    <t>Montáž karty datové komunikace se systémem EPS xxxxxxx  IP</t>
  </si>
  <si>
    <t>Karta datové komunikace se systémem EPS xxxxxxx IP</t>
  </si>
  <si>
    <t>Karta procesoru systému, EN54-16</t>
  </si>
  <si>
    <t>Montáž karty procesoru systému, EN54-16</t>
  </si>
  <si>
    <t>Karta dohledu systémových prvků a funkcí systému, EN54-16</t>
  </si>
  <si>
    <t>Montáž karty dohledu systémových prvků a funkcí systému, EN54-16</t>
  </si>
  <si>
    <t>modul směrovače s monitorováním pro 16 reproduktorových linek, 8 vstupů pro zesilovač, architektura 1:2, metoda dohledu bez koncových desek bez přerušení reprodukce, EN54-16</t>
  </si>
  <si>
    <t>Digitální koncový zesilovač, třída D, 4x 200W, DSP procesor pro každý zesilovací kanál, ekvalizace signálů, individuální nastavení více úrovní hlasitosti pro jednotlivé kanály, EN54-16</t>
  </si>
  <si>
    <t>Montáž digitálního koncového zesilovače, třída D, 4x 200W, DSP procesor pro každý zesilovací kanál, ekvalizace signálů, individuální nastavení více úrovní hlasitosti pro jednotlivé kanály, EN54-16</t>
  </si>
  <si>
    <t>Mikrofonní panel pro HZS, 5 alarmových tlačítek, tlačítko ALL-CLEAR, povrchová montáž, červený kovový kryt, EN54-16</t>
  </si>
  <si>
    <t>Montáž mikrofonní panel pro HZS, 5 alarmových tlačítek, tlačítko ALL-CLEAR, povrchová montáž, červený kovový kryt, EN54-16</t>
  </si>
  <si>
    <t>Montáž záložní bateriový blok 48VDC/24Ah, 19", bez baterií</t>
  </si>
  <si>
    <t>Montáž baterie 12 V / 24 Ah</t>
  </si>
  <si>
    <t>Baterie 12 V / 24 Ah</t>
  </si>
  <si>
    <t>Programovací kabel RS-232, 3 m</t>
  </si>
  <si>
    <t>Záložní bateriový blok 48VDC/24Ah, 19", bez baterií</t>
  </si>
  <si>
    <t>Napájecí kabel 230V, 0,5m</t>
  </si>
  <si>
    <t>Montáž programovací kabel RS-232, 3 m</t>
  </si>
  <si>
    <t>Montáž napájecí kabel 230V, 0,5m</t>
  </si>
  <si>
    <t>Sběrnicový kabel 2HU</t>
  </si>
  <si>
    <t>Montáž sběrnicový kabel 2HU</t>
  </si>
  <si>
    <t>19" úchyt modulů 2U</t>
  </si>
  <si>
    <t>Montáž 19" úchyt modulů 2U</t>
  </si>
  <si>
    <t>Zadní zaslepovací panel systémové modulové vany</t>
  </si>
  <si>
    <t>Montáž zadní zaslepovací panel systémové modulové vany</t>
  </si>
  <si>
    <t>Čelní zaslepovací panel systémové modulové vany</t>
  </si>
  <si>
    <t>Montáž čelní zaslepovací panel systémové modulové vany</t>
  </si>
  <si>
    <t>6W nástěnný reproduktor, 100V, 6/3/1,5W, MDF, IP44, keram. svorkovnice, EN54</t>
  </si>
  <si>
    <t>Montáž 6W nástěnný reproduktor, 100V, 6/3/1,5W, MDF, IP44, keram. svorkovnice, EN54</t>
  </si>
  <si>
    <t>Hnědý kabel 2x1.5 PH120-R B2caS1D0  -  reproduktorová linka</t>
  </si>
  <si>
    <t>Montáž hnědý kabel 2x1.5 PH120-R B2caS1D0  -  reproduktorová linka</t>
  </si>
  <si>
    <t>Hnědý kabel 4x1.5 PH120-R B2caS1D0  -  reproduktorová linka</t>
  </si>
  <si>
    <t>Montáž  hnědý kabel 4x1.5 PH120-R B2caS1D0  -  reproduktorová linka</t>
  </si>
  <si>
    <t>Kabel k evakuačnímu mikrofonu nebo mikrofonu se zachováním funkčnosti při požáru 4x2x0,8  PH120-R B2caS1D</t>
  </si>
  <si>
    <t>Montáž kabelu k evakuačnímu mikrofonu nebo mikrofonu se zachováním funkčnosti při požáru 4x2x0,8  PH120-R B2caS1D</t>
  </si>
  <si>
    <t xml:space="preserve">Revize </t>
  </si>
  <si>
    <t>Montáž instalační krabice s požární odolností, rozměr 176 x 126 x 87 mm, barva oranžová, , klasifikace požární odolnosti P90-R dle ZP27/2008, PS90 dle STN 92 0205, E90 dle DIN 4102-12</t>
  </si>
  <si>
    <t>Montáž kabelu připojení  tabla  A KTPO  4x2x0,8  s požární funkčností a 60 min. Kabel pro instalaci EPS PH 180,   dle ZP-27/2008, B2caS1D0</t>
  </si>
  <si>
    <t xml:space="preserve">ČÁST EPS </t>
  </si>
  <si>
    <t>soub.</t>
  </si>
  <si>
    <t>1000 ČÁST EPS</t>
  </si>
  <si>
    <t>2000 ČÁST NOUZOVÝ ZVUKOVÝ SYSTÉM (EVAKUAČNÍ ROZHLAS) - dodávka</t>
  </si>
  <si>
    <t>Hlásičová patice základní provedení</t>
  </si>
  <si>
    <t>Montáž Hlásičové patice základní provedení</t>
  </si>
  <si>
    <t>Připojení modulu pro připojení digitálních mikrofonních stanic, 2 linky</t>
  </si>
  <si>
    <t>Oživení, zkoušky</t>
  </si>
  <si>
    <t>Kabel kruhového vedení 1x2x0,8  s požární funkčností a 60 min. Kabel pro instalaci EPS PH 180,   dle ZP-27/2008, B2caS1D0</t>
  </si>
  <si>
    <t xml:space="preserve">část D.2.5. EPS a NZS 
  </t>
  </si>
  <si>
    <t>se sídlem ve Vojkově 1, 257 53 Vrchotovy Janovice</t>
  </si>
  <si>
    <t xml:space="preserve">Domov seniorů Vojkov č.p.1 - poskytovatel soc.služeb
</t>
  </si>
  <si>
    <t>Domov seniorů Vojkov č.p.1., č.p.9 a č.p.40</t>
  </si>
  <si>
    <t xml:space="preserve">Zabezpečovací systémy  s.r.o.
Sazečská 560/8
10825 Praha 10 Malešice
</t>
  </si>
  <si>
    <t>IČ: 71229132</t>
  </si>
  <si>
    <t>IČ: 24840645</t>
  </si>
  <si>
    <t>BUDOVA     č.p.1</t>
  </si>
  <si>
    <t>BUDOVA     č.p.9</t>
  </si>
  <si>
    <t>BUDOVA     č.p.40</t>
  </si>
  <si>
    <t xml:space="preserve">EPS a NZS Domov seniorů VOJKOV
Domov seniorů Vojkov,                                                                                                      257 53 Vrchotovy Janovice
460 01, Liberec I -Staré Město
</t>
  </si>
  <si>
    <t xml:space="preserve">kompaktní ústředna EvoxX C základní verze včetně čelního ovládacího panelu, 2 kruhové linky, bluetooth servisní rozhraní, LAN port, interní zdroj 24V/4A
</t>
  </si>
  <si>
    <t>BUDOVA  č.p.1</t>
  </si>
  <si>
    <t>BUDOVA  č.p.9</t>
  </si>
  <si>
    <t>BUDOVA  č.p.40</t>
  </si>
  <si>
    <t xml:space="preserve">SFP modul pro FX-kartu Singlemode až do 30 km, Duplex-LC plug
</t>
  </si>
  <si>
    <t xml:space="preserve">Montáž SFP modul pro FX-kartu Singlemode až do 30 km, Duplex-LC plug
</t>
  </si>
  <si>
    <t xml:space="preserve">Karta redundantního propojení ústředen, 4x optický SFP slot pro síťové propojení, 1x rozhraní 10/100 Base TX pro připojení IP aplikací
</t>
  </si>
  <si>
    <t xml:space="preserve">Montáž karty redundantního propojení ústředen, 4x optický SFP slot pro síťové propojení, 1x rozhraní 10/100 Base TX pro připojení IP aplikací
</t>
  </si>
  <si>
    <t>Výměnné popisné pole na ovládací panel - česky (MAPTXT-RA CS01)</t>
  </si>
  <si>
    <t>Výměnné popisné pole na ovládací panel - česky pro tablo EPS (MAPTXT CS01)</t>
  </si>
  <si>
    <t>Základní licence  mobilní aplikace pro 1 připojení</t>
  </si>
  <si>
    <t>Instalace základní licence  mobilní aplikace pro 1 připojení</t>
  </si>
  <si>
    <t>Multisenzorový hlásič s integrovanou volně programovatelnou sirénou, integrovaný zkratový izolátor, autodetekce znečistění, IP22</t>
  </si>
  <si>
    <t>Montáž multisenzorového hlásiče s integrovanou volně programovatelnou sirénou</t>
  </si>
  <si>
    <t>Maják, červený kryt, červený záblesk, IP65 (SOLEX 10 RT)</t>
  </si>
  <si>
    <t>Liniový teplotní kabel 74°C (+/-5°C) ALW-68, dodání v návinu 100 nebo 500m</t>
  </si>
  <si>
    <t xml:space="preserve">Montáž liniovýho teplotního kabelu 74°C (+/-5°C) ALW-68, </t>
  </si>
  <si>
    <t>Konvertor LAN/RS pro ZDP</t>
  </si>
  <si>
    <t>Montáž konvertour LAN/RS pro ZDP</t>
  </si>
  <si>
    <t>Karta  vstupu externího audio zdroje</t>
  </si>
  <si>
    <t>Montáž karty vstupu externího audio zdroje</t>
  </si>
  <si>
    <t>Digitální koncový zesilovač, třída D, 1x 250W, DSP procesor pro každý zesilovací kanál, ekvalizace signálů, individuální nastavení více úrovní hlasitosti pro jednotlivé kanály, EN54-16</t>
  </si>
  <si>
    <t>Montáž digitální koncový zesilovač, třída D, 1x 250W, DSP procesor pro každý zesilovací kanál, ekvalizace signálů, individuální nastavení více úrovní hlasitosti pro jednotlivé kanály, EN54-16</t>
  </si>
  <si>
    <t>Digitální mikrofonní stanice s 16 funkčními tlačítky + 3 aktivační tlačítka s krytkou, EN54-16</t>
  </si>
  <si>
    <t>Montáž digitální mikrofonní stanice s 16 funkčními tlačítky + 3 aktivační tlačítka s krytkou, EN54-16</t>
  </si>
  <si>
    <t>Modul přehrávače FM/RDS/DAB/DAB, USB, LAN, WIFI, AUX, UPnP, mob. aplikace, Windows kompatibilní, DMR, dálkový ovladač, 19"</t>
  </si>
  <si>
    <t>Montáž modulu  přehrávače FM/RDS/DAB/DAB, USB, LAN, WIFI, AUX, UPnP</t>
  </si>
  <si>
    <t>Montáž kabelu kruhového vedení bez požární funkčností 1x2x0,8 B2caS1D0  pod omítkou</t>
  </si>
  <si>
    <t>Montáž Kabelu kruhového vedení  s požární funkčností a 60 min. Kabel pro instalaci EPS PH 180,   dle ZP-27/2008, B2caS1D0 pod omítkpou min. 1cm</t>
  </si>
  <si>
    <t>Montáž kabelu ovládání  s požární funkčností a 60 min. Kabel pro instalaci EPS PH 180,   dle ZP-27/2008, B2caS1D0</t>
  </si>
  <si>
    <t>Montáž kabelu připojení  lineárního teplotního hlásiče hlásiče bez požární funkčností 1x2x0,8 B2caS1D0</t>
  </si>
  <si>
    <t>Kabel připojení  lineárního teplotního hlásiče bez požární funkčností 1x2x0,8</t>
  </si>
  <si>
    <t>Montáž kabelu 3x2.5 PH120-R dle ZP-27/2008, B2caS1D0 dle PrEN 50399:07, ohniodolný dle ČSN IEC60331, bezhalogenový dle ČSN 50266</t>
  </si>
  <si>
    <t>Kabel  3x2,5 vedení  s požární funkčností a 60 min. Kabel pro instalaci EPS PH 180,   dle ZP-27/2008, B2caS1D0 PŘIPOJENÍ napájení (230V)</t>
  </si>
  <si>
    <t>OPRAVA MALEB</t>
  </si>
  <si>
    <t>Montáž trubky</t>
  </si>
  <si>
    <t xml:space="preserve">VYTYČENÍ TRASY KONTROLA STÁVAJÍCH ROZVODŮ DETEKTOREM </t>
  </si>
  <si>
    <t xml:space="preserve">EPS a NZS Domov seniorů VOJKOV
Domov seniorů Vojkov,                                                                                                                              257 53 Vrchotovy Janovice
460 01, Liberec I -Staré Město
</t>
  </si>
  <si>
    <t xml:space="preserve">Kabel  vedení 1x2x0,8  s požární funkčností a 60 min. Kabel pro instalaci EPS PH 180,   dle ZP-27/2008, B2caS1D0 maják </t>
  </si>
  <si>
    <t xml:space="preserve">Montáž kabelu  vedení  s požární funkčností a 60 min. Kabel pro instalaci EPS PH 180,   dle ZP-27/2008, B2caS1D0 maják </t>
  </si>
  <si>
    <t>CELKEM</t>
  </si>
  <si>
    <t>VENKOVNÍ ROZVODY</t>
  </si>
  <si>
    <t>Trubka PVC bezhalogenová  pro kabel na povrchu (trasy SUTERÉN, PŮDA) 1250HFPP</t>
  </si>
  <si>
    <t>VENKOVNÍ ROZVODY EPS A NZS</t>
  </si>
  <si>
    <t>Pokládka PE nebo vrapované chráničky</t>
  </si>
  <si>
    <t>Povrchy nad rámec litý asfalt</t>
  </si>
  <si>
    <t>Povrchy nad rámec litý asfalt podk.beton</t>
  </si>
  <si>
    <t>Povrchy nad rámec litý asfalt podk.štěrk</t>
  </si>
  <si>
    <t>Průvrt zdivem smíšeným tl. 150 mm</t>
  </si>
  <si>
    <t>Rýha v trávě 35/70-100</t>
  </si>
  <si>
    <t>Rýha ve vozovce litý asfalt 50/100</t>
  </si>
  <si>
    <t>Vytyčení trasy v zastavěném terénu</t>
  </si>
  <si>
    <t>Zřízení a odstr.přech.lávky z ocel.desky</t>
  </si>
  <si>
    <t>Kalibrace trubiček TS během stavby</t>
  </si>
  <si>
    <t>Kalibrace trubky během stavby</t>
  </si>
  <si>
    <t>Měření oboustranně ukončeného opt. vlákna v TS-stavba</t>
  </si>
  <si>
    <t>Montáž koncovky mechan.rozeb. s/bez vent</t>
  </si>
  <si>
    <t>Montáž ochran. kabel. komory pro spojku</t>
  </si>
  <si>
    <t>Montáž rozvaděče optického</t>
  </si>
  <si>
    <t>Montáž spojky, koncov., průchod.,reduk. TS</t>
  </si>
  <si>
    <t>Montáž trubky úložné</t>
  </si>
  <si>
    <t>Pokládka tlustostěnné trubičky TS</t>
  </si>
  <si>
    <t>Připevnění kab. v rozv. nebo OCEF skříni</t>
  </si>
  <si>
    <t>Svaření vlákna v rozvaděči</t>
  </si>
  <si>
    <t>Zafukování mikrokabelu</t>
  </si>
  <si>
    <t>Zkouška tlaková trubiček TS během stavby</t>
  </si>
  <si>
    <t xml:space="preserve">Zkouška tlaková trubky během stavby </t>
  </si>
  <si>
    <t>Držák kabelu 12A2 dielektrický</t>
  </si>
  <si>
    <t>Kapesníček čistící S 4557 - Z201 A 267</t>
  </si>
  <si>
    <t>Kazeta optická 36svař.vláken 108001884</t>
  </si>
  <si>
    <t>Koncovka trubky 32 mm s ventilkem Plass.</t>
  </si>
  <si>
    <t>Ochrana spoje smršťovací S0924 60 mm</t>
  </si>
  <si>
    <t>Průchodka kabel. 6-20mm do skříní OCEF</t>
  </si>
  <si>
    <t>Průchodka těsnící mikrokabelu 10mm OFA</t>
  </si>
  <si>
    <t>Průchodka trubičky 10mm proti kabelu 3mm</t>
  </si>
  <si>
    <t>Spojka trubičky HDPE 10mm s pojistkami</t>
  </si>
  <si>
    <t>Šňůra optická 2xSC/PC 0,9mm OFS 3m</t>
  </si>
  <si>
    <t>Trubička HDPE 10/5,5mm spec.č.1 červená</t>
  </si>
  <si>
    <t>Trubička HDPE 10/8mm-barva č.1 červená</t>
  </si>
  <si>
    <t>Trubička HDPE 10/8mm-barva č.2 zelená</t>
  </si>
  <si>
    <t>Trubička HDPE 10/8mm-barva č.3 žlutá</t>
  </si>
  <si>
    <t>Trubička ochran. D181755 33m 105317549</t>
  </si>
  <si>
    <t>Trubka HDPE 40/33 černá -2x bílé pruhy</t>
  </si>
  <si>
    <t>Trubka HDPE 40/33 oranž. -2x bílé pruhy</t>
  </si>
  <si>
    <t>Ubrousek čistící pro opt. vlákno 34155</t>
  </si>
  <si>
    <t>Deska krycí plast. 300x1000 mm</t>
  </si>
  <si>
    <t>Fólie výstražná 220mm PE oranžová</t>
  </si>
  <si>
    <t>Fólie výstražná 330mm PE oranžová</t>
  </si>
  <si>
    <t>Průchodka stěnová SMD 41/16</t>
  </si>
  <si>
    <t>Trubka PE 110/3,5/6000mm</t>
  </si>
  <si>
    <t>Trubka vrapovaná 40/32 s lankem</t>
  </si>
  <si>
    <t>3000 VENKOVNÍ ROZVODY</t>
  </si>
  <si>
    <t>CELKEM STAVBA</t>
  </si>
  <si>
    <t>Zafukování svazku trubiček TS  3x10/7mm</t>
  </si>
  <si>
    <t>Komora kabelová 580x580 HL 600mm</t>
  </si>
  <si>
    <t xml:space="preserve">Víko kompozitní A15 (1,5t) pro komory Hidrostank, 58x58cm </t>
  </si>
  <si>
    <t>Dno kabelové komory Hidrostank 580x580 mm</t>
  </si>
  <si>
    <t>Kabel optický, Blown Cable, 8vl., 9/125, LFP, 2,8mm, Z006, CLT, KDP</t>
  </si>
  <si>
    <t>Rozváděč Optický, box nástěnný, neosazený pro 24 x SC adaptérů uzamykatelný, 305x240x50 mm</t>
  </si>
  <si>
    <t>Optická kazeta KO3 pro 12 až 24 svarů, černá, 180x130x8</t>
  </si>
  <si>
    <t>Adaptér optický SC-SC, Simplex, APC, Singlemode</t>
  </si>
  <si>
    <t>Zaměření úložných kabelů</t>
  </si>
  <si>
    <t>Dokumentace skutečného provedení</t>
  </si>
  <si>
    <t>4000 skutečné provedení</t>
  </si>
  <si>
    <t>Vytyčení stávajích sítí /vypískání/</t>
  </si>
  <si>
    <t>Optický propojovací kabel SM  SC/SC - 30m nehořlavý</t>
  </si>
  <si>
    <t>Kabel CYKY 4x2,5</t>
  </si>
  <si>
    <t>Montáž kabelu CYKY</t>
  </si>
  <si>
    <t>Montáž jističe 6A - napojení napájení</t>
  </si>
  <si>
    <t>Stavební přípomoce začištění drážky, detekce sítí a úklid</t>
  </si>
  <si>
    <t>Krabice KS125</t>
  </si>
  <si>
    <t xml:space="preserve">OPPO CZ-EPI dle DIN 14661, vč. Skříně </t>
  </si>
  <si>
    <t>OPPO CZ-EPI dle DIN 14661, vč. Skříně</t>
  </si>
  <si>
    <t>Tlačítkový hlásič , červený, IP24 (vnitřní), integrovaný zkratový izolátor, se základnou pro povrchovou montáž</t>
  </si>
  <si>
    <t>Montáž tlačítkových  hlásičů , červený, IP24 (vnitřní), integrovaný zkratový izolátor, se základnou pro povrchovou montáž</t>
  </si>
  <si>
    <t>VVP hlídaný  1 x releový výstup  3x vstup  , integrovaný zkratový izolátor</t>
  </si>
  <si>
    <t>Montáž vvp, integrovaný zkratový izolátor</t>
  </si>
  <si>
    <t>Kabel k mikrofonu 3XN0,8</t>
  </si>
  <si>
    <t>kompl.</t>
  </si>
  <si>
    <t>Opláštění ústředny EPS (místo samostatného požárního úseku) EI, EW 60 min.</t>
  </si>
  <si>
    <t>Zakrytí ústředny EPS a evak. mikrofonu v objektu č. 9  - dvířka ovládané od EPS</t>
  </si>
  <si>
    <t>Monitorování a ovládání stávajích el. dveří do objektu č. 1</t>
  </si>
  <si>
    <t>Výměna dveří v předsíni objektu č-.9 včetně rámu EI, EW 60 min.</t>
  </si>
  <si>
    <t>U žlutě označených položek zadavatel požaduje v rámci nabídky doložení katalogových listů ke konkrétně nabízeným výrobkům a typům v ČJ.</t>
  </si>
  <si>
    <t>Uchaceč vyplňuje pouze všechny modře označené položky, kde vyplňuje jednotkouvou cenu položky v Kč bez DPH</t>
  </si>
  <si>
    <t>Dokumentace skutečného provedení pro systémy EPS a NZS včetně venkovních rozvodů</t>
  </si>
  <si>
    <t>Šedě označené položky se v dotčených objektech nevyskytují</t>
  </si>
  <si>
    <t>Pokyny pro vyplnění výkazu výměr:</t>
  </si>
  <si>
    <t>U některých položek typu "Dokumentace skutečného provedení pro systémy EPS a NZS včetně venkovních rozvodů" je projektantem odhadnuta v rámci kompletu jednotková cena položky určená dle pracnosti na jednotlivém objektu, uchazeč vyplní takovou jendotkovou cenu, aby byl schopen v součtu všech objektů plnit předmět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</si>
</sst>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;[Red]0"/>
  </numFmts>
  <fonts count="5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3"/>
      <name val="Trebuchet MS"/>
      <family val="2"/>
    </font>
    <font>
      <i/>
      <sz val="8"/>
      <color theme="1"/>
      <name val="Trebuchet MS"/>
      <family val="2"/>
      <charset val="238"/>
    </font>
    <font>
      <i/>
      <sz val="8"/>
      <name val="Trebuchet MS"/>
      <family val="2"/>
    </font>
    <font>
      <i/>
      <sz val="8"/>
      <color theme="3"/>
      <name val="Trebuchet MS"/>
      <family val="2"/>
    </font>
    <font>
      <i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8"/>
      <color theme="3"/>
      <name val="Trebuchet MS"/>
      <family val="2"/>
      <charset val="238"/>
    </font>
    <font>
      <sz val="10"/>
      <color theme="3"/>
      <name val="Trebuchet MS"/>
      <family val="2"/>
      <charset val="238"/>
    </font>
    <font>
      <b/>
      <sz val="10"/>
      <color theme="3"/>
      <name val="Trebuchet MS"/>
      <family val="2"/>
      <charset val="238"/>
    </font>
    <font>
      <i/>
      <sz val="8"/>
      <color theme="3"/>
      <name val="Trebuchet MS"/>
      <family val="2"/>
      <charset val="238"/>
    </font>
    <font>
      <sz val="9.5"/>
      <name val="Trebuchet MS"/>
      <family val="2"/>
      <charset val="238"/>
    </font>
    <font>
      <sz val="9"/>
      <name val="Trebuchet MS"/>
      <family val="2"/>
    </font>
    <font>
      <b/>
      <sz val="12"/>
      <name val="Trebuchet MS"/>
      <family val="2"/>
    </font>
    <font>
      <b/>
      <sz val="9"/>
      <color rgb="FF969696"/>
      <name val="Trebuchet MS"/>
      <family val="2"/>
      <charset val="238"/>
    </font>
    <font>
      <b/>
      <sz val="8"/>
      <name val="Trebuchet MS"/>
      <family val="2"/>
    </font>
    <font>
      <sz val="12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3366"/>
      <name val="Arial CE"/>
    </font>
    <font>
      <b/>
      <sz val="12"/>
      <name val="Arial"/>
      <family val="2"/>
      <charset val="238"/>
    </font>
    <font>
      <i/>
      <sz val="8"/>
      <name val="Trebuchet MS"/>
      <family val="2"/>
      <charset val="238"/>
    </font>
    <font>
      <sz val="8"/>
      <name val="Arial"/>
      <family val="2"/>
      <charset val="238"/>
    </font>
    <font>
      <b/>
      <sz val="11"/>
      <color rgb="FF960000"/>
      <name val="Arial"/>
      <family val="2"/>
      <charset val="238"/>
    </font>
    <font>
      <sz val="11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960000"/>
      <name val="Arial"/>
      <family val="2"/>
      <charset val="238"/>
    </font>
    <font>
      <sz val="9"/>
      <color rgb="FF003366"/>
      <name val="Arial"/>
      <family val="2"/>
      <charset val="238"/>
    </font>
    <font>
      <sz val="8"/>
      <color theme="1"/>
      <name val="Trebuchet MS"/>
      <family val="2"/>
      <charset val="238"/>
    </font>
    <font>
      <sz val="8.5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8">
    <xf numFmtId="0" fontId="0" fillId="0" borderId="0"/>
    <xf numFmtId="0" fontId="21" fillId="0" borderId="0" applyNumberFormat="0" applyFill="0" applyBorder="0" applyAlignment="0" applyProtection="0"/>
    <xf numFmtId="0" fontId="28" fillId="0" borderId="1"/>
    <xf numFmtId="0" fontId="28" fillId="0" borderId="1"/>
    <xf numFmtId="0" fontId="29" fillId="0" borderId="1"/>
    <xf numFmtId="0" fontId="30" fillId="0" borderId="1"/>
    <xf numFmtId="0" fontId="28" fillId="0" borderId="1" applyNumberFormat="0" applyFont="0" applyFill="0" applyBorder="0" applyAlignment="0" applyProtection="0">
      <alignment vertical="top"/>
    </xf>
    <xf numFmtId="0" fontId="30" fillId="0" borderId="1"/>
  </cellStyleXfs>
  <cellXfs count="30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 applyProtection="1"/>
    <xf numFmtId="0" fontId="15" fillId="2" borderId="0" xfId="1" applyFont="1" applyFill="1" applyAlignment="1" applyProtection="1">
      <alignment vertical="center"/>
    </xf>
    <xf numFmtId="0" fontId="21" fillId="2" borderId="0" xfId="1" applyFill="1" applyProtection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5" fillId="0" borderId="1" xfId="6" applyNumberFormat="1" applyFont="1" applyFill="1" applyBorder="1" applyAlignment="1" applyProtection="1">
      <alignment vertical="top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/>
    </xf>
    <xf numFmtId="0" fontId="32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66" fontId="1" fillId="0" borderId="1" xfId="0" applyNumberFormat="1" applyFont="1" applyBorder="1" applyAlignment="1">
      <alignment vertical="top"/>
    </xf>
    <xf numFmtId="166" fontId="1" fillId="0" borderId="6" xfId="0" applyNumberFormat="1" applyFont="1" applyBorder="1" applyAlignment="1">
      <alignment vertical="top"/>
    </xf>
    <xf numFmtId="0" fontId="0" fillId="0" borderId="0" xfId="0" applyFont="1" applyAlignment="1">
      <alignment horizontal="left" vertical="top"/>
    </xf>
    <xf numFmtId="4" fontId="0" fillId="0" borderId="0" xfId="0" applyNumberFormat="1" applyFont="1" applyAlignment="1">
      <alignment vertical="top"/>
    </xf>
    <xf numFmtId="0" fontId="0" fillId="0" borderId="0" xfId="0"/>
    <xf numFmtId="0" fontId="0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/>
    <xf numFmtId="0" fontId="7" fillId="0" borderId="1" xfId="0" applyFont="1" applyBorder="1" applyAlignment="1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15" fillId="2" borderId="0" xfId="1" applyFont="1" applyFill="1" applyAlignment="1" applyProtection="1">
      <alignment vertical="center"/>
    </xf>
    <xf numFmtId="0" fontId="0" fillId="0" borderId="1" xfId="0" applyFont="1" applyBorder="1"/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31" fillId="0" borderId="1" xfId="0" applyFont="1" applyBorder="1" applyAlignment="1"/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/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top"/>
    </xf>
    <xf numFmtId="0" fontId="0" fillId="3" borderId="1" xfId="0" applyFont="1" applyFill="1" applyBorder="1" applyAlignment="1">
      <alignment vertical="center"/>
    </xf>
    <xf numFmtId="4" fontId="7" fillId="0" borderId="1" xfId="0" applyNumberFormat="1" applyFont="1" applyBorder="1" applyAlignment="1"/>
    <xf numFmtId="0" fontId="0" fillId="0" borderId="9" xfId="0" applyFont="1" applyBorder="1" applyAlignment="1">
      <alignment horizontal="right" vertical="center"/>
    </xf>
    <xf numFmtId="4" fontId="0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5" fillId="2" borderId="0" xfId="1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right" vertical="center"/>
    </xf>
    <xf numFmtId="4" fontId="0" fillId="0" borderId="1" xfId="0" applyNumberFormat="1" applyFont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4" fontId="0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46" fillId="0" borderId="15" xfId="0" applyNumberFormat="1" applyFont="1" applyBorder="1" applyAlignment="1">
      <alignment vertical="center"/>
    </xf>
    <xf numFmtId="0" fontId="50" fillId="0" borderId="15" xfId="0" applyFont="1" applyBorder="1" applyAlignment="1">
      <alignment vertical="center"/>
    </xf>
    <xf numFmtId="4" fontId="50" fillId="0" borderId="15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4" fontId="51" fillId="0" borderId="1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46" fillId="0" borderId="14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41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right" vertical="center"/>
    </xf>
    <xf numFmtId="0" fontId="43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vertical="center"/>
    </xf>
    <xf numFmtId="4" fontId="49" fillId="3" borderId="19" xfId="0" applyNumberFormat="1" applyFont="1" applyFill="1" applyBorder="1" applyAlignment="1">
      <alignment vertical="center"/>
    </xf>
    <xf numFmtId="4" fontId="51" fillId="0" borderId="20" xfId="0" applyNumberFormat="1" applyFont="1" applyBorder="1" applyAlignment="1">
      <alignment vertical="center"/>
    </xf>
    <xf numFmtId="4" fontId="49" fillId="3" borderId="21" xfId="0" applyNumberFormat="1" applyFont="1" applyFill="1" applyBorder="1" applyAlignment="1">
      <alignment vertical="center"/>
    </xf>
    <xf numFmtId="4" fontId="43" fillId="3" borderId="22" xfId="0" applyNumberFormat="1" applyFont="1" applyFill="1" applyBorder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5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" fontId="47" fillId="0" borderId="17" xfId="0" applyNumberFormat="1" applyFont="1" applyBorder="1" applyAlignment="1">
      <alignment vertical="center"/>
    </xf>
    <xf numFmtId="4" fontId="48" fillId="0" borderId="9" xfId="0" applyNumberFormat="1" applyFont="1" applyBorder="1" applyAlignment="1">
      <alignment vertical="center"/>
    </xf>
    <xf numFmtId="4" fontId="48" fillId="0" borderId="19" xfId="0" applyNumberFormat="1" applyFont="1" applyBorder="1" applyAlignment="1">
      <alignment vertical="center"/>
    </xf>
    <xf numFmtId="4" fontId="46" fillId="0" borderId="16" xfId="0" applyNumberFormat="1" applyFont="1" applyBorder="1" applyAlignment="1">
      <alignment vertical="center"/>
    </xf>
    <xf numFmtId="4" fontId="46" fillId="0" borderId="18" xfId="0" applyNumberFormat="1" applyFont="1" applyBorder="1" applyAlignment="1">
      <alignment vertical="center"/>
    </xf>
    <xf numFmtId="4" fontId="46" fillId="0" borderId="12" xfId="0" applyNumberFormat="1" applyFont="1" applyBorder="1" applyAlignment="1">
      <alignment vertical="center"/>
    </xf>
    <xf numFmtId="4" fontId="47" fillId="0" borderId="20" xfId="0" applyNumberFormat="1" applyFont="1" applyBorder="1" applyAlignment="1">
      <alignment vertical="center"/>
    </xf>
    <xf numFmtId="4" fontId="48" fillId="0" borderId="13" xfId="0" applyNumberFormat="1" applyFont="1" applyBorder="1" applyAlignment="1">
      <alignment vertical="center"/>
    </xf>
    <xf numFmtId="4" fontId="48" fillId="0" borderId="21" xfId="0" applyNumberFormat="1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4" fontId="46" fillId="0" borderId="22" xfId="0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4" fontId="44" fillId="4" borderId="16" xfId="0" applyNumberFormat="1" applyFont="1" applyFill="1" applyBorder="1" applyAlignment="1" applyProtection="1">
      <alignment vertical="center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4" fontId="0" fillId="4" borderId="16" xfId="0" applyNumberFormat="1" applyFont="1" applyFill="1" applyBorder="1" applyAlignment="1" applyProtection="1">
      <alignment vertical="center"/>
      <protection locked="0"/>
    </xf>
    <xf numFmtId="4" fontId="44" fillId="0" borderId="16" xfId="0" applyNumberFormat="1" applyFont="1" applyFill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168" fontId="25" fillId="0" borderId="16" xfId="0" applyNumberFormat="1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4" fontId="34" fillId="4" borderId="16" xfId="0" applyNumberFormat="1" applyFont="1" applyFill="1" applyBorder="1" applyAlignment="1" applyProtection="1">
      <alignment vertical="center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4" fontId="22" fillId="4" borderId="16" xfId="0" applyNumberFormat="1" applyFont="1" applyFill="1" applyBorder="1" applyAlignment="1" applyProtection="1">
      <alignment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168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4" borderId="16" xfId="0" applyFont="1" applyFill="1" applyBorder="1" applyAlignment="1" applyProtection="1">
      <alignment horizontal="center" vertical="center" wrapText="1"/>
      <protection locked="0"/>
    </xf>
    <xf numFmtId="4" fontId="27" fillId="4" borderId="16" xfId="0" applyNumberFormat="1" applyFont="1" applyFill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168" fontId="23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vertical="top"/>
    </xf>
    <xf numFmtId="4" fontId="34" fillId="0" borderId="16" xfId="0" applyNumberFormat="1" applyFont="1" applyFill="1" applyBorder="1" applyAlignment="1" applyProtection="1">
      <alignment vertical="center"/>
      <protection locked="0"/>
    </xf>
    <xf numFmtId="4" fontId="34" fillId="0" borderId="16" xfId="0" applyNumberFormat="1" applyFont="1" applyFill="1" applyBorder="1" applyAlignment="1" applyProtection="1">
      <alignment vertical="top"/>
      <protection locked="0"/>
    </xf>
    <xf numFmtId="4" fontId="44" fillId="0" borderId="16" xfId="0" applyNumberFormat="1" applyFont="1" applyFill="1" applyBorder="1" applyAlignment="1" applyProtection="1">
      <alignment vertical="top"/>
      <protection locked="0"/>
    </xf>
    <xf numFmtId="4" fontId="44" fillId="4" borderId="16" xfId="0" applyNumberFormat="1" applyFont="1" applyFill="1" applyBorder="1" applyAlignment="1" applyProtection="1">
      <alignment vertical="top"/>
      <protection locked="0"/>
    </xf>
    <xf numFmtId="0" fontId="19" fillId="0" borderId="1" xfId="0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44" fillId="0" borderId="16" xfId="0" applyFont="1" applyBorder="1" applyAlignment="1" applyProtection="1">
      <alignment horizontal="center" vertical="center"/>
      <protection locked="0"/>
    </xf>
    <xf numFmtId="168" fontId="44" fillId="0" borderId="16" xfId="0" applyNumberFormat="1" applyFont="1" applyBorder="1" applyAlignment="1" applyProtection="1">
      <alignment horizontal="center" vertical="center" wrapText="1"/>
      <protection locked="0"/>
    </xf>
    <xf numFmtId="0" fontId="44" fillId="0" borderId="16" xfId="0" applyFont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168" fontId="34" fillId="0" borderId="16" xfId="0" applyNumberFormat="1" applyFont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 applyProtection="1">
      <alignment horizontal="left" vertical="center" wrapText="1"/>
      <protection locked="0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4" fontId="23" fillId="4" borderId="16" xfId="0" applyNumberFormat="1" applyFont="1" applyFill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top" wrapText="1"/>
      <protection locked="0"/>
    </xf>
    <xf numFmtId="0" fontId="34" fillId="0" borderId="16" xfId="0" applyFont="1" applyBorder="1" applyAlignment="1" applyProtection="1">
      <alignment horizontal="left" vertical="top" wrapText="1"/>
      <protection locked="0"/>
    </xf>
    <xf numFmtId="0" fontId="44" fillId="0" borderId="1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4" fontId="20" fillId="4" borderId="16" xfId="0" applyNumberFormat="1" applyFont="1" applyFill="1" applyBorder="1" applyAlignment="1" applyProtection="1">
      <alignment vertical="center"/>
      <protection locked="0"/>
    </xf>
    <xf numFmtId="0" fontId="31" fillId="0" borderId="1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4" fontId="31" fillId="0" borderId="16" xfId="0" applyNumberFormat="1" applyFont="1" applyFill="1" applyBorder="1" applyAlignment="1" applyProtection="1">
      <alignment vertical="center"/>
      <protection locked="0"/>
    </xf>
    <xf numFmtId="4" fontId="25" fillId="4" borderId="16" xfId="0" applyNumberFormat="1" applyFont="1" applyFill="1" applyBorder="1" applyAlignment="1" applyProtection="1">
      <alignment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4" fontId="24" fillId="4" borderId="16" xfId="0" applyNumberFormat="1" applyFont="1" applyFill="1" applyBorder="1" applyAlignment="1" applyProtection="1">
      <alignment vertical="center"/>
      <protection locked="0"/>
    </xf>
    <xf numFmtId="4" fontId="31" fillId="4" borderId="16" xfId="0" applyNumberFormat="1" applyFont="1" applyFill="1" applyBorder="1" applyAlignment="1" applyProtection="1">
      <alignment vertical="center"/>
      <protection locked="0"/>
    </xf>
    <xf numFmtId="0" fontId="40" fillId="0" borderId="1" xfId="0" applyFont="1" applyBorder="1" applyAlignment="1">
      <alignment horizontal="left" vertical="center"/>
    </xf>
    <xf numFmtId="0" fontId="0" fillId="0" borderId="1" xfId="0" applyFont="1" applyBorder="1" applyAlignment="1" applyProtection="1">
      <alignment vertical="top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5" fillId="0" borderId="5" xfId="0" applyNumberFormat="1" applyFont="1" applyBorder="1" applyAlignment="1" applyProtection="1">
      <alignment vertical="center"/>
      <protection locked="0"/>
    </xf>
    <xf numFmtId="0" fontId="52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  <protection locked="0"/>
    </xf>
    <xf numFmtId="168" fontId="23" fillId="0" borderId="1" xfId="0" applyNumberFormat="1" applyFont="1" applyBorder="1" applyAlignment="1" applyProtection="1">
      <alignment horizontal="center" vertical="center" wrapText="1"/>
      <protection locked="0"/>
    </xf>
    <xf numFmtId="4" fontId="47" fillId="0" borderId="15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6" xfId="0" applyFont="1" applyBorder="1"/>
    <xf numFmtId="4" fontId="0" fillId="0" borderId="16" xfId="0" applyNumberFormat="1" applyFont="1" applyBorder="1" applyAlignment="1">
      <alignment horizontal="center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31" fillId="4" borderId="16" xfId="0" applyFont="1" applyFill="1" applyBorder="1" applyAlignment="1" applyProtection="1">
      <alignment horizontal="center" vertical="center" wrapText="1"/>
      <protection locked="0"/>
    </xf>
    <xf numFmtId="0" fontId="53" fillId="0" borderId="16" xfId="0" applyFont="1" applyBorder="1" applyAlignment="1" applyProtection="1">
      <alignment horizontal="center" vertical="center"/>
      <protection locked="0"/>
    </xf>
    <xf numFmtId="0" fontId="53" fillId="0" borderId="16" xfId="0" applyFont="1" applyBorder="1" applyAlignment="1" applyProtection="1">
      <alignment horizontal="left" vertical="center" wrapText="1"/>
      <protection locked="0"/>
    </xf>
    <xf numFmtId="0" fontId="53" fillId="0" borderId="16" xfId="0" applyFont="1" applyBorder="1" applyAlignment="1" applyProtection="1">
      <alignment horizontal="center" vertical="center" wrapText="1"/>
      <protection locked="0"/>
    </xf>
    <xf numFmtId="0" fontId="53" fillId="4" borderId="16" xfId="0" applyFont="1" applyFill="1" applyBorder="1" applyAlignment="1" applyProtection="1">
      <alignment horizontal="center" vertical="center" wrapText="1"/>
      <protection locked="0"/>
    </xf>
    <xf numFmtId="4" fontId="53" fillId="4" borderId="16" xfId="0" applyNumberFormat="1" applyFont="1" applyFill="1" applyBorder="1" applyAlignment="1" applyProtection="1">
      <alignment vertical="center"/>
      <protection locked="0"/>
    </xf>
    <xf numFmtId="0" fontId="53" fillId="0" borderId="16" xfId="0" applyFont="1" applyBorder="1" applyAlignment="1">
      <alignment vertical="top" wrapText="1"/>
    </xf>
    <xf numFmtId="0" fontId="53" fillId="0" borderId="16" xfId="0" applyFont="1" applyBorder="1" applyAlignment="1" applyProtection="1">
      <alignment horizontal="left" vertical="top" wrapText="1"/>
      <protection locked="0"/>
    </xf>
    <xf numFmtId="0" fontId="53" fillId="0" borderId="16" xfId="0" applyFont="1" applyBorder="1" applyAlignment="1" applyProtection="1">
      <alignment horizontal="center" vertical="top" wrapText="1"/>
      <protection locked="0"/>
    </xf>
    <xf numFmtId="4" fontId="53" fillId="4" borderId="16" xfId="0" applyNumberFormat="1" applyFont="1" applyFill="1" applyBorder="1" applyAlignment="1" applyProtection="1">
      <alignment vertical="top"/>
      <protection locked="0"/>
    </xf>
    <xf numFmtId="0" fontId="31" fillId="0" borderId="16" xfId="0" applyFont="1" applyBorder="1" applyAlignment="1" applyProtection="1">
      <alignment horizontal="left" vertical="top" wrapText="1"/>
      <protection locked="0"/>
    </xf>
    <xf numFmtId="0" fontId="31" fillId="0" borderId="16" xfId="0" applyFont="1" applyBorder="1" applyAlignment="1" applyProtection="1">
      <alignment horizontal="center" vertical="top" wrapText="1"/>
      <protection locked="0"/>
    </xf>
    <xf numFmtId="4" fontId="31" fillId="4" borderId="16" xfId="0" applyNumberFormat="1" applyFont="1" applyFill="1" applyBorder="1" applyAlignment="1" applyProtection="1">
      <alignment vertical="top"/>
      <protection locked="0"/>
    </xf>
    <xf numFmtId="0" fontId="34" fillId="0" borderId="16" xfId="0" applyFont="1" applyBorder="1" applyAlignment="1" applyProtection="1">
      <alignment horizontal="center" vertical="top"/>
      <protection locked="0"/>
    </xf>
    <xf numFmtId="0" fontId="31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4" fillId="0" borderId="16" xfId="0" applyFont="1" applyBorder="1" applyAlignment="1">
      <alignment vertical="top" wrapText="1"/>
    </xf>
    <xf numFmtId="167" fontId="34" fillId="4" borderId="16" xfId="0" applyNumberFormat="1" applyFont="1" applyFill="1" applyBorder="1" applyAlignment="1" applyProtection="1">
      <alignment vertical="center"/>
      <protection locked="0"/>
    </xf>
    <xf numFmtId="167" fontId="44" fillId="4" borderId="16" xfId="0" applyNumberFormat="1" applyFont="1" applyFill="1" applyBorder="1" applyAlignment="1" applyProtection="1">
      <alignment vertical="center"/>
      <protection locked="0"/>
    </xf>
    <xf numFmtId="167" fontId="23" fillId="4" borderId="16" xfId="0" applyNumberFormat="1" applyFont="1" applyFill="1" applyBorder="1" applyAlignment="1" applyProtection="1">
      <alignment vertical="center"/>
      <protection locked="0"/>
    </xf>
    <xf numFmtId="167" fontId="20" fillId="4" borderId="16" xfId="0" applyNumberFormat="1" applyFont="1" applyFill="1" applyBorder="1" applyAlignment="1" applyProtection="1">
      <alignment vertical="center"/>
      <protection locked="0"/>
    </xf>
    <xf numFmtId="167" fontId="31" fillId="4" borderId="16" xfId="0" applyNumberFormat="1" applyFont="1" applyFill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0" fontId="31" fillId="0" borderId="16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>
      <alignment vertical="center"/>
    </xf>
    <xf numFmtId="4" fontId="33" fillId="0" borderId="1" xfId="0" applyNumberFormat="1" applyFont="1" applyFill="1" applyBorder="1" applyAlignment="1" applyProtection="1">
      <alignment vertical="center"/>
      <protection locked="0"/>
    </xf>
    <xf numFmtId="0" fontId="31" fillId="4" borderId="16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Alignment="1">
      <alignment wrapText="1"/>
    </xf>
    <xf numFmtId="0" fontId="44" fillId="5" borderId="16" xfId="0" applyFont="1" applyFill="1" applyBorder="1" applyAlignment="1" applyProtection="1">
      <alignment horizontal="left" vertical="top" wrapText="1"/>
      <protection locked="0"/>
    </xf>
    <xf numFmtId="0" fontId="23" fillId="5" borderId="16" xfId="0" applyFont="1" applyFill="1" applyBorder="1" applyAlignment="1" applyProtection="1">
      <alignment horizontal="left" vertical="top" wrapText="1"/>
      <protection locked="0"/>
    </xf>
    <xf numFmtId="0" fontId="53" fillId="5" borderId="16" xfId="0" applyFont="1" applyFill="1" applyBorder="1" applyAlignment="1" applyProtection="1">
      <alignment horizontal="left" vertical="center" wrapText="1"/>
      <protection locked="0"/>
    </xf>
    <xf numFmtId="0" fontId="20" fillId="5" borderId="16" xfId="0" applyFont="1" applyFill="1" applyBorder="1" applyAlignment="1" applyProtection="1">
      <alignment horizontal="left" vertical="center" wrapText="1"/>
      <protection locked="0"/>
    </xf>
    <xf numFmtId="0" fontId="54" fillId="5" borderId="16" xfId="0" applyFont="1" applyFill="1" applyBorder="1" applyAlignment="1">
      <alignment vertical="top" wrapText="1"/>
    </xf>
    <xf numFmtId="4" fontId="44" fillId="0" borderId="16" xfId="0" applyNumberFormat="1" applyFon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4" fontId="7" fillId="0" borderId="1" xfId="0" applyNumberFormat="1" applyFont="1" applyBorder="1"/>
    <xf numFmtId="4" fontId="44" fillId="6" borderId="16" xfId="0" applyNumberFormat="1" applyFont="1" applyFill="1" applyBorder="1" applyAlignment="1" applyProtection="1">
      <alignment vertical="center"/>
      <protection locked="0"/>
    </xf>
    <xf numFmtId="4" fontId="34" fillId="6" borderId="16" xfId="0" applyNumberFormat="1" applyFont="1" applyFill="1" applyBorder="1" applyAlignment="1" applyProtection="1">
      <alignment vertical="center"/>
      <protection locked="0"/>
    </xf>
    <xf numFmtId="4" fontId="23" fillId="6" borderId="16" xfId="0" applyNumberFormat="1" applyFont="1" applyFill="1" applyBorder="1" applyAlignment="1" applyProtection="1">
      <alignment vertical="center"/>
      <protection locked="0"/>
    </xf>
    <xf numFmtId="4" fontId="53" fillId="6" borderId="16" xfId="0" applyNumberFormat="1" applyFont="1" applyFill="1" applyBorder="1" applyAlignment="1" applyProtection="1">
      <alignment vertical="center"/>
      <protection locked="0"/>
    </xf>
    <xf numFmtId="4" fontId="31" fillId="6" borderId="16" xfId="0" applyNumberFormat="1" applyFont="1" applyFill="1" applyBorder="1" applyAlignment="1" applyProtection="1">
      <alignment vertical="center"/>
      <protection locked="0"/>
    </xf>
    <xf numFmtId="4" fontId="20" fillId="6" borderId="16" xfId="0" applyNumberFormat="1" applyFont="1" applyFill="1" applyBorder="1" applyAlignment="1" applyProtection="1">
      <alignment vertical="center"/>
      <protection locked="0"/>
    </xf>
    <xf numFmtId="4" fontId="53" fillId="6" borderId="16" xfId="0" applyNumberFormat="1" applyFont="1" applyFill="1" applyBorder="1" applyAlignment="1" applyProtection="1">
      <alignment vertical="top"/>
      <protection locked="0"/>
    </xf>
    <xf numFmtId="4" fontId="31" fillId="6" borderId="16" xfId="0" applyNumberFormat="1" applyFont="1" applyFill="1" applyBorder="1" applyAlignment="1" applyProtection="1">
      <alignment vertical="top"/>
      <protection locked="0"/>
    </xf>
    <xf numFmtId="4" fontId="0" fillId="6" borderId="16" xfId="0" applyNumberFormat="1" applyFill="1" applyBorder="1" applyAlignment="1" applyProtection="1">
      <alignment vertical="center"/>
      <protection locked="0"/>
    </xf>
    <xf numFmtId="4" fontId="22" fillId="6" borderId="16" xfId="0" applyNumberFormat="1" applyFont="1" applyFill="1" applyBorder="1" applyAlignment="1" applyProtection="1">
      <alignment vertical="center"/>
      <protection locked="0"/>
    </xf>
    <xf numFmtId="4" fontId="27" fillId="6" borderId="16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wrapText="1"/>
    </xf>
    <xf numFmtId="0" fontId="0" fillId="0" borderId="16" xfId="0" applyFont="1" applyBorder="1" applyAlignment="1">
      <alignment wrapText="1"/>
    </xf>
    <xf numFmtId="4" fontId="20" fillId="4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" fontId="44" fillId="0" borderId="16" xfId="0" applyNumberFormat="1" applyFont="1" applyBorder="1"/>
    <xf numFmtId="4" fontId="46" fillId="0" borderId="0" xfId="0" applyNumberFormat="1" applyFont="1" applyAlignment="1" applyProtection="1"/>
    <xf numFmtId="0" fontId="52" fillId="0" borderId="12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/>
    <xf numFmtId="4" fontId="33" fillId="0" borderId="24" xfId="0" applyNumberFormat="1" applyFont="1" applyFill="1" applyBorder="1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3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/>
    </xf>
  </cellXfs>
  <cellStyles count="8">
    <cellStyle name="Hypertextový odkaz" xfId="1" builtinId="8"/>
    <cellStyle name="Normální" xfId="0" builtinId="0" customBuiltin="1"/>
    <cellStyle name="normální 10" xfId="4" xr:uid="{AA26DB14-6157-40E5-A91D-156154FC99ED}"/>
    <cellStyle name="normální 2 2" xfId="3" xr:uid="{5E3D2876-2BB0-4206-85FC-D25A1310DE9A}"/>
    <cellStyle name="normální 2 4 10" xfId="7" xr:uid="{8FF62456-E15D-4FFA-ABC0-953E6BC3777F}"/>
    <cellStyle name="normální 2 4 8" xfId="5" xr:uid="{8C3338BE-F01B-4FC9-A5C6-41CD9CE84790}"/>
    <cellStyle name="normální 92" xfId="2" xr:uid="{BBA14422-8677-4996-9ACA-552C5FAD5E60}"/>
    <cellStyle name="Normální_SO 02-05 - Slaboproud" xfId="6" xr:uid="{B096EC56-B3DC-4139-8110-FF92AFC0565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0AD0901-D69F-40E6-82B3-6DCB5011CBD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EB2B80B-E124-4269-945D-E9A88368AEF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40"/>
  <sheetViews>
    <sheetView showGridLines="0" zoomScale="120" zoomScaleNormal="120" workbookViewId="0">
      <pane ySplit="1" topLeftCell="A23" activePane="bottomLeft" state="frozen"/>
      <selection pane="bottomLeft" activeCell="A23" sqref="A2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4.1640625" customWidth="1"/>
    <col min="6" max="6" width="62.5" customWidth="1"/>
    <col min="7" max="7" width="8.6640625" customWidth="1"/>
    <col min="8" max="8" width="9.6640625" style="53" customWidth="1"/>
    <col min="9" max="9" width="9.33203125" style="53" customWidth="1"/>
    <col min="10" max="10" width="9.1640625" customWidth="1"/>
    <col min="11" max="11" width="11.1640625" style="53" customWidth="1"/>
    <col min="12" max="12" width="12.6640625" customWidth="1"/>
    <col min="13" max="13" width="17.83203125" style="53" customWidth="1"/>
    <col min="14" max="14" width="17.5" style="53" customWidth="1"/>
    <col min="15" max="15" width="15.33203125" style="53" customWidth="1"/>
    <col min="16" max="16" width="15.83203125" customWidth="1"/>
    <col min="17" max="17" width="18.83203125" customWidth="1"/>
    <col min="18" max="18" width="19.83203125" customWidth="1"/>
    <col min="19" max="24" width="9.33203125" hidden="1"/>
    <col min="25" max="25" width="8.1640625" hidden="1" customWidth="1"/>
    <col min="26" max="26" width="29.6640625" hidden="1" customWidth="1"/>
    <col min="27" max="27" width="14.33203125" customWidth="1"/>
    <col min="28" max="28" width="12.33203125" customWidth="1"/>
    <col min="29" max="29" width="16.33203125" customWidth="1"/>
    <col min="30" max="30" width="12.33203125" customWidth="1"/>
    <col min="31" max="31" width="15" customWidth="1"/>
    <col min="32" max="32" width="11" customWidth="1"/>
    <col min="33" max="33" width="15" customWidth="1"/>
    <col min="34" max="34" width="16.33203125" customWidth="1"/>
    <col min="35" max="35" width="11" customWidth="1"/>
    <col min="36" max="36" width="15" customWidth="1"/>
    <col min="37" max="37" width="16.33203125" customWidth="1"/>
    <col min="50" max="71" width="9.33203125" hidden="1"/>
  </cols>
  <sheetData>
    <row r="1" spans="1:76" ht="21.75" customHeight="1" x14ac:dyDescent="0.3">
      <c r="A1" s="15"/>
      <c r="B1" s="6"/>
      <c r="C1" s="6"/>
      <c r="D1" s="7" t="s">
        <v>0</v>
      </c>
      <c r="E1" s="6"/>
      <c r="F1" s="16" t="s">
        <v>35</v>
      </c>
      <c r="G1" s="290" t="s">
        <v>36</v>
      </c>
      <c r="H1" s="290"/>
      <c r="I1" s="290"/>
      <c r="J1" s="290"/>
      <c r="K1" s="64"/>
      <c r="L1" s="6"/>
      <c r="M1" s="6"/>
      <c r="N1" s="6"/>
      <c r="O1" s="6"/>
      <c r="P1" s="16" t="s">
        <v>37</v>
      </c>
      <c r="Q1" s="7" t="s">
        <v>38</v>
      </c>
      <c r="R1" s="16" t="s">
        <v>39</v>
      </c>
      <c r="S1" s="16"/>
      <c r="T1" s="16"/>
      <c r="U1" s="16"/>
      <c r="V1" s="16"/>
      <c r="W1" s="16"/>
      <c r="X1" s="16"/>
      <c r="Y1" s="16"/>
      <c r="Z1" s="16"/>
      <c r="AA1" s="17"/>
      <c r="AB1" s="17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</row>
    <row r="2" spans="1:76" ht="36.950000000000003" customHeight="1" x14ac:dyDescent="0.3">
      <c r="R2" s="291"/>
      <c r="S2" s="292"/>
      <c r="T2" s="292"/>
      <c r="U2" s="292"/>
      <c r="V2" s="292"/>
      <c r="W2" s="292"/>
      <c r="X2" s="292"/>
      <c r="Y2" s="292"/>
      <c r="Z2" s="292"/>
      <c r="AA2" s="292"/>
      <c r="AB2" s="292"/>
      <c r="AZ2" s="9" t="s">
        <v>34</v>
      </c>
    </row>
    <row r="3" spans="1:76" ht="6.95" customHeight="1" x14ac:dyDescent="0.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AZ3" s="9" t="s">
        <v>33</v>
      </c>
    </row>
    <row r="4" spans="1:76" ht="36.950000000000003" customHeight="1" x14ac:dyDescent="0.3">
      <c r="B4" s="62"/>
      <c r="C4" s="62"/>
      <c r="D4" s="102" t="s">
        <v>40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S4" s="10" t="s">
        <v>3</v>
      </c>
      <c r="AZ4" s="9" t="s">
        <v>2</v>
      </c>
    </row>
    <row r="5" spans="1:76" ht="6.95" customHeight="1" x14ac:dyDescent="0.3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76" ht="15" x14ac:dyDescent="0.3">
      <c r="B6" s="62"/>
      <c r="C6" s="62"/>
      <c r="D6" s="103" t="s">
        <v>4</v>
      </c>
      <c r="E6" s="65"/>
      <c r="F6" s="65"/>
      <c r="G6" s="65"/>
      <c r="H6" s="65"/>
      <c r="I6" s="65"/>
      <c r="J6" s="65"/>
      <c r="K6" s="65"/>
      <c r="L6" s="62"/>
      <c r="M6" s="62"/>
      <c r="N6" s="62"/>
      <c r="O6" s="62"/>
      <c r="P6" s="62"/>
      <c r="Q6" s="62"/>
    </row>
    <row r="7" spans="1:76" ht="49.5" customHeight="1" x14ac:dyDescent="0.3">
      <c r="B7" s="62"/>
      <c r="C7" s="62"/>
      <c r="D7" s="65"/>
      <c r="E7" s="293" t="s">
        <v>244</v>
      </c>
      <c r="F7" s="294"/>
      <c r="G7" s="294"/>
      <c r="H7" s="294"/>
      <c r="I7" s="294"/>
      <c r="J7" s="294"/>
      <c r="K7" s="66"/>
      <c r="L7" s="62"/>
      <c r="M7" s="62"/>
      <c r="N7" s="62"/>
      <c r="O7" s="62"/>
      <c r="P7" s="62"/>
      <c r="Q7" s="62"/>
    </row>
    <row r="8" spans="1:76" ht="15" x14ac:dyDescent="0.3">
      <c r="B8" s="62"/>
      <c r="C8" s="62"/>
      <c r="D8" s="103" t="s">
        <v>41</v>
      </c>
      <c r="E8" s="65"/>
      <c r="F8" s="65"/>
      <c r="G8" s="65"/>
      <c r="H8" s="65"/>
      <c r="I8" s="65"/>
      <c r="J8" s="65"/>
      <c r="K8" s="65"/>
      <c r="L8" s="62"/>
      <c r="M8" s="62"/>
      <c r="N8" s="62"/>
      <c r="O8" s="62"/>
      <c r="P8" s="62"/>
      <c r="Q8" s="62"/>
    </row>
    <row r="9" spans="1:76" s="1" customFormat="1" ht="33.75" customHeight="1" x14ac:dyDescent="0.3">
      <c r="B9" s="57"/>
      <c r="C9" s="57"/>
      <c r="D9" s="57"/>
      <c r="E9" s="295" t="s">
        <v>234</v>
      </c>
      <c r="F9" s="296"/>
      <c r="G9" s="296"/>
      <c r="H9" s="296"/>
      <c r="I9" s="296"/>
      <c r="J9" s="296"/>
      <c r="K9" s="67"/>
      <c r="L9" s="57"/>
      <c r="M9" s="57"/>
      <c r="N9" s="57"/>
      <c r="O9" s="57"/>
      <c r="P9" s="57"/>
      <c r="Q9" s="57"/>
    </row>
    <row r="10" spans="1:76" s="1" customFormat="1" ht="15" x14ac:dyDescent="0.3">
      <c r="B10" s="57"/>
      <c r="C10" s="57"/>
      <c r="D10" s="103" t="s">
        <v>42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76" s="1" customFormat="1" ht="19.5" customHeight="1" x14ac:dyDescent="0.3">
      <c r="B11" s="57"/>
      <c r="C11" s="57"/>
      <c r="D11" s="57"/>
      <c r="E11" s="297"/>
      <c r="F11" s="298"/>
      <c r="G11" s="298"/>
      <c r="H11" s="298"/>
      <c r="I11" s="298"/>
      <c r="J11" s="298"/>
      <c r="K11" s="57"/>
      <c r="L11" s="57"/>
      <c r="M11" s="57"/>
      <c r="N11" s="57"/>
      <c r="O11" s="57"/>
      <c r="P11" s="57"/>
      <c r="Q11" s="57"/>
    </row>
    <row r="12" spans="1:76" s="1" customFormat="1" x14ac:dyDescent="0.3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76" s="1" customFormat="1" ht="14.45" customHeight="1" x14ac:dyDescent="0.3">
      <c r="B13" s="57"/>
      <c r="C13" s="43"/>
      <c r="D13" s="71" t="s">
        <v>5</v>
      </c>
      <c r="E13" s="104"/>
      <c r="F13" s="71" t="s">
        <v>136</v>
      </c>
      <c r="G13" s="43"/>
      <c r="H13" s="43"/>
      <c r="I13" s="43"/>
      <c r="J13" s="43"/>
      <c r="K13" s="43"/>
      <c r="L13" s="71" t="s">
        <v>6</v>
      </c>
      <c r="M13" s="71"/>
      <c r="N13" s="71"/>
      <c r="O13" s="71"/>
      <c r="P13" s="71" t="s">
        <v>1</v>
      </c>
      <c r="Q13" s="57"/>
    </row>
    <row r="14" spans="1:76" s="1" customFormat="1" ht="24" customHeight="1" x14ac:dyDescent="0.3">
      <c r="B14" s="57"/>
      <c r="C14" s="43"/>
      <c r="D14" s="71" t="s">
        <v>7</v>
      </c>
      <c r="E14" s="43"/>
      <c r="F14" s="105" t="s">
        <v>237</v>
      </c>
      <c r="G14" s="43"/>
      <c r="H14" s="43"/>
      <c r="I14" s="43"/>
      <c r="J14" s="43"/>
      <c r="K14" s="43"/>
      <c r="L14" s="71" t="s">
        <v>8</v>
      </c>
      <c r="M14" s="71"/>
      <c r="N14" s="71"/>
      <c r="O14" s="71"/>
      <c r="P14" s="106"/>
      <c r="Q14" s="57"/>
    </row>
    <row r="15" spans="1:76" s="1" customFormat="1" ht="10.5" customHeight="1" x14ac:dyDescent="0.3">
      <c r="B15" s="57"/>
      <c r="C15" s="43"/>
      <c r="D15" s="43"/>
      <c r="E15" s="43"/>
      <c r="F15" s="107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57"/>
    </row>
    <row r="16" spans="1:76" s="41" customFormat="1" ht="10.9" customHeight="1" x14ac:dyDescent="0.3">
      <c r="B16" s="57"/>
      <c r="C16" s="43"/>
      <c r="D16" s="43"/>
      <c r="E16" s="43"/>
      <c r="F16" s="10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7"/>
    </row>
    <row r="17" spans="2:17" s="1" customFormat="1" ht="14.45" customHeight="1" x14ac:dyDescent="0.3">
      <c r="B17" s="57"/>
      <c r="C17" s="43"/>
      <c r="D17" s="71" t="s">
        <v>9</v>
      </c>
      <c r="E17" s="43"/>
      <c r="F17" s="109" t="s">
        <v>236</v>
      </c>
      <c r="G17" s="43"/>
      <c r="H17" s="43"/>
      <c r="I17" s="43"/>
      <c r="J17" s="43"/>
      <c r="K17" s="43"/>
      <c r="L17" s="71" t="s">
        <v>239</v>
      </c>
      <c r="M17" s="71"/>
      <c r="N17" s="71"/>
      <c r="O17" s="71"/>
      <c r="P17" s="71"/>
      <c r="Q17" s="57"/>
    </row>
    <row r="18" spans="2:17" s="1" customFormat="1" ht="33" customHeight="1" x14ac:dyDescent="0.3">
      <c r="B18" s="57"/>
      <c r="C18" s="43"/>
      <c r="D18" s="43"/>
      <c r="E18" s="71"/>
      <c r="F18" s="109" t="s">
        <v>235</v>
      </c>
      <c r="G18" s="43"/>
      <c r="H18" s="43"/>
      <c r="I18" s="43"/>
      <c r="J18" s="43"/>
      <c r="K18" s="43"/>
      <c r="L18" s="71" t="s">
        <v>11</v>
      </c>
      <c r="M18" s="71"/>
      <c r="N18" s="71"/>
      <c r="O18" s="71"/>
      <c r="P18" s="71"/>
      <c r="Q18" s="57"/>
    </row>
    <row r="19" spans="2:17" s="1" customFormat="1" ht="15" customHeight="1" x14ac:dyDescent="0.3">
      <c r="B19" s="5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57"/>
    </row>
    <row r="20" spans="2:17" s="1" customFormat="1" ht="20.25" customHeight="1" x14ac:dyDescent="0.3">
      <c r="B20" s="57"/>
      <c r="C20" s="43"/>
      <c r="D20" s="71" t="s">
        <v>137</v>
      </c>
      <c r="E20" s="43"/>
      <c r="F20" s="43"/>
      <c r="G20" s="43"/>
      <c r="H20" s="43"/>
      <c r="I20" s="43"/>
      <c r="J20" s="43"/>
      <c r="K20" s="43"/>
      <c r="L20" s="71" t="s">
        <v>10</v>
      </c>
      <c r="M20" s="71"/>
      <c r="N20" s="71"/>
      <c r="O20" s="71"/>
      <c r="P20" s="71"/>
      <c r="Q20" s="57"/>
    </row>
    <row r="21" spans="2:17" s="1" customFormat="1" ht="18" customHeight="1" x14ac:dyDescent="0.3">
      <c r="B21" s="57"/>
      <c r="C21" s="43"/>
      <c r="D21" s="43"/>
      <c r="E21" s="71"/>
      <c r="F21" s="43"/>
      <c r="G21" s="43"/>
      <c r="H21" s="43"/>
      <c r="I21" s="43"/>
      <c r="J21" s="43"/>
      <c r="K21" s="43"/>
      <c r="L21" s="71" t="s">
        <v>11</v>
      </c>
      <c r="M21" s="71"/>
      <c r="N21" s="71"/>
      <c r="O21" s="71"/>
      <c r="P21" s="71"/>
      <c r="Q21" s="57"/>
    </row>
    <row r="22" spans="2:17" s="1" customFormat="1" ht="6.95" customHeight="1" x14ac:dyDescent="0.3">
      <c r="B22" s="57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57"/>
    </row>
    <row r="23" spans="2:17" s="1" customFormat="1" ht="77.25" customHeight="1" x14ac:dyDescent="0.3">
      <c r="B23" s="57"/>
      <c r="C23" s="43"/>
      <c r="D23" s="73" t="s">
        <v>13</v>
      </c>
      <c r="E23" s="43"/>
      <c r="F23" s="109" t="s">
        <v>238</v>
      </c>
      <c r="G23" s="43"/>
      <c r="H23" s="43"/>
      <c r="I23" s="43"/>
      <c r="J23" s="68"/>
      <c r="K23" s="68"/>
      <c r="L23" s="73" t="s">
        <v>240</v>
      </c>
      <c r="M23" s="73"/>
      <c r="N23" s="73"/>
      <c r="O23" s="73"/>
      <c r="P23" s="71"/>
      <c r="Q23" s="57"/>
    </row>
    <row r="24" spans="2:17" s="1" customFormat="1" ht="18" customHeight="1" x14ac:dyDescent="0.3">
      <c r="B24" s="57"/>
      <c r="C24" s="43"/>
      <c r="D24" s="43"/>
      <c r="E24" s="71"/>
      <c r="F24" s="43"/>
      <c r="G24" s="43"/>
      <c r="H24" s="43"/>
      <c r="I24" s="43"/>
      <c r="J24" s="68"/>
      <c r="K24" s="68"/>
      <c r="L24" s="73" t="s">
        <v>11</v>
      </c>
      <c r="M24" s="73"/>
      <c r="N24" s="73"/>
      <c r="O24" s="73"/>
      <c r="P24" s="71"/>
      <c r="Q24" s="57"/>
    </row>
    <row r="25" spans="2:17" s="1" customFormat="1" ht="6.95" customHeight="1" x14ac:dyDescent="0.3">
      <c r="B25" s="57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57"/>
    </row>
    <row r="26" spans="2:17" s="1" customFormat="1" ht="90.75" customHeight="1" x14ac:dyDescent="0.3">
      <c r="B26" s="57"/>
      <c r="C26" s="43"/>
      <c r="D26" s="73" t="s">
        <v>139</v>
      </c>
      <c r="E26" s="68"/>
      <c r="F26" s="110" t="s">
        <v>140</v>
      </c>
      <c r="G26" s="43"/>
      <c r="H26" s="43"/>
      <c r="I26" s="43"/>
      <c r="J26" s="43"/>
      <c r="K26" s="43"/>
      <c r="L26" s="68" t="s">
        <v>138</v>
      </c>
      <c r="M26" s="68"/>
      <c r="N26" s="68"/>
      <c r="O26" s="68"/>
      <c r="P26" s="43"/>
      <c r="Q26" s="57"/>
    </row>
    <row r="27" spans="2:17" s="2" customFormat="1" ht="71.25" customHeight="1" x14ac:dyDescent="0.3">
      <c r="B27" s="116"/>
      <c r="C27" s="74"/>
      <c r="D27" s="74"/>
      <c r="E27" s="299"/>
      <c r="F27" s="299"/>
      <c r="G27" s="299"/>
      <c r="H27" s="299"/>
      <c r="I27" s="299"/>
      <c r="J27" s="299"/>
      <c r="K27" s="69"/>
      <c r="L27" s="74"/>
      <c r="M27" s="117" t="s">
        <v>241</v>
      </c>
      <c r="N27" s="117" t="s">
        <v>242</v>
      </c>
      <c r="O27" s="117" t="s">
        <v>243</v>
      </c>
      <c r="P27" s="117" t="s">
        <v>286</v>
      </c>
      <c r="Q27" s="63" t="s">
        <v>337</v>
      </c>
    </row>
    <row r="28" spans="2:17" s="1" customFormat="1" ht="6.95" customHeight="1" x14ac:dyDescent="0.3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17" s="1" customFormat="1" ht="6.95" customHeight="1" thickBot="1" x14ac:dyDescent="0.3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2:17" s="1" customFormat="1" ht="25.35" customHeight="1" x14ac:dyDescent="0.3">
      <c r="B30" s="57"/>
      <c r="C30" s="57"/>
      <c r="D30" s="111" t="s">
        <v>14</v>
      </c>
      <c r="E30" s="57"/>
      <c r="F30" s="57"/>
      <c r="G30" s="57"/>
      <c r="H30" s="57"/>
      <c r="I30" s="57"/>
      <c r="J30" s="57"/>
      <c r="K30" s="57"/>
      <c r="L30" s="57"/>
      <c r="M30" s="99">
        <f>'D.2.5. EPS a NZS (2)'!M22</f>
        <v>0</v>
      </c>
      <c r="N30" s="99">
        <f>'D.2.5. EPS a NZS (2)'!N22</f>
        <v>0</v>
      </c>
      <c r="O30" s="99">
        <f>'D.2.5. EPS a NZS (2)'!O22</f>
        <v>0</v>
      </c>
      <c r="P30" s="123">
        <f>'D.2.5. EPS a NZS (2)'!P22</f>
        <v>0</v>
      </c>
      <c r="Q30" s="101">
        <f>'D.2.5. EPS a NZS (2)'!Q22</f>
        <v>0</v>
      </c>
    </row>
    <row r="31" spans="2:17" s="1" customFormat="1" ht="6.95" customHeight="1" x14ac:dyDescent="0.3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84"/>
      <c r="N31" s="84"/>
      <c r="O31" s="84"/>
      <c r="P31" s="94"/>
      <c r="Q31" s="96"/>
    </row>
    <row r="32" spans="2:17" s="1" customFormat="1" ht="14.45" customHeight="1" x14ac:dyDescent="0.3">
      <c r="B32" s="57"/>
      <c r="C32" s="57"/>
      <c r="D32" s="57"/>
      <c r="E32" s="57"/>
      <c r="F32" s="89" t="s">
        <v>16</v>
      </c>
      <c r="G32" s="287" t="s">
        <v>16</v>
      </c>
      <c r="H32" s="287"/>
      <c r="I32" s="287"/>
      <c r="J32" s="288"/>
      <c r="K32" s="57"/>
      <c r="L32" s="89" t="s">
        <v>15</v>
      </c>
      <c r="M32" s="81" t="s">
        <v>17</v>
      </c>
      <c r="N32" s="81" t="s">
        <v>17</v>
      </c>
      <c r="O32" s="81" t="s">
        <v>17</v>
      </c>
      <c r="P32" s="91" t="s">
        <v>17</v>
      </c>
      <c r="Q32" s="96"/>
    </row>
    <row r="33" spans="2:17" s="1" customFormat="1" ht="14.45" customHeight="1" x14ac:dyDescent="0.3">
      <c r="B33" s="57"/>
      <c r="C33" s="57"/>
      <c r="D33" s="112" t="s">
        <v>18</v>
      </c>
      <c r="E33" s="113" t="s">
        <v>19</v>
      </c>
      <c r="F33" s="90"/>
      <c r="G33" s="289"/>
      <c r="H33" s="289"/>
      <c r="I33" s="289"/>
      <c r="J33" s="288"/>
      <c r="K33" s="57"/>
      <c r="L33" s="114">
        <v>0.21</v>
      </c>
      <c r="M33" s="82">
        <f>M30*0.21</f>
        <v>0</v>
      </c>
      <c r="N33" s="82">
        <f t="shared" ref="N33:P33" si="0">N30*0.21</f>
        <v>0</v>
      </c>
      <c r="O33" s="82">
        <f t="shared" si="0"/>
        <v>0</v>
      </c>
      <c r="P33" s="92">
        <f t="shared" si="0"/>
        <v>0</v>
      </c>
      <c r="Q33" s="97">
        <f>SUM(M33:P33)</f>
        <v>0</v>
      </c>
    </row>
    <row r="34" spans="2:17" s="1" customFormat="1" ht="14.45" customHeight="1" x14ac:dyDescent="0.3">
      <c r="B34" s="57"/>
      <c r="C34" s="57"/>
      <c r="D34" s="57"/>
      <c r="E34" s="113" t="s">
        <v>20</v>
      </c>
      <c r="F34" s="90"/>
      <c r="G34" s="289"/>
      <c r="H34" s="289"/>
      <c r="I34" s="289"/>
      <c r="J34" s="288"/>
      <c r="K34" s="57"/>
      <c r="L34" s="114">
        <v>0.15</v>
      </c>
      <c r="M34" s="82">
        <v>0</v>
      </c>
      <c r="N34" s="82">
        <v>0</v>
      </c>
      <c r="O34" s="82">
        <v>0</v>
      </c>
      <c r="P34" s="92">
        <v>0</v>
      </c>
      <c r="Q34" s="98"/>
    </row>
    <row r="35" spans="2:17" s="1" customFormat="1" ht="14.45" hidden="1" customHeight="1" x14ac:dyDescent="0.3">
      <c r="B35" s="57"/>
      <c r="C35" s="57"/>
      <c r="D35" s="57"/>
      <c r="E35" s="58" t="s">
        <v>21</v>
      </c>
      <c r="F35" s="100" t="e">
        <f>ROUND(SUM(#REF!), 2)</f>
        <v>#REF!</v>
      </c>
      <c r="G35" s="57"/>
      <c r="H35" s="57"/>
      <c r="I35" s="57"/>
      <c r="J35" s="57"/>
      <c r="K35" s="57"/>
      <c r="L35" s="115">
        <v>0.21</v>
      </c>
      <c r="M35" s="83">
        <v>0</v>
      </c>
      <c r="N35" s="83"/>
      <c r="O35" s="83"/>
      <c r="P35" s="93">
        <v>0</v>
      </c>
      <c r="Q35" s="98"/>
    </row>
    <row r="36" spans="2:17" s="1" customFormat="1" ht="14.45" hidden="1" customHeight="1" x14ac:dyDescent="0.3">
      <c r="B36" s="57"/>
      <c r="C36" s="57"/>
      <c r="D36" s="57"/>
      <c r="E36" s="58" t="s">
        <v>22</v>
      </c>
      <c r="F36" s="100" t="e">
        <f>ROUND(SUM(#REF!), 2)</f>
        <v>#REF!</v>
      </c>
      <c r="G36" s="57"/>
      <c r="H36" s="57"/>
      <c r="I36" s="57"/>
      <c r="J36" s="57"/>
      <c r="K36" s="57"/>
      <c r="L36" s="115">
        <v>0.15</v>
      </c>
      <c r="M36" s="83">
        <v>0</v>
      </c>
      <c r="N36" s="83"/>
      <c r="O36" s="83"/>
      <c r="P36" s="93">
        <v>0</v>
      </c>
      <c r="Q36" s="98"/>
    </row>
    <row r="37" spans="2:17" s="1" customFormat="1" ht="14.45" hidden="1" customHeight="1" x14ac:dyDescent="0.3">
      <c r="B37" s="57"/>
      <c r="C37" s="57"/>
      <c r="D37" s="57"/>
      <c r="E37" s="58" t="s">
        <v>23</v>
      </c>
      <c r="F37" s="100" t="e">
        <f>ROUND(SUM(#REF!), 2)</f>
        <v>#REF!</v>
      </c>
      <c r="G37" s="57"/>
      <c r="H37" s="57"/>
      <c r="I37" s="57"/>
      <c r="J37" s="57"/>
      <c r="K37" s="57"/>
      <c r="L37" s="115">
        <v>0</v>
      </c>
      <c r="M37" s="83">
        <v>0</v>
      </c>
      <c r="N37" s="83"/>
      <c r="O37" s="83"/>
      <c r="P37" s="93">
        <v>0</v>
      </c>
      <c r="Q37" s="98"/>
    </row>
    <row r="38" spans="2:17" s="1" customFormat="1" ht="6.95" customHeight="1" x14ac:dyDescent="0.3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84"/>
      <c r="N38" s="84"/>
      <c r="O38" s="84"/>
      <c r="P38" s="94"/>
      <c r="Q38" s="98"/>
    </row>
    <row r="39" spans="2:17" s="1" customFormat="1" ht="25.35" customHeight="1" thickBot="1" x14ac:dyDescent="0.35">
      <c r="B39" s="57"/>
      <c r="C39" s="79"/>
      <c r="D39" s="118" t="s">
        <v>24</v>
      </c>
      <c r="E39" s="79"/>
      <c r="F39" s="79"/>
      <c r="G39" s="119" t="s">
        <v>25</v>
      </c>
      <c r="H39" s="119"/>
      <c r="I39" s="119"/>
      <c r="J39" s="120" t="s">
        <v>26</v>
      </c>
      <c r="K39" s="120"/>
      <c r="L39" s="121"/>
      <c r="M39" s="122">
        <f>SUM(M30:M37)</f>
        <v>0</v>
      </c>
      <c r="N39" s="122">
        <f t="shared" ref="N39:P39" si="1">SUM(N30:N37)</f>
        <v>0</v>
      </c>
      <c r="O39" s="122">
        <f t="shared" si="1"/>
        <v>0</v>
      </c>
      <c r="P39" s="124">
        <f t="shared" si="1"/>
        <v>0</v>
      </c>
      <c r="Q39" s="125">
        <f>SUM(M39:P39)</f>
        <v>0</v>
      </c>
    </row>
    <row r="40" spans="2:17" s="1" customFormat="1" ht="14.45" customHeight="1" x14ac:dyDescent="0.3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</sheetData>
  <mergeCells count="9">
    <mergeCell ref="G32:J32"/>
    <mergeCell ref="G33:J33"/>
    <mergeCell ref="G34:J34"/>
    <mergeCell ref="G1:J1"/>
    <mergeCell ref="R2:AB2"/>
    <mergeCell ref="E7:J7"/>
    <mergeCell ref="E9:J9"/>
    <mergeCell ref="E11:J11"/>
    <mergeCell ref="E27:J27"/>
  </mergeCells>
  <hyperlinks>
    <hyperlink ref="F1:G1" location="C2" display="1) Krycí list soupisu" xr:uid="{00000000-0004-0000-0500-000000000000}"/>
    <hyperlink ref="G1:J1" location="C58" display="2) Rekapitulace" xr:uid="{00000000-0004-0000-0500-000001000000}"/>
    <hyperlink ref="P1" location="C94" display="3) Soupis prací" xr:uid="{00000000-0004-0000-0500-000002000000}"/>
    <hyperlink ref="R1:AB1" location="'Rekapitulace stavby'!C2" display="Rekapitulace stavby" xr:uid="{00000000-0004-0000-0500-000003000000}"/>
  </hyperlinks>
  <printOptions horizontalCentered="1"/>
  <pageMargins left="0.59055118110236227" right="0.59055118110236227" top="0.59055118110236227" bottom="0.59055118110236227" header="0" footer="0"/>
  <pageSetup paperSize="9" scale="75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1364-D104-4C89-8AA9-1B5CD2D420BF}">
  <sheetPr>
    <pageSetUpPr fitToPage="1"/>
  </sheetPr>
  <dimension ref="A1:BX32"/>
  <sheetViews>
    <sheetView showGridLines="0" zoomScaleNormal="100" workbookViewId="0">
      <pane ySplit="1" topLeftCell="A2" activePane="bottomLeft" state="frozen"/>
      <selection pane="bottomLeft" activeCell="I36" sqref="I36"/>
    </sheetView>
  </sheetViews>
  <sheetFormatPr defaultRowHeight="13.5" x14ac:dyDescent="0.3"/>
  <cols>
    <col min="1" max="1" width="8.33203125" style="53" customWidth="1"/>
    <col min="2" max="2" width="1.6640625" style="53" customWidth="1"/>
    <col min="3" max="3" width="4.1640625" style="53" customWidth="1"/>
    <col min="4" max="4" width="4.33203125" style="53" customWidth="1"/>
    <col min="5" max="5" width="14.1640625" style="53" customWidth="1"/>
    <col min="6" max="6" width="60.1640625" style="53" customWidth="1"/>
    <col min="7" max="7" width="8.6640625" style="53" customWidth="1"/>
    <col min="8" max="8" width="1.1640625" style="53" customWidth="1"/>
    <col min="9" max="9" width="9.33203125" style="53" customWidth="1"/>
    <col min="10" max="10" width="9.1640625" style="53" customWidth="1"/>
    <col min="11" max="11" width="11.1640625" style="53" customWidth="1"/>
    <col min="12" max="12" width="12.6640625" style="53" customWidth="1"/>
    <col min="13" max="13" width="17.83203125" style="53" customWidth="1"/>
    <col min="14" max="14" width="17.5" style="53" customWidth="1"/>
    <col min="15" max="15" width="15.33203125" style="53" customWidth="1"/>
    <col min="16" max="16" width="15.83203125" style="53" customWidth="1"/>
    <col min="17" max="17" width="18.83203125" style="53" customWidth="1"/>
    <col min="18" max="18" width="19.83203125" style="53" customWidth="1"/>
    <col min="19" max="24" width="9.33203125" style="53"/>
    <col min="25" max="25" width="8.1640625" style="53" hidden="1" customWidth="1"/>
    <col min="26" max="26" width="29.6640625" style="53" hidden="1" customWidth="1"/>
    <col min="27" max="27" width="14.33203125" style="53" customWidth="1"/>
    <col min="28" max="28" width="12.33203125" style="53" customWidth="1"/>
    <col min="29" max="29" width="16.33203125" style="53" customWidth="1"/>
    <col min="30" max="30" width="12.33203125" style="53" customWidth="1"/>
    <col min="31" max="31" width="15" style="53" customWidth="1"/>
    <col min="32" max="32" width="11" style="53" customWidth="1"/>
    <col min="33" max="33" width="15" style="53" customWidth="1"/>
    <col min="34" max="34" width="16.33203125" style="53" customWidth="1"/>
    <col min="35" max="35" width="11" style="53" customWidth="1"/>
    <col min="36" max="36" width="15" style="53" customWidth="1"/>
    <col min="37" max="37" width="16.33203125" style="53" customWidth="1"/>
    <col min="38" max="16384" width="9.33203125" style="53"/>
  </cols>
  <sheetData>
    <row r="1" spans="1:76" ht="21.75" customHeight="1" x14ac:dyDescent="0.3">
      <c r="A1" s="15"/>
      <c r="B1" s="6"/>
      <c r="C1" s="6"/>
      <c r="D1" s="7" t="s">
        <v>0</v>
      </c>
      <c r="E1" s="6"/>
      <c r="F1" s="86" t="s">
        <v>35</v>
      </c>
      <c r="G1" s="290" t="s">
        <v>36</v>
      </c>
      <c r="H1" s="290"/>
      <c r="I1" s="290"/>
      <c r="J1" s="290"/>
      <c r="K1" s="86"/>
      <c r="L1" s="6"/>
      <c r="M1" s="6"/>
      <c r="N1" s="6"/>
      <c r="O1" s="6"/>
      <c r="P1" s="86" t="s">
        <v>37</v>
      </c>
      <c r="Q1" s="7" t="s">
        <v>38</v>
      </c>
      <c r="R1" s="86" t="s">
        <v>39</v>
      </c>
      <c r="S1" s="86"/>
      <c r="T1" s="86"/>
      <c r="U1" s="86"/>
      <c r="V1" s="86"/>
      <c r="W1" s="86"/>
      <c r="X1" s="86"/>
      <c r="Y1" s="86"/>
      <c r="Z1" s="86"/>
      <c r="AA1" s="17"/>
      <c r="AB1" s="17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</row>
    <row r="3" spans="1:76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76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76" s="87" customFormat="1" ht="6.95" customHeight="1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76" s="87" customFormat="1" ht="36.950000000000003" customHeight="1" x14ac:dyDescent="0.3">
      <c r="A6" s="57"/>
      <c r="B6" s="57"/>
      <c r="C6" s="102" t="s">
        <v>43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76" s="87" customFormat="1" ht="6.95" customHeigh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76" s="87" customFormat="1" ht="14.45" customHeight="1" x14ac:dyDescent="0.3">
      <c r="A8" s="57"/>
      <c r="B8" s="57"/>
      <c r="C8" s="103" t="s">
        <v>4</v>
      </c>
      <c r="D8" s="70"/>
      <c r="E8" s="70"/>
      <c r="F8" s="70"/>
      <c r="G8" s="70"/>
      <c r="H8" s="70"/>
      <c r="I8" s="70"/>
      <c r="J8" s="70"/>
      <c r="K8" s="70"/>
      <c r="L8" s="75"/>
      <c r="M8" s="75"/>
      <c r="N8" s="75"/>
      <c r="O8" s="75"/>
      <c r="P8" s="57"/>
      <c r="Q8" s="57"/>
      <c r="R8" s="57"/>
    </row>
    <row r="9" spans="1:76" s="87" customFormat="1" ht="29.25" customHeight="1" x14ac:dyDescent="0.3">
      <c r="A9" s="57"/>
      <c r="B9" s="57"/>
      <c r="C9" s="65"/>
      <c r="D9" s="293" t="s">
        <v>244</v>
      </c>
      <c r="E9" s="294"/>
      <c r="F9" s="294"/>
      <c r="G9" s="294"/>
      <c r="H9" s="66"/>
      <c r="I9" s="66"/>
      <c r="J9" s="62"/>
      <c r="K9" s="62"/>
      <c r="L9" s="75"/>
      <c r="M9" s="75"/>
      <c r="N9" s="75"/>
      <c r="O9" s="75"/>
      <c r="P9" s="57"/>
      <c r="Q9" s="57"/>
      <c r="R9" s="57"/>
    </row>
    <row r="10" spans="1:76" ht="15" x14ac:dyDescent="0.3">
      <c r="A10" s="62"/>
      <c r="B10" s="62"/>
      <c r="C10" s="103" t="s">
        <v>41</v>
      </c>
      <c r="D10" s="65"/>
      <c r="E10" s="65"/>
      <c r="F10" s="65"/>
      <c r="G10" s="65"/>
      <c r="H10" s="65"/>
      <c r="I10" s="65"/>
      <c r="J10" s="62"/>
      <c r="K10" s="62"/>
      <c r="L10" s="76"/>
      <c r="M10" s="76"/>
      <c r="N10" s="76"/>
      <c r="O10" s="76"/>
      <c r="P10" s="62"/>
      <c r="Q10" s="62"/>
      <c r="R10" s="62"/>
    </row>
    <row r="11" spans="1:76" s="87" customFormat="1" ht="16.5" customHeight="1" x14ac:dyDescent="0.3">
      <c r="A11" s="57"/>
      <c r="B11" s="57"/>
      <c r="C11" s="57"/>
      <c r="D11" s="295" t="s">
        <v>234</v>
      </c>
      <c r="E11" s="296"/>
      <c r="F11" s="296"/>
      <c r="G11" s="296"/>
      <c r="H11" s="67"/>
      <c r="I11" s="67"/>
      <c r="J11" s="57"/>
      <c r="K11" s="57"/>
      <c r="L11" s="75"/>
      <c r="M11" s="75"/>
      <c r="N11" s="75"/>
      <c r="O11" s="75"/>
      <c r="P11" s="57"/>
      <c r="Q11" s="57"/>
      <c r="R11" s="57"/>
    </row>
    <row r="12" spans="1:76" s="87" customFormat="1" ht="14.45" customHeight="1" x14ac:dyDescent="0.3">
      <c r="A12" s="57"/>
      <c r="B12" s="57"/>
      <c r="C12" s="126"/>
      <c r="D12" s="127"/>
      <c r="E12" s="127"/>
      <c r="F12" s="57"/>
      <c r="G12" s="57"/>
      <c r="H12" s="57"/>
      <c r="I12" s="57"/>
      <c r="J12" s="57"/>
      <c r="K12" s="57"/>
      <c r="L12" s="128"/>
      <c r="M12" s="128"/>
      <c r="N12" s="128"/>
      <c r="O12" s="128"/>
      <c r="P12" s="128"/>
      <c r="Q12" s="57"/>
      <c r="R12" s="57"/>
    </row>
    <row r="13" spans="1:76" s="87" customFormat="1" ht="17.25" customHeight="1" x14ac:dyDescent="0.3">
      <c r="A13" s="57"/>
      <c r="B13" s="57"/>
      <c r="C13" s="57"/>
      <c r="D13" s="128"/>
      <c r="E13" s="300"/>
      <c r="F13" s="301"/>
      <c r="G13" s="301"/>
      <c r="H13" s="301"/>
      <c r="I13" s="301"/>
      <c r="J13" s="301"/>
      <c r="K13" s="129"/>
      <c r="L13" s="128"/>
      <c r="M13" s="128"/>
      <c r="N13" s="128"/>
      <c r="O13" s="128"/>
      <c r="P13" s="127"/>
      <c r="Q13" s="57"/>
      <c r="R13" s="57"/>
    </row>
    <row r="14" spans="1:76" s="87" customFormat="1" ht="6.95" customHeight="1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75"/>
      <c r="M14" s="75"/>
      <c r="N14" s="75"/>
      <c r="O14" s="75"/>
      <c r="P14" s="57"/>
      <c r="Q14" s="57"/>
      <c r="R14" s="57"/>
    </row>
    <row r="15" spans="1:76" s="87" customFormat="1" ht="18" customHeight="1" x14ac:dyDescent="0.3">
      <c r="A15" s="57"/>
      <c r="B15" s="57"/>
      <c r="C15" s="71" t="s">
        <v>5</v>
      </c>
      <c r="D15" s="104"/>
      <c r="E15" s="71"/>
      <c r="F15" s="43"/>
      <c r="G15" s="43"/>
      <c r="H15" s="43"/>
      <c r="I15" s="43"/>
      <c r="J15" s="71" t="s">
        <v>6</v>
      </c>
      <c r="K15" s="71"/>
      <c r="L15" s="77"/>
      <c r="M15" s="77"/>
      <c r="N15" s="77"/>
      <c r="O15" s="77"/>
      <c r="P15" s="130"/>
      <c r="Q15" s="57"/>
      <c r="R15" s="57"/>
    </row>
    <row r="16" spans="1:76" s="87" customFormat="1" ht="12.75" customHeight="1" x14ac:dyDescent="0.3">
      <c r="A16" s="57"/>
      <c r="B16" s="57"/>
      <c r="C16" s="71" t="s">
        <v>7</v>
      </c>
      <c r="D16" s="43"/>
      <c r="E16" s="131" t="s">
        <v>237</v>
      </c>
      <c r="F16" s="43"/>
      <c r="G16" s="43"/>
      <c r="H16" s="43"/>
      <c r="I16" s="43"/>
      <c r="J16" s="71" t="s">
        <v>8</v>
      </c>
      <c r="K16" s="71"/>
      <c r="L16" s="77" t="s">
        <v>8</v>
      </c>
      <c r="M16" s="77"/>
      <c r="N16" s="77"/>
      <c r="O16" s="77"/>
      <c r="P16" s="130">
        <v>44540</v>
      </c>
      <c r="Q16" s="57"/>
      <c r="R16" s="57"/>
    </row>
    <row r="17" spans="1:53" s="87" customFormat="1" ht="21" customHeight="1" x14ac:dyDescent="0.3">
      <c r="A17" s="57"/>
      <c r="B17" s="57"/>
      <c r="C17" s="43"/>
      <c r="D17" s="43"/>
      <c r="E17" s="107"/>
      <c r="F17" s="43"/>
      <c r="G17" s="43"/>
      <c r="H17" s="43"/>
      <c r="I17" s="43"/>
      <c r="J17" s="43"/>
      <c r="K17" s="43"/>
      <c r="L17" s="75"/>
      <c r="M17" s="75"/>
      <c r="N17" s="75"/>
      <c r="O17" s="75"/>
      <c r="P17" s="57"/>
      <c r="Q17" s="57"/>
      <c r="R17" s="57"/>
    </row>
    <row r="18" spans="1:53" s="87" customFormat="1" ht="14.45" customHeight="1" x14ac:dyDescent="0.3">
      <c r="A18" s="57"/>
      <c r="B18" s="57"/>
      <c r="C18" s="43"/>
      <c r="D18" s="43"/>
      <c r="E18" s="108"/>
      <c r="F18" s="43"/>
      <c r="G18" s="43"/>
      <c r="H18" s="43"/>
      <c r="I18" s="43"/>
      <c r="J18" s="43"/>
      <c r="K18" s="43"/>
      <c r="L18" s="78" t="s">
        <v>13</v>
      </c>
      <c r="M18" s="78"/>
      <c r="N18" s="78"/>
      <c r="O18" s="78"/>
      <c r="P18" s="132"/>
      <c r="Q18" s="57"/>
      <c r="R18" s="57"/>
    </row>
    <row r="19" spans="1:53" s="87" customFormat="1" ht="9.75" customHeight="1" x14ac:dyDescent="0.3">
      <c r="A19" s="57"/>
      <c r="B19" s="57"/>
      <c r="C19" s="71" t="s">
        <v>9</v>
      </c>
      <c r="D19" s="43"/>
      <c r="E19" s="109"/>
      <c r="F19" s="43"/>
      <c r="G19" s="43"/>
      <c r="H19" s="43"/>
      <c r="I19" s="43"/>
      <c r="J19" s="71" t="s">
        <v>10</v>
      </c>
      <c r="K19" s="71"/>
      <c r="L19" s="75"/>
      <c r="M19" s="75"/>
      <c r="N19" s="75"/>
      <c r="O19" s="75"/>
      <c r="P19" s="113"/>
      <c r="Q19" s="57"/>
      <c r="R19" s="57"/>
    </row>
    <row r="20" spans="1:53" s="87" customFormat="1" ht="15.75" customHeight="1" x14ac:dyDescent="0.3">
      <c r="A20" s="57"/>
      <c r="B20" s="57"/>
      <c r="C20" s="43"/>
      <c r="D20" s="71"/>
      <c r="E20" s="68" t="s">
        <v>236</v>
      </c>
      <c r="F20" s="43"/>
      <c r="G20" s="43"/>
      <c r="H20" s="43"/>
      <c r="I20" s="43"/>
      <c r="J20" s="71" t="s">
        <v>11</v>
      </c>
      <c r="K20" s="71"/>
      <c r="L20" s="85"/>
      <c r="M20" s="85"/>
      <c r="N20" s="85"/>
      <c r="O20" s="85"/>
      <c r="P20" s="133"/>
      <c r="Q20" s="85"/>
      <c r="R20" s="57"/>
    </row>
    <row r="21" spans="1:53" s="87" customFormat="1" ht="33.75" customHeight="1" thickBot="1" x14ac:dyDescent="0.35">
      <c r="A21" s="57"/>
      <c r="B21" s="57"/>
      <c r="C21" s="57"/>
      <c r="D21" s="57"/>
      <c r="E21" s="68" t="s">
        <v>235</v>
      </c>
      <c r="F21" s="57"/>
      <c r="G21" s="57"/>
      <c r="H21" s="57"/>
      <c r="I21" s="57"/>
      <c r="J21" s="57"/>
      <c r="K21" s="57"/>
      <c r="L21" s="57"/>
      <c r="M21" s="117" t="s">
        <v>241</v>
      </c>
      <c r="N21" s="117" t="s">
        <v>242</v>
      </c>
      <c r="O21" s="117" t="s">
        <v>243</v>
      </c>
      <c r="P21" s="117" t="s">
        <v>286</v>
      </c>
      <c r="Q21" s="117" t="s">
        <v>285</v>
      </c>
      <c r="R21" s="57"/>
    </row>
    <row r="22" spans="1:53" s="87" customFormat="1" ht="29.25" customHeight="1" thickBot="1" x14ac:dyDescent="0.35">
      <c r="A22" s="57"/>
      <c r="B22" s="57"/>
      <c r="C22" s="134" t="s">
        <v>29</v>
      </c>
      <c r="D22" s="57"/>
      <c r="E22" s="57"/>
      <c r="F22" s="57"/>
      <c r="G22" s="57"/>
      <c r="H22" s="57"/>
      <c r="I22" s="57"/>
      <c r="J22" s="57"/>
      <c r="K22" s="57"/>
      <c r="L22" s="57"/>
      <c r="M22" s="144">
        <f>SUM(M25:M28)</f>
        <v>0</v>
      </c>
      <c r="N22" s="144">
        <f>SUM(N25:N28)</f>
        <v>0</v>
      </c>
      <c r="O22" s="144">
        <f>SUM(O25:O28)</f>
        <v>0</v>
      </c>
      <c r="P22" s="145">
        <f>SUM(P25:P28)</f>
        <v>0</v>
      </c>
      <c r="Q22" s="146">
        <f>SUM(M22:P22)</f>
        <v>0</v>
      </c>
      <c r="R22" s="57"/>
      <c r="BA22" s="9" t="s">
        <v>46</v>
      </c>
    </row>
    <row r="23" spans="1:53" s="3" customFormat="1" ht="24.95" customHeight="1" x14ac:dyDescent="0.3">
      <c r="A23" s="135"/>
      <c r="B23" s="135"/>
      <c r="C23" s="135"/>
      <c r="D23" s="137" t="s">
        <v>47</v>
      </c>
      <c r="E23" s="135"/>
      <c r="F23" s="135"/>
      <c r="G23" s="135"/>
      <c r="H23" s="135"/>
      <c r="I23" s="135"/>
      <c r="J23" s="135"/>
      <c r="K23" s="135"/>
      <c r="L23" s="135"/>
      <c r="M23" s="141">
        <f>SUM(M24:M28)</f>
        <v>0</v>
      </c>
      <c r="N23" s="141">
        <f t="shared" ref="N23:P23" si="0">SUM(N24:N28)</f>
        <v>0</v>
      </c>
      <c r="O23" s="141">
        <f t="shared" si="0"/>
        <v>0</v>
      </c>
      <c r="P23" s="147">
        <f t="shared" si="0"/>
        <v>0</v>
      </c>
      <c r="Q23" s="219">
        <f>SUM(Q24:Q28)</f>
        <v>0</v>
      </c>
      <c r="R23" s="135"/>
    </row>
    <row r="24" spans="1:53" s="40" customFormat="1" ht="19.899999999999999" customHeight="1" x14ac:dyDescent="0.3">
      <c r="A24" s="136"/>
      <c r="B24" s="136"/>
      <c r="C24" s="136"/>
      <c r="D24" s="138" t="s">
        <v>61</v>
      </c>
      <c r="E24" s="139"/>
      <c r="F24" s="139"/>
      <c r="G24" s="136"/>
      <c r="H24" s="136"/>
      <c r="I24" s="136"/>
      <c r="J24" s="136"/>
      <c r="K24" s="136"/>
      <c r="L24" s="136"/>
      <c r="M24" s="142"/>
      <c r="N24" s="142"/>
      <c r="O24" s="142"/>
      <c r="P24" s="148"/>
      <c r="Q24" s="150"/>
      <c r="R24" s="136"/>
    </row>
    <row r="25" spans="1:53" s="40" customFormat="1" ht="19.899999999999999" customHeight="1" x14ac:dyDescent="0.3">
      <c r="A25" s="136"/>
      <c r="B25" s="136"/>
      <c r="C25" s="136"/>
      <c r="D25" s="140" t="s">
        <v>227</v>
      </c>
      <c r="E25" s="136"/>
      <c r="F25" s="136"/>
      <c r="G25" s="136"/>
      <c r="H25" s="136"/>
      <c r="I25" s="136"/>
      <c r="J25" s="136"/>
      <c r="K25" s="136"/>
      <c r="L25" s="136"/>
      <c r="M25" s="142">
        <f>'D.2.5. EPS a NZS (3)'!$M$21</f>
        <v>0</v>
      </c>
      <c r="N25" s="142">
        <f>'D.2.5. EPS a NZS (3)'!$N$21</f>
        <v>0</v>
      </c>
      <c r="O25" s="142">
        <f>'D.2.5. EPS a NZS (3)'!$O$21</f>
        <v>0</v>
      </c>
      <c r="P25" s="148">
        <f>'D.2.5. EPS a NZS (3)'!$P$21</f>
        <v>0</v>
      </c>
      <c r="Q25" s="95">
        <f t="shared" ref="Q25:Q28" si="1">SUM(M25:P25)</f>
        <v>0</v>
      </c>
      <c r="R25" s="136"/>
    </row>
    <row r="26" spans="1:53" s="40" customFormat="1" ht="19.899999999999999" customHeight="1" x14ac:dyDescent="0.3">
      <c r="A26" s="136"/>
      <c r="B26" s="136"/>
      <c r="C26" s="136"/>
      <c r="D26" s="140" t="s">
        <v>228</v>
      </c>
      <c r="E26" s="136"/>
      <c r="F26" s="136"/>
      <c r="G26" s="136"/>
      <c r="H26" s="136"/>
      <c r="I26" s="136"/>
      <c r="J26" s="136"/>
      <c r="K26" s="136"/>
      <c r="L26" s="136"/>
      <c r="M26" s="142">
        <f>'D.2.5. EPS a NZS (3)'!M112</f>
        <v>0</v>
      </c>
      <c r="N26" s="142">
        <f>'D.2.5. EPS a NZS (3)'!N112</f>
        <v>0</v>
      </c>
      <c r="O26" s="142">
        <f>'D.2.5. EPS a NZS (3)'!O112</f>
        <v>0</v>
      </c>
      <c r="P26" s="148">
        <f>'D.2.5. EPS a NZS (3)'!P112</f>
        <v>0</v>
      </c>
      <c r="Q26" s="95">
        <f t="shared" si="1"/>
        <v>0</v>
      </c>
      <c r="R26" s="136"/>
    </row>
    <row r="27" spans="1:53" s="40" customFormat="1" ht="19.899999999999999" customHeight="1" x14ac:dyDescent="0.3">
      <c r="A27" s="136"/>
      <c r="B27" s="136"/>
      <c r="C27" s="136"/>
      <c r="D27" s="140" t="s">
        <v>336</v>
      </c>
      <c r="E27" s="136"/>
      <c r="F27" s="136"/>
      <c r="G27" s="136"/>
      <c r="H27" s="136"/>
      <c r="I27" s="136"/>
      <c r="J27" s="136"/>
      <c r="K27" s="136"/>
      <c r="L27" s="136"/>
      <c r="M27" s="142">
        <f>'D.2.5. EPS a NZS (3)'!M185</f>
        <v>0</v>
      </c>
      <c r="N27" s="142">
        <f>'D.2.5. EPS a NZS (3)'!N185</f>
        <v>0</v>
      </c>
      <c r="O27" s="142">
        <f>'D.2.5. EPS a NZS (3)'!O185</f>
        <v>0</v>
      </c>
      <c r="P27" s="148">
        <f>'D.2.5. EPS a NZS (3)'!$P$186</f>
        <v>0</v>
      </c>
      <c r="Q27" s="95">
        <f t="shared" ref="Q27" si="2">SUM(M27:P27)</f>
        <v>0</v>
      </c>
      <c r="R27" s="136"/>
    </row>
    <row r="28" spans="1:53" s="40" customFormat="1" ht="19.899999999999999" customHeight="1" thickBot="1" x14ac:dyDescent="0.35">
      <c r="A28" s="136"/>
      <c r="B28" s="136"/>
      <c r="C28" s="136"/>
      <c r="D28" s="140" t="s">
        <v>348</v>
      </c>
      <c r="E28" s="136"/>
      <c r="F28" s="136"/>
      <c r="G28" s="136"/>
      <c r="H28" s="136"/>
      <c r="I28" s="136"/>
      <c r="J28" s="136"/>
      <c r="K28" s="136"/>
      <c r="L28" s="136"/>
      <c r="M28" s="143">
        <f>'D.2.5. EPS a NZS (3)'!$M$249</f>
        <v>0</v>
      </c>
      <c r="N28" s="143">
        <f>'D.2.5. EPS a NZS (3)'!$N$249</f>
        <v>0</v>
      </c>
      <c r="O28" s="143">
        <f>'D.2.5. EPS a NZS (3)'!$O$249</f>
        <v>0</v>
      </c>
      <c r="P28" s="149">
        <f>'D.2.5. EPS a NZS (3)'!$P$249</f>
        <v>0</v>
      </c>
      <c r="Q28" s="151">
        <f t="shared" si="1"/>
        <v>0</v>
      </c>
      <c r="R28" s="136"/>
    </row>
    <row r="29" spans="1:53" s="87" customFormat="1" ht="21.75" customHeight="1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53" s="87" customFormat="1" ht="6.95" customHeigh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53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1:53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</sheetData>
  <mergeCells count="4">
    <mergeCell ref="D9:G9"/>
    <mergeCell ref="D11:G11"/>
    <mergeCell ref="E13:J13"/>
    <mergeCell ref="G1:J1"/>
  </mergeCells>
  <hyperlinks>
    <hyperlink ref="F1:G1" location="C2" display="1) Krycí list soupisu" xr:uid="{0E7070F9-1519-49D8-A5E1-C56D301061DA}"/>
    <hyperlink ref="G1:J1" location="C58" display="2) Rekapitulace" xr:uid="{8C9D9FF8-FF83-43D3-95DB-4919D1A761D0}"/>
    <hyperlink ref="P1" location="C94" display="3) Soupis prací" xr:uid="{BD7D03CC-777F-4A30-8B6B-5AF3FBB1D00F}"/>
    <hyperlink ref="R1:AB1" location="'Rekapitulace stavby'!C2" display="Rekapitulace stavby" xr:uid="{3612C079-82F9-402E-8D95-AF852AA07EB3}"/>
  </hyperlinks>
  <printOptions horizontalCentered="1"/>
  <pageMargins left="0.59055118110236227" right="0.59055118110236227" top="0.59055118110236227" bottom="0.59055118110236227" header="0" footer="0"/>
  <pageSetup paperSize="9" scale="81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56AC-D2FF-49A5-AE97-D421302EFA47}">
  <dimension ref="A1:BV257"/>
  <sheetViews>
    <sheetView showGridLines="0" tabSelected="1" zoomScaleNormal="100" workbookViewId="0">
      <pane ySplit="1" topLeftCell="A2" activePane="bottomLeft" state="frozen"/>
      <selection pane="bottomLeft" activeCell="I264" sqref="I264"/>
    </sheetView>
  </sheetViews>
  <sheetFormatPr defaultRowHeight="13.5" x14ac:dyDescent="0.3"/>
  <cols>
    <col min="1" max="1" width="8.33203125" style="53" customWidth="1"/>
    <col min="2" max="2" width="1.6640625" style="53" customWidth="1"/>
    <col min="3" max="3" width="4.1640625" style="53" customWidth="1"/>
    <col min="4" max="4" width="4.33203125" style="53" customWidth="1"/>
    <col min="5" max="5" width="14.1640625" style="53" customWidth="1"/>
    <col min="6" max="6" width="76.33203125" style="53" customWidth="1"/>
    <col min="7" max="7" width="8.6640625" style="53" customWidth="1"/>
    <col min="8" max="8" width="10" style="53" customWidth="1"/>
    <col min="9" max="9" width="10.33203125" style="53" customWidth="1"/>
    <col min="10" max="10" width="10" style="53" customWidth="1"/>
    <col min="11" max="11" width="9.83203125" style="53" customWidth="1"/>
    <col min="12" max="12" width="12.6640625" style="53" customWidth="1"/>
    <col min="13" max="13" width="17.83203125" style="53" customWidth="1"/>
    <col min="14" max="14" width="17.5" style="53" customWidth="1"/>
    <col min="15" max="15" width="15.33203125" style="53" customWidth="1"/>
    <col min="16" max="16" width="15.83203125" style="53" customWidth="1"/>
    <col min="17" max="17" width="19.83203125" style="53" customWidth="1"/>
    <col min="18" max="22" width="9.33203125" style="53"/>
    <col min="23" max="23" width="8.1640625" style="53" hidden="1" customWidth="1"/>
    <col min="24" max="24" width="29.6640625" style="53" hidden="1" customWidth="1"/>
    <col min="25" max="25" width="14.33203125" style="53" customWidth="1"/>
    <col min="26" max="26" width="12.33203125" style="53" customWidth="1"/>
    <col min="27" max="27" width="16.33203125" style="53" customWidth="1"/>
    <col min="28" max="28" width="12.33203125" style="53" customWidth="1"/>
    <col min="29" max="29" width="15" style="53" customWidth="1"/>
    <col min="30" max="30" width="11" style="53" customWidth="1"/>
    <col min="31" max="31" width="15" style="53" customWidth="1"/>
    <col min="32" max="32" width="16.33203125" style="53" customWidth="1"/>
    <col min="33" max="33" width="11" style="53" customWidth="1"/>
    <col min="34" max="34" width="15" style="53" customWidth="1"/>
    <col min="35" max="35" width="16.33203125" style="53" customWidth="1"/>
    <col min="36" max="16384" width="9.33203125" style="53"/>
  </cols>
  <sheetData>
    <row r="1" spans="1:74" ht="15.75" x14ac:dyDescent="0.3">
      <c r="A1" s="15"/>
      <c r="B1" s="6"/>
      <c r="C1" s="6"/>
      <c r="D1" s="7" t="s">
        <v>0</v>
      </c>
      <c r="E1" s="6"/>
      <c r="F1" s="86" t="s">
        <v>35</v>
      </c>
      <c r="G1" s="290" t="s">
        <v>36</v>
      </c>
      <c r="H1" s="290"/>
      <c r="I1" s="290"/>
      <c r="J1" s="290"/>
      <c r="K1" s="86"/>
      <c r="L1" s="6"/>
      <c r="M1" s="6"/>
      <c r="N1" s="6"/>
      <c r="O1" s="6"/>
      <c r="P1" s="86" t="s">
        <v>37</v>
      </c>
      <c r="Q1" s="86"/>
      <c r="R1" s="86"/>
      <c r="S1" s="86"/>
      <c r="T1" s="86"/>
      <c r="U1" s="86"/>
      <c r="V1" s="86"/>
      <c r="W1" s="86"/>
      <c r="X1" s="86"/>
      <c r="Y1" s="17"/>
      <c r="Z1" s="17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s="87" customFormat="1" x14ac:dyDescent="0.3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1"/>
    </row>
    <row r="3" spans="1:74" s="87" customFormat="1" ht="21" x14ac:dyDescent="0.3">
      <c r="A3" s="57"/>
      <c r="B3" s="57"/>
      <c r="C3" s="102" t="s">
        <v>48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74" s="87" customFormat="1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74" s="87" customFormat="1" ht="15" x14ac:dyDescent="0.3">
      <c r="A5" s="57"/>
      <c r="B5" s="57"/>
      <c r="C5" s="103" t="s">
        <v>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74" s="87" customFormat="1" ht="18" x14ac:dyDescent="0.3">
      <c r="A6" s="57"/>
      <c r="B6" s="57"/>
      <c r="C6" s="57"/>
      <c r="D6" s="57"/>
      <c r="E6" s="293" t="s">
        <v>282</v>
      </c>
      <c r="F6" s="294"/>
      <c r="G6" s="294"/>
      <c r="H6" s="294"/>
      <c r="I6" s="294"/>
      <c r="J6" s="294"/>
      <c r="K6" s="211"/>
      <c r="L6" s="57"/>
      <c r="M6" s="57"/>
      <c r="N6" s="57"/>
      <c r="O6" s="57"/>
      <c r="P6" s="57"/>
      <c r="Q6" s="57"/>
    </row>
    <row r="7" spans="1:74" ht="15" x14ac:dyDescent="0.3">
      <c r="A7" s="62"/>
      <c r="B7" s="62"/>
      <c r="C7" s="103" t="s">
        <v>41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2"/>
      <c r="Q7" s="62"/>
    </row>
    <row r="8" spans="1:74" s="87" customFormat="1" ht="16.5" x14ac:dyDescent="0.3">
      <c r="A8" s="57"/>
      <c r="B8" s="57"/>
      <c r="C8" s="57"/>
      <c r="D8" s="57"/>
      <c r="E8" s="295" t="s">
        <v>234</v>
      </c>
      <c r="F8" s="296"/>
      <c r="G8" s="296"/>
      <c r="H8" s="296"/>
      <c r="I8" s="296"/>
      <c r="J8" s="296"/>
      <c r="K8" s="67"/>
      <c r="L8" s="57"/>
      <c r="M8" s="57"/>
      <c r="N8" s="57"/>
      <c r="O8" s="57"/>
      <c r="P8" s="57"/>
      <c r="Q8" s="57"/>
    </row>
    <row r="9" spans="1:74" s="87" customFormat="1" ht="15.75" x14ac:dyDescent="0.3">
      <c r="A9" s="57"/>
      <c r="B9" s="57"/>
      <c r="C9" s="103"/>
      <c r="D9" s="57"/>
      <c r="E9" s="12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4" s="87" customFormat="1" ht="15.75" x14ac:dyDescent="0.3">
      <c r="A10" s="57"/>
      <c r="B10" s="57"/>
      <c r="C10" s="57"/>
      <c r="D10" s="57"/>
      <c r="E10" s="300"/>
      <c r="F10" s="301"/>
      <c r="G10" s="301"/>
      <c r="H10" s="301"/>
      <c r="I10" s="301"/>
      <c r="J10" s="301"/>
      <c r="K10" s="129"/>
      <c r="L10" s="57"/>
      <c r="M10" s="57"/>
      <c r="N10" s="57"/>
      <c r="O10" s="57"/>
      <c r="P10" s="57"/>
      <c r="Q10" s="57"/>
    </row>
    <row r="11" spans="1:74" s="87" customFormat="1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74" s="87" customFormat="1" ht="15" x14ac:dyDescent="0.3">
      <c r="A12" s="57"/>
      <c r="B12" s="57"/>
      <c r="C12" s="103" t="s">
        <v>7</v>
      </c>
      <c r="D12" s="57"/>
      <c r="E12" s="57"/>
      <c r="F12" s="103"/>
      <c r="G12" s="57"/>
      <c r="H12" s="57"/>
      <c r="I12" s="57"/>
      <c r="J12" s="57"/>
      <c r="K12" s="57"/>
      <c r="L12" s="103" t="s">
        <v>8</v>
      </c>
      <c r="M12" s="103"/>
      <c r="N12" s="103"/>
      <c r="O12" s="103"/>
      <c r="P12" s="130">
        <v>44540</v>
      </c>
      <c r="Q12" s="57"/>
    </row>
    <row r="13" spans="1:74" s="87" customFormat="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74" s="87" customFormat="1" ht="15" x14ac:dyDescent="0.3">
      <c r="A14" s="57"/>
      <c r="B14" s="57"/>
      <c r="C14" s="103" t="s">
        <v>9</v>
      </c>
      <c r="D14" s="57"/>
      <c r="E14" s="57"/>
      <c r="F14" s="68" t="s">
        <v>236</v>
      </c>
      <c r="G14" s="57"/>
      <c r="H14" s="57"/>
      <c r="I14" s="57"/>
      <c r="J14" s="57"/>
      <c r="K14" s="57"/>
      <c r="L14" s="103"/>
      <c r="M14" s="103"/>
      <c r="N14" s="103"/>
      <c r="O14" s="103"/>
      <c r="P14" s="39"/>
      <c r="Q14" s="57"/>
    </row>
    <row r="15" spans="1:74" s="87" customFormat="1" ht="15" x14ac:dyDescent="0.3">
      <c r="A15" s="57"/>
      <c r="B15" s="57"/>
      <c r="C15" s="42"/>
      <c r="F15" s="45" t="s">
        <v>235</v>
      </c>
      <c r="L15" s="42"/>
      <c r="M15" s="42"/>
      <c r="N15" s="42"/>
      <c r="O15" s="42"/>
      <c r="P15" s="39"/>
      <c r="Q15" s="57"/>
    </row>
    <row r="16" spans="1:74" s="87" customFormat="1" ht="15" x14ac:dyDescent="0.3">
      <c r="A16" s="57"/>
      <c r="B16" s="57"/>
      <c r="C16" s="42" t="s">
        <v>12</v>
      </c>
      <c r="F16" s="44"/>
      <c r="P16" s="39"/>
      <c r="Q16" s="57"/>
      <c r="R16" s="57"/>
      <c r="S16" s="57"/>
      <c r="T16" s="57"/>
      <c r="U16" s="57"/>
      <c r="V16" s="57"/>
      <c r="W16" s="57"/>
      <c r="X16" s="57"/>
      <c r="Y16" s="57"/>
    </row>
    <row r="17" spans="1:69" s="87" customFormat="1" x14ac:dyDescent="0.3">
      <c r="A17" s="57"/>
      <c r="B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69" s="4" customFormat="1" ht="30" x14ac:dyDescent="0.3">
      <c r="A18" s="63"/>
      <c r="B18" s="63"/>
      <c r="C18" s="18" t="s">
        <v>49</v>
      </c>
      <c r="D18" s="19" t="s">
        <v>28</v>
      </c>
      <c r="E18" s="19" t="s">
        <v>27</v>
      </c>
      <c r="F18" s="19" t="s">
        <v>50</v>
      </c>
      <c r="G18" s="19" t="s">
        <v>51</v>
      </c>
      <c r="H18" s="19" t="s">
        <v>52</v>
      </c>
      <c r="I18" s="19" t="s">
        <v>52</v>
      </c>
      <c r="J18" s="19" t="s">
        <v>52</v>
      </c>
      <c r="K18" s="19" t="s">
        <v>52</v>
      </c>
      <c r="L18" s="19" t="s">
        <v>53</v>
      </c>
      <c r="M18" s="19" t="s">
        <v>44</v>
      </c>
      <c r="N18" s="19" t="s">
        <v>44</v>
      </c>
      <c r="O18" s="19" t="s">
        <v>44</v>
      </c>
      <c r="P18" s="19" t="s">
        <v>44</v>
      </c>
      <c r="Q18" s="63"/>
      <c r="R18" s="59"/>
      <c r="S18" s="59"/>
      <c r="T18" s="59"/>
      <c r="U18" s="59"/>
      <c r="V18" s="59"/>
      <c r="W18" s="59"/>
      <c r="X18" s="59"/>
      <c r="Y18" s="63"/>
    </row>
    <row r="19" spans="1:69" s="87" customFormat="1" ht="18.75" thickBot="1" x14ac:dyDescent="0.35">
      <c r="A19" s="57"/>
      <c r="B19" s="57"/>
      <c r="C19" s="14" t="s">
        <v>45</v>
      </c>
      <c r="M19" s="280">
        <f>M21+M112+M186+M249</f>
        <v>0</v>
      </c>
      <c r="N19" s="280">
        <f>N21+N112+N186+N249</f>
        <v>0</v>
      </c>
      <c r="O19" s="280">
        <f>O21+O112+O186+O249</f>
        <v>0</v>
      </c>
      <c r="P19" s="280">
        <f>P21+P112+P186+P249</f>
        <v>0</v>
      </c>
      <c r="Q19" s="57"/>
      <c r="R19" s="57"/>
      <c r="S19" s="57"/>
      <c r="T19" s="60"/>
      <c r="U19" s="57"/>
      <c r="V19" s="60"/>
      <c r="W19" s="57"/>
      <c r="X19" s="60"/>
      <c r="Y19" s="57"/>
      <c r="AX19" s="9" t="s">
        <v>30</v>
      </c>
      <c r="AY19" s="9" t="s">
        <v>46</v>
      </c>
      <c r="BO19" s="20" t="e">
        <f>BO20</f>
        <v>#REF!</v>
      </c>
    </row>
    <row r="20" spans="1:69" s="5" customFormat="1" ht="48.75" thickBot="1" x14ac:dyDescent="0.4">
      <c r="A20" s="61"/>
      <c r="B20" s="61"/>
      <c r="D20" s="21"/>
      <c r="E20" s="22"/>
      <c r="F20" s="22"/>
      <c r="H20" s="216" t="s">
        <v>241</v>
      </c>
      <c r="I20" s="216" t="s">
        <v>242</v>
      </c>
      <c r="J20" s="216" t="s">
        <v>243</v>
      </c>
      <c r="K20" s="216" t="s">
        <v>286</v>
      </c>
      <c r="L20" s="61"/>
      <c r="M20" s="281" t="s">
        <v>246</v>
      </c>
      <c r="N20" s="282" t="s">
        <v>247</v>
      </c>
      <c r="O20" s="282" t="s">
        <v>248</v>
      </c>
      <c r="P20" s="281" t="s">
        <v>286</v>
      </c>
      <c r="Q20" s="61"/>
      <c r="R20" s="23"/>
      <c r="S20" s="23"/>
      <c r="T20" s="24"/>
      <c r="U20" s="23"/>
      <c r="V20" s="24"/>
      <c r="W20" s="23"/>
      <c r="X20" s="25"/>
      <c r="AV20" s="21" t="s">
        <v>57</v>
      </c>
      <c r="AX20" s="26" t="s">
        <v>30</v>
      </c>
      <c r="AY20" s="26" t="s">
        <v>31</v>
      </c>
      <c r="BC20" s="21" t="s">
        <v>54</v>
      </c>
      <c r="BO20" s="27" t="e">
        <f>BO21+#REF!+#REF!+BO112+#REF!+#REF!+#REF!+#REF!+#REF!+#REF!+#REF!+#REF!</f>
        <v>#REF!</v>
      </c>
    </row>
    <row r="21" spans="1:69" s="5" customFormat="1" ht="15" x14ac:dyDescent="0.3">
      <c r="A21" s="61"/>
      <c r="B21" s="61"/>
      <c r="C21" s="36"/>
      <c r="D21" s="37" t="s">
        <v>30</v>
      </c>
      <c r="E21" s="46" t="s">
        <v>175</v>
      </c>
      <c r="F21" s="38" t="s">
        <v>225</v>
      </c>
      <c r="G21" s="36"/>
      <c r="H21" s="36"/>
      <c r="I21" s="36"/>
      <c r="J21" s="36"/>
      <c r="K21" s="36"/>
      <c r="L21" s="72"/>
      <c r="M21" s="283">
        <f>SUM(M22:M110)</f>
        <v>0</v>
      </c>
      <c r="N21" s="283">
        <f>SUM(N22:N110)</f>
        <v>0</v>
      </c>
      <c r="O21" s="283">
        <f>SUM(O22:O110)</f>
        <v>0</v>
      </c>
      <c r="P21" s="284">
        <f>SUM(P22:P110)</f>
        <v>0</v>
      </c>
      <c r="Q21" s="61"/>
      <c r="R21" s="23"/>
      <c r="S21" s="23"/>
      <c r="T21" s="24"/>
      <c r="U21" s="23"/>
      <c r="V21" s="24"/>
      <c r="W21" s="23"/>
      <c r="X21" s="25"/>
      <c r="AV21" s="21" t="s">
        <v>57</v>
      </c>
      <c r="AX21" s="26" t="s">
        <v>30</v>
      </c>
      <c r="AY21" s="26" t="s">
        <v>32</v>
      </c>
      <c r="BC21" s="21" t="s">
        <v>54</v>
      </c>
      <c r="BO21" s="27" t="e">
        <f>SUM(BO22:BO39)</f>
        <v>#REF!</v>
      </c>
    </row>
    <row r="22" spans="1:69" s="87" customFormat="1" ht="40.5" x14ac:dyDescent="0.3">
      <c r="A22" s="57"/>
      <c r="B22" s="54"/>
      <c r="C22" s="186" t="s">
        <v>32</v>
      </c>
      <c r="D22" s="186" t="s">
        <v>55</v>
      </c>
      <c r="E22" s="187" t="s">
        <v>176</v>
      </c>
      <c r="F22" s="255" t="s">
        <v>245</v>
      </c>
      <c r="G22" s="188" t="s">
        <v>62</v>
      </c>
      <c r="H22" s="159">
        <v>1</v>
      </c>
      <c r="I22" s="159">
        <v>1</v>
      </c>
      <c r="J22" s="159">
        <v>1</v>
      </c>
      <c r="K22" s="156"/>
      <c r="L22" s="263"/>
      <c r="M22" s="159">
        <f>H22*L22</f>
        <v>0</v>
      </c>
      <c r="N22" s="159">
        <f>I22*L22</f>
        <v>0</v>
      </c>
      <c r="O22" s="159">
        <f>J22*L22</f>
        <v>0</v>
      </c>
      <c r="P22" s="156">
        <f>K22*L22</f>
        <v>0</v>
      </c>
      <c r="Q22" s="181"/>
      <c r="R22" s="32"/>
      <c r="S22" s="29"/>
      <c r="T22" s="29"/>
      <c r="U22" s="29"/>
      <c r="V22" s="29"/>
      <c r="W22" s="29"/>
      <c r="X22" s="30"/>
      <c r="AV22" s="9" t="s">
        <v>63</v>
      </c>
      <c r="AX22" s="9" t="s">
        <v>60</v>
      </c>
      <c r="AY22" s="9" t="s">
        <v>33</v>
      </c>
      <c r="BC22" s="9" t="s">
        <v>54</v>
      </c>
      <c r="BI22" s="31">
        <f t="shared" ref="BI22:BI29" si="0">IF(R22="základní",P22,0)</f>
        <v>0</v>
      </c>
      <c r="BJ22" s="31">
        <f t="shared" ref="BJ22:BJ29" si="1">IF(R22="snížená",P22,0)</f>
        <v>0</v>
      </c>
      <c r="BK22" s="31">
        <f t="shared" ref="BK22:BK29" si="2">IF(R22="zákl. přenesená",P22,0)</f>
        <v>0</v>
      </c>
      <c r="BL22" s="31">
        <f t="shared" ref="BL22:BL29" si="3">IF(R22="sníž. přenesená",P22,0)</f>
        <v>0</v>
      </c>
      <c r="BM22" s="31">
        <f t="shared" ref="BM22:BM29" si="4">IF(R22="nulová",P22,0)</f>
        <v>0</v>
      </c>
      <c r="BN22" s="9" t="s">
        <v>32</v>
      </c>
      <c r="BO22" s="31">
        <f t="shared" ref="BO22:BO29" si="5">ROUND(L22*J22,2)</f>
        <v>0</v>
      </c>
      <c r="BP22" s="9" t="s">
        <v>63</v>
      </c>
      <c r="BQ22" s="9" t="s">
        <v>64</v>
      </c>
    </row>
    <row r="23" spans="1:69" s="87" customFormat="1" x14ac:dyDescent="0.3">
      <c r="A23" s="57"/>
      <c r="B23" s="54"/>
      <c r="C23" s="189">
        <f>C22+1</f>
        <v>2</v>
      </c>
      <c r="D23" s="189" t="s">
        <v>60</v>
      </c>
      <c r="E23" s="190">
        <f xml:space="preserve"> E22+1</f>
        <v>1002</v>
      </c>
      <c r="F23" s="191" t="s">
        <v>141</v>
      </c>
      <c r="G23" s="192" t="s">
        <v>62</v>
      </c>
      <c r="H23" s="177">
        <v>1</v>
      </c>
      <c r="I23" s="177">
        <v>1</v>
      </c>
      <c r="J23" s="177">
        <v>1</v>
      </c>
      <c r="K23" s="164"/>
      <c r="L23" s="264"/>
      <c r="M23" s="159">
        <f t="shared" ref="M23:M29" si="6">H23*L23</f>
        <v>0</v>
      </c>
      <c r="N23" s="159">
        <f t="shared" ref="N23:N29" si="7">I23*L23</f>
        <v>0</v>
      </c>
      <c r="O23" s="159">
        <f t="shared" ref="O23:O29" si="8">J23*L23</f>
        <v>0</v>
      </c>
      <c r="P23" s="156">
        <f t="shared" ref="P23:P29" si="9">K23*L23</f>
        <v>0</v>
      </c>
      <c r="Q23" s="181"/>
      <c r="R23" s="32"/>
      <c r="S23" s="29"/>
      <c r="T23" s="29"/>
      <c r="U23" s="29"/>
      <c r="V23" s="29"/>
      <c r="W23" s="29"/>
      <c r="X23" s="30"/>
      <c r="AV23" s="9" t="s">
        <v>63</v>
      </c>
      <c r="AX23" s="9" t="s">
        <v>60</v>
      </c>
      <c r="AY23" s="9" t="s">
        <v>33</v>
      </c>
      <c r="BC23" s="9" t="s">
        <v>54</v>
      </c>
      <c r="BI23" s="31">
        <f t="shared" si="0"/>
        <v>0</v>
      </c>
      <c r="BJ23" s="31">
        <f t="shared" si="1"/>
        <v>0</v>
      </c>
      <c r="BK23" s="31">
        <f t="shared" si="2"/>
        <v>0</v>
      </c>
      <c r="BL23" s="31">
        <f t="shared" si="3"/>
        <v>0</v>
      </c>
      <c r="BM23" s="31">
        <f t="shared" si="4"/>
        <v>0</v>
      </c>
      <c r="BN23" s="9" t="s">
        <v>32</v>
      </c>
      <c r="BO23" s="31">
        <f t="shared" si="5"/>
        <v>0</v>
      </c>
      <c r="BP23" s="9" t="s">
        <v>63</v>
      </c>
      <c r="BQ23" s="9" t="s">
        <v>65</v>
      </c>
    </row>
    <row r="24" spans="1:69" s="87" customFormat="1" x14ac:dyDescent="0.3">
      <c r="A24" s="57"/>
      <c r="B24" s="54"/>
      <c r="C24" s="173">
        <f t="shared" ref="C24:C39" si="10">C23+1</f>
        <v>3</v>
      </c>
      <c r="D24" s="173" t="s">
        <v>55</v>
      </c>
      <c r="E24" s="174">
        <f t="shared" ref="E24:E89" si="11" xml:space="preserve"> E23+1</f>
        <v>1003</v>
      </c>
      <c r="F24" s="193" t="s">
        <v>253</v>
      </c>
      <c r="G24" s="194" t="s">
        <v>62</v>
      </c>
      <c r="H24" s="159">
        <v>1</v>
      </c>
      <c r="I24" s="159">
        <v>1</v>
      </c>
      <c r="J24" s="159">
        <v>1</v>
      </c>
      <c r="K24" s="195"/>
      <c r="L24" s="265"/>
      <c r="M24" s="159">
        <f t="shared" si="6"/>
        <v>0</v>
      </c>
      <c r="N24" s="159">
        <f t="shared" si="7"/>
        <v>0</v>
      </c>
      <c r="O24" s="159">
        <f t="shared" si="8"/>
        <v>0</v>
      </c>
      <c r="P24" s="156">
        <f t="shared" si="9"/>
        <v>0</v>
      </c>
      <c r="Q24" s="181"/>
      <c r="R24" s="32"/>
      <c r="S24" s="29"/>
      <c r="T24" s="29"/>
      <c r="U24" s="29"/>
      <c r="V24" s="29"/>
      <c r="W24" s="29"/>
      <c r="X24" s="30"/>
      <c r="AV24" s="9" t="s">
        <v>63</v>
      </c>
      <c r="AX24" s="9" t="s">
        <v>60</v>
      </c>
      <c r="AY24" s="9" t="s">
        <v>33</v>
      </c>
      <c r="BC24" s="9" t="s">
        <v>54</v>
      </c>
      <c r="BI24" s="31">
        <f t="shared" si="0"/>
        <v>0</v>
      </c>
      <c r="BJ24" s="31">
        <f t="shared" si="1"/>
        <v>0</v>
      </c>
      <c r="BK24" s="31">
        <f t="shared" si="2"/>
        <v>0</v>
      </c>
      <c r="BL24" s="31">
        <f t="shared" si="3"/>
        <v>0</v>
      </c>
      <c r="BM24" s="31">
        <f t="shared" si="4"/>
        <v>0</v>
      </c>
      <c r="BN24" s="9" t="s">
        <v>32</v>
      </c>
      <c r="BO24" s="31">
        <f t="shared" si="5"/>
        <v>0</v>
      </c>
      <c r="BP24" s="9" t="s">
        <v>63</v>
      </c>
      <c r="BQ24" s="9" t="s">
        <v>66</v>
      </c>
    </row>
    <row r="25" spans="1:69" s="87" customFormat="1" x14ac:dyDescent="0.3">
      <c r="A25" s="57"/>
      <c r="B25" s="54"/>
      <c r="C25" s="189">
        <f t="shared" si="10"/>
        <v>4</v>
      </c>
      <c r="D25" s="189" t="s">
        <v>60</v>
      </c>
      <c r="E25" s="190">
        <f t="shared" si="11"/>
        <v>1004</v>
      </c>
      <c r="F25" s="191" t="s">
        <v>142</v>
      </c>
      <c r="G25" s="192" t="s">
        <v>62</v>
      </c>
      <c r="H25" s="177">
        <v>1</v>
      </c>
      <c r="I25" s="177">
        <v>1</v>
      </c>
      <c r="J25" s="177">
        <v>1</v>
      </c>
      <c r="K25" s="164"/>
      <c r="L25" s="264"/>
      <c r="M25" s="159">
        <f t="shared" si="6"/>
        <v>0</v>
      </c>
      <c r="N25" s="159">
        <f t="shared" si="7"/>
        <v>0</v>
      </c>
      <c r="O25" s="159">
        <f t="shared" si="8"/>
        <v>0</v>
      </c>
      <c r="P25" s="156">
        <f t="shared" si="9"/>
        <v>0</v>
      </c>
      <c r="Q25" s="181"/>
      <c r="R25" s="32"/>
      <c r="S25" s="29"/>
      <c r="T25" s="29"/>
      <c r="U25" s="29"/>
      <c r="V25" s="29"/>
      <c r="W25" s="29"/>
      <c r="X25" s="30"/>
      <c r="AV25" s="9" t="s">
        <v>63</v>
      </c>
      <c r="AX25" s="9" t="s">
        <v>60</v>
      </c>
      <c r="AY25" s="9" t="s">
        <v>33</v>
      </c>
      <c r="BC25" s="9" t="s">
        <v>54</v>
      </c>
      <c r="BI25" s="31">
        <f t="shared" si="0"/>
        <v>0</v>
      </c>
      <c r="BJ25" s="31">
        <f t="shared" si="1"/>
        <v>0</v>
      </c>
      <c r="BK25" s="31">
        <f t="shared" si="2"/>
        <v>0</v>
      </c>
      <c r="BL25" s="31">
        <f t="shared" si="3"/>
        <v>0</v>
      </c>
      <c r="BM25" s="31">
        <f t="shared" si="4"/>
        <v>0</v>
      </c>
      <c r="BN25" s="9" t="s">
        <v>32</v>
      </c>
      <c r="BO25" s="31">
        <f t="shared" si="5"/>
        <v>0</v>
      </c>
      <c r="BP25" s="9" t="s">
        <v>63</v>
      </c>
      <c r="BQ25" s="9" t="s">
        <v>67</v>
      </c>
    </row>
    <row r="26" spans="1:69" s="87" customFormat="1" ht="27" x14ac:dyDescent="0.3">
      <c r="A26" s="57"/>
      <c r="B26" s="54"/>
      <c r="C26" s="173">
        <f t="shared" si="10"/>
        <v>5</v>
      </c>
      <c r="D26" s="173" t="s">
        <v>55</v>
      </c>
      <c r="E26" s="174">
        <f t="shared" si="11"/>
        <v>1005</v>
      </c>
      <c r="F26" s="196" t="s">
        <v>249</v>
      </c>
      <c r="G26" s="194" t="s">
        <v>62</v>
      </c>
      <c r="H26" s="159">
        <v>2</v>
      </c>
      <c r="I26" s="159">
        <v>2</v>
      </c>
      <c r="J26" s="159">
        <v>2</v>
      </c>
      <c r="K26" s="195"/>
      <c r="L26" s="265"/>
      <c r="M26" s="159">
        <f t="shared" si="6"/>
        <v>0</v>
      </c>
      <c r="N26" s="159">
        <f t="shared" si="7"/>
        <v>0</v>
      </c>
      <c r="O26" s="159">
        <f t="shared" si="8"/>
        <v>0</v>
      </c>
      <c r="P26" s="156">
        <f t="shared" si="9"/>
        <v>0</v>
      </c>
      <c r="Q26" s="181"/>
      <c r="R26" s="32"/>
      <c r="S26" s="29"/>
      <c r="T26" s="29"/>
      <c r="U26" s="29"/>
      <c r="V26" s="29"/>
      <c r="W26" s="29"/>
      <c r="X26" s="30"/>
      <c r="AV26" s="9" t="s">
        <v>63</v>
      </c>
      <c r="AX26" s="9" t="s">
        <v>60</v>
      </c>
      <c r="AY26" s="9" t="s">
        <v>33</v>
      </c>
      <c r="BC26" s="9" t="s">
        <v>54</v>
      </c>
      <c r="BI26" s="31">
        <f t="shared" si="0"/>
        <v>0</v>
      </c>
      <c r="BJ26" s="31">
        <f t="shared" si="1"/>
        <v>0</v>
      </c>
      <c r="BK26" s="31">
        <f t="shared" si="2"/>
        <v>0</v>
      </c>
      <c r="BL26" s="31">
        <f t="shared" si="3"/>
        <v>0</v>
      </c>
      <c r="BM26" s="31">
        <f t="shared" si="4"/>
        <v>0</v>
      </c>
      <c r="BN26" s="9" t="s">
        <v>32</v>
      </c>
      <c r="BO26" s="31">
        <f t="shared" si="5"/>
        <v>0</v>
      </c>
      <c r="BP26" s="9" t="s">
        <v>63</v>
      </c>
      <c r="BQ26" s="9" t="s">
        <v>68</v>
      </c>
    </row>
    <row r="27" spans="1:69" s="87" customFormat="1" ht="27" x14ac:dyDescent="0.3">
      <c r="A27" s="57"/>
      <c r="B27" s="54"/>
      <c r="C27" s="189">
        <f t="shared" si="10"/>
        <v>6</v>
      </c>
      <c r="D27" s="189" t="s">
        <v>60</v>
      </c>
      <c r="E27" s="190">
        <f t="shared" si="11"/>
        <v>1006</v>
      </c>
      <c r="F27" s="197" t="s">
        <v>250</v>
      </c>
      <c r="G27" s="192" t="s">
        <v>62</v>
      </c>
      <c r="H27" s="177">
        <v>2</v>
      </c>
      <c r="I27" s="177">
        <v>2</v>
      </c>
      <c r="J27" s="177">
        <v>2</v>
      </c>
      <c r="K27" s="164"/>
      <c r="L27" s="264"/>
      <c r="M27" s="159">
        <f t="shared" si="6"/>
        <v>0</v>
      </c>
      <c r="N27" s="159">
        <f t="shared" si="7"/>
        <v>0</v>
      </c>
      <c r="O27" s="159">
        <f t="shared" si="8"/>
        <v>0</v>
      </c>
      <c r="P27" s="156">
        <f t="shared" si="9"/>
        <v>0</v>
      </c>
      <c r="Q27" s="181"/>
      <c r="R27" s="32"/>
      <c r="S27" s="29"/>
      <c r="T27" s="29"/>
      <c r="U27" s="29"/>
      <c r="V27" s="29"/>
      <c r="W27" s="29"/>
      <c r="X27" s="30"/>
      <c r="AV27" s="9" t="s">
        <v>63</v>
      </c>
      <c r="AX27" s="9" t="s">
        <v>60</v>
      </c>
      <c r="AY27" s="9" t="s">
        <v>33</v>
      </c>
      <c r="BC27" s="9" t="s">
        <v>54</v>
      </c>
      <c r="BI27" s="31">
        <f t="shared" si="0"/>
        <v>0</v>
      </c>
      <c r="BJ27" s="31">
        <f t="shared" si="1"/>
        <v>0</v>
      </c>
      <c r="BK27" s="31">
        <f t="shared" si="2"/>
        <v>0</v>
      </c>
      <c r="BL27" s="31">
        <f t="shared" si="3"/>
        <v>0</v>
      </c>
      <c r="BM27" s="31">
        <f t="shared" si="4"/>
        <v>0</v>
      </c>
      <c r="BN27" s="9" t="s">
        <v>32</v>
      </c>
      <c r="BO27" s="31">
        <f t="shared" si="5"/>
        <v>0</v>
      </c>
      <c r="BP27" s="9" t="s">
        <v>63</v>
      </c>
      <c r="BQ27" s="9" t="s">
        <v>69</v>
      </c>
    </row>
    <row r="28" spans="1:69" s="87" customFormat="1" ht="40.5" x14ac:dyDescent="0.3">
      <c r="A28" s="57"/>
      <c r="B28" s="54"/>
      <c r="C28" s="173">
        <f t="shared" si="10"/>
        <v>7</v>
      </c>
      <c r="D28" s="173" t="s">
        <v>55</v>
      </c>
      <c r="E28" s="174">
        <f t="shared" si="11"/>
        <v>1007</v>
      </c>
      <c r="F28" s="256" t="s">
        <v>251</v>
      </c>
      <c r="G28" s="194" t="s">
        <v>62</v>
      </c>
      <c r="H28" s="159">
        <v>1</v>
      </c>
      <c r="I28" s="159">
        <v>1</v>
      </c>
      <c r="J28" s="159">
        <v>1</v>
      </c>
      <c r="K28" s="195"/>
      <c r="L28" s="265"/>
      <c r="M28" s="159">
        <f t="shared" si="6"/>
        <v>0</v>
      </c>
      <c r="N28" s="159">
        <f t="shared" si="7"/>
        <v>0</v>
      </c>
      <c r="O28" s="159">
        <f t="shared" si="8"/>
        <v>0</v>
      </c>
      <c r="P28" s="156">
        <f t="shared" si="9"/>
        <v>0</v>
      </c>
      <c r="Q28" s="181"/>
      <c r="R28" s="32"/>
      <c r="S28" s="29"/>
      <c r="T28" s="29"/>
      <c r="U28" s="29"/>
      <c r="V28" s="29"/>
      <c r="W28" s="29"/>
      <c r="X28" s="30"/>
      <c r="AV28" s="9" t="s">
        <v>63</v>
      </c>
      <c r="AX28" s="9" t="s">
        <v>60</v>
      </c>
      <c r="AY28" s="9" t="s">
        <v>33</v>
      </c>
      <c r="BC28" s="9" t="s">
        <v>54</v>
      </c>
      <c r="BI28" s="31">
        <f t="shared" si="0"/>
        <v>0</v>
      </c>
      <c r="BJ28" s="31">
        <f t="shared" si="1"/>
        <v>0</v>
      </c>
      <c r="BK28" s="31">
        <f t="shared" si="2"/>
        <v>0</v>
      </c>
      <c r="BL28" s="31">
        <f t="shared" si="3"/>
        <v>0</v>
      </c>
      <c r="BM28" s="31">
        <f t="shared" si="4"/>
        <v>0</v>
      </c>
      <c r="BN28" s="9" t="s">
        <v>32</v>
      </c>
      <c r="BO28" s="31">
        <f t="shared" si="5"/>
        <v>0</v>
      </c>
      <c r="BP28" s="9" t="s">
        <v>63</v>
      </c>
      <c r="BQ28" s="9" t="s">
        <v>70</v>
      </c>
    </row>
    <row r="29" spans="1:69" s="87" customFormat="1" ht="40.5" x14ac:dyDescent="0.3">
      <c r="A29" s="57"/>
      <c r="B29" s="54"/>
      <c r="C29" s="189">
        <f t="shared" si="10"/>
        <v>8</v>
      </c>
      <c r="D29" s="189" t="s">
        <v>60</v>
      </c>
      <c r="E29" s="190">
        <f t="shared" si="11"/>
        <v>1008</v>
      </c>
      <c r="F29" s="197" t="s">
        <v>252</v>
      </c>
      <c r="G29" s="192" t="s">
        <v>62</v>
      </c>
      <c r="H29" s="177">
        <v>1</v>
      </c>
      <c r="I29" s="177">
        <v>1</v>
      </c>
      <c r="J29" s="177">
        <v>1</v>
      </c>
      <c r="K29" s="164"/>
      <c r="L29" s="264"/>
      <c r="M29" s="159">
        <f t="shared" si="6"/>
        <v>0</v>
      </c>
      <c r="N29" s="159">
        <f t="shared" si="7"/>
        <v>0</v>
      </c>
      <c r="O29" s="159">
        <f t="shared" si="8"/>
        <v>0</v>
      </c>
      <c r="P29" s="156">
        <f t="shared" si="9"/>
        <v>0</v>
      </c>
      <c r="Q29" s="181"/>
      <c r="R29" s="32"/>
      <c r="S29" s="29"/>
      <c r="T29" s="29"/>
      <c r="U29" s="29"/>
      <c r="V29" s="29"/>
      <c r="W29" s="29"/>
      <c r="X29" s="30"/>
      <c r="AV29" s="9" t="s">
        <v>63</v>
      </c>
      <c r="AX29" s="9" t="s">
        <v>60</v>
      </c>
      <c r="AY29" s="9" t="s">
        <v>33</v>
      </c>
      <c r="BC29" s="9" t="s">
        <v>54</v>
      </c>
      <c r="BI29" s="31">
        <f t="shared" si="0"/>
        <v>0</v>
      </c>
      <c r="BJ29" s="31">
        <f t="shared" si="1"/>
        <v>0</v>
      </c>
      <c r="BK29" s="31">
        <f t="shared" si="2"/>
        <v>0</v>
      </c>
      <c r="BL29" s="31">
        <f t="shared" si="3"/>
        <v>0</v>
      </c>
      <c r="BM29" s="31">
        <f t="shared" si="4"/>
        <v>0</v>
      </c>
      <c r="BN29" s="9" t="s">
        <v>32</v>
      </c>
      <c r="BO29" s="31">
        <f t="shared" si="5"/>
        <v>0</v>
      </c>
      <c r="BP29" s="9" t="s">
        <v>63</v>
      </c>
      <c r="BQ29" s="9" t="s">
        <v>71</v>
      </c>
    </row>
    <row r="30" spans="1:69" s="87" customFormat="1" x14ac:dyDescent="0.3">
      <c r="A30" s="57"/>
      <c r="B30" s="54"/>
      <c r="C30" s="186">
        <f t="shared" si="10"/>
        <v>9</v>
      </c>
      <c r="D30" s="186" t="s">
        <v>55</v>
      </c>
      <c r="E30" s="174">
        <f t="shared" si="11"/>
        <v>1009</v>
      </c>
      <c r="F30" s="198" t="s">
        <v>254</v>
      </c>
      <c r="G30" s="188" t="s">
        <v>62</v>
      </c>
      <c r="H30" s="159">
        <v>1</v>
      </c>
      <c r="I30" s="231"/>
      <c r="J30" s="159">
        <v>1</v>
      </c>
      <c r="K30" s="156"/>
      <c r="L30" s="263"/>
      <c r="M30" s="159">
        <f t="shared" ref="M30:M63" si="12">H30*L30</f>
        <v>0</v>
      </c>
      <c r="N30" s="156">
        <f t="shared" ref="N30:N63" si="13">I30*L30</f>
        <v>0</v>
      </c>
      <c r="O30" s="159">
        <f t="shared" ref="O30:O63" si="14">J30*L30</f>
        <v>0</v>
      </c>
      <c r="P30" s="156">
        <f t="shared" ref="P30:P63" si="15">K30*L30</f>
        <v>0</v>
      </c>
      <c r="Q30" s="181"/>
      <c r="R30" s="35"/>
      <c r="S30" s="34"/>
      <c r="T30" s="34"/>
      <c r="U30" s="34"/>
      <c r="V30" s="34"/>
      <c r="W30" s="34"/>
      <c r="X30" s="30"/>
      <c r="AV30" s="9"/>
      <c r="AX30" s="9"/>
      <c r="AY30" s="9"/>
      <c r="BC30" s="9"/>
      <c r="BI30" s="31"/>
      <c r="BJ30" s="31"/>
      <c r="BK30" s="31"/>
      <c r="BL30" s="31"/>
      <c r="BM30" s="31"/>
      <c r="BN30" s="9"/>
      <c r="BO30" s="31"/>
      <c r="BP30" s="9"/>
      <c r="BQ30" s="9"/>
    </row>
    <row r="31" spans="1:69" s="87" customFormat="1" x14ac:dyDescent="0.3">
      <c r="A31" s="57"/>
      <c r="B31" s="54"/>
      <c r="C31" s="189">
        <f t="shared" si="10"/>
        <v>10</v>
      </c>
      <c r="D31" s="189" t="s">
        <v>60</v>
      </c>
      <c r="E31" s="190">
        <f t="shared" si="11"/>
        <v>1010</v>
      </c>
      <c r="F31" s="191" t="s">
        <v>143</v>
      </c>
      <c r="G31" s="192" t="s">
        <v>62</v>
      </c>
      <c r="H31" s="177">
        <v>1</v>
      </c>
      <c r="I31" s="227"/>
      <c r="J31" s="177">
        <v>1</v>
      </c>
      <c r="K31" s="164"/>
      <c r="L31" s="264"/>
      <c r="M31" s="159">
        <f t="shared" si="12"/>
        <v>0</v>
      </c>
      <c r="N31" s="156">
        <f t="shared" si="13"/>
        <v>0</v>
      </c>
      <c r="O31" s="159">
        <f t="shared" si="14"/>
        <v>0</v>
      </c>
      <c r="P31" s="156">
        <f t="shared" si="15"/>
        <v>0</v>
      </c>
      <c r="Q31" s="181"/>
      <c r="R31" s="32"/>
      <c r="S31" s="29"/>
      <c r="T31" s="29"/>
      <c r="U31" s="29"/>
      <c r="V31" s="29"/>
      <c r="W31" s="29"/>
      <c r="X31" s="30"/>
      <c r="AV31" s="9" t="s">
        <v>63</v>
      </c>
      <c r="AX31" s="9" t="s">
        <v>60</v>
      </c>
      <c r="AY31" s="9" t="s">
        <v>33</v>
      </c>
      <c r="BC31" s="9" t="s">
        <v>54</v>
      </c>
      <c r="BI31" s="31">
        <f>IF(R31="základní",#REF!,0)</f>
        <v>0</v>
      </c>
      <c r="BJ31" s="31">
        <f>IF(R31="snížená",#REF!,0)</f>
        <v>0</v>
      </c>
      <c r="BK31" s="31">
        <f>IF(R31="zákl. přenesená",#REF!,0)</f>
        <v>0</v>
      </c>
      <c r="BL31" s="31">
        <f>IF(R31="sníž. přenesená",#REF!,0)</f>
        <v>0</v>
      </c>
      <c r="BM31" s="31">
        <f>IF(R31="nulová",#REF!,0)</f>
        <v>0</v>
      </c>
      <c r="BN31" s="9" t="s">
        <v>32</v>
      </c>
      <c r="BO31" s="31" t="e">
        <f>ROUND(#REF!*#REF!,2)</f>
        <v>#REF!</v>
      </c>
      <c r="BP31" s="9" t="s">
        <v>63</v>
      </c>
      <c r="BQ31" s="9" t="s">
        <v>72</v>
      </c>
    </row>
    <row r="32" spans="1:69" s="87" customFormat="1" x14ac:dyDescent="0.3">
      <c r="A32" s="57"/>
      <c r="B32" s="54"/>
      <c r="C32" s="186">
        <f t="shared" si="10"/>
        <v>11</v>
      </c>
      <c r="D32" s="186" t="s">
        <v>55</v>
      </c>
      <c r="E32" s="174">
        <f t="shared" si="11"/>
        <v>1011</v>
      </c>
      <c r="F32" s="199" t="s">
        <v>356</v>
      </c>
      <c r="G32" s="188" t="s">
        <v>62</v>
      </c>
      <c r="H32" s="156"/>
      <c r="I32" s="159">
        <v>1</v>
      </c>
      <c r="J32" s="156"/>
      <c r="K32" s="156"/>
      <c r="L32" s="263"/>
      <c r="M32" s="159">
        <f t="shared" si="12"/>
        <v>0</v>
      </c>
      <c r="N32" s="156">
        <f t="shared" si="13"/>
        <v>0</v>
      </c>
      <c r="O32" s="156">
        <f t="shared" si="14"/>
        <v>0</v>
      </c>
      <c r="P32" s="156">
        <f t="shared" si="15"/>
        <v>0</v>
      </c>
      <c r="Q32" s="181"/>
      <c r="R32" s="32"/>
      <c r="S32" s="29"/>
      <c r="T32" s="29"/>
      <c r="U32" s="29"/>
      <c r="V32" s="29"/>
      <c r="W32" s="29"/>
      <c r="X32" s="30"/>
      <c r="AV32" s="9" t="s">
        <v>63</v>
      </c>
      <c r="AX32" s="9" t="s">
        <v>60</v>
      </c>
      <c r="AY32" s="9" t="s">
        <v>33</v>
      </c>
      <c r="BC32" s="9" t="s">
        <v>54</v>
      </c>
      <c r="BI32" s="31">
        <f>IF(R32="základní",#REF!,0)</f>
        <v>0</v>
      </c>
      <c r="BJ32" s="31">
        <f>IF(R32="snížená",#REF!,0)</f>
        <v>0</v>
      </c>
      <c r="BK32" s="31">
        <f>IF(R32="zákl. přenesená",#REF!,0)</f>
        <v>0</v>
      </c>
      <c r="BL32" s="31">
        <f>IF(R32="sníž. přenesená",#REF!,0)</f>
        <v>0</v>
      </c>
      <c r="BM32" s="31">
        <f>IF(R32="nulová",#REF!,0)</f>
        <v>0</v>
      </c>
      <c r="BN32" s="9" t="s">
        <v>32</v>
      </c>
      <c r="BO32" s="31" t="e">
        <f>ROUND(#REF!*#REF!,2)</f>
        <v>#REF!</v>
      </c>
      <c r="BP32" s="9" t="s">
        <v>63</v>
      </c>
      <c r="BQ32" s="9" t="s">
        <v>73</v>
      </c>
    </row>
    <row r="33" spans="1:69" s="87" customFormat="1" x14ac:dyDescent="0.3">
      <c r="A33" s="57"/>
      <c r="B33" s="54"/>
      <c r="C33" s="189">
        <f t="shared" si="10"/>
        <v>12</v>
      </c>
      <c r="D33" s="189" t="s">
        <v>60</v>
      </c>
      <c r="E33" s="190">
        <f t="shared" si="11"/>
        <v>1012</v>
      </c>
      <c r="F33" s="203" t="s">
        <v>357</v>
      </c>
      <c r="G33" s="192" t="s">
        <v>62</v>
      </c>
      <c r="H33" s="164"/>
      <c r="I33" s="177">
        <v>1</v>
      </c>
      <c r="J33" s="164"/>
      <c r="K33" s="164"/>
      <c r="L33" s="264"/>
      <c r="M33" s="159">
        <f t="shared" si="12"/>
        <v>0</v>
      </c>
      <c r="N33" s="156">
        <f t="shared" si="13"/>
        <v>0</v>
      </c>
      <c r="O33" s="156">
        <f t="shared" si="14"/>
        <v>0</v>
      </c>
      <c r="P33" s="156">
        <f t="shared" si="15"/>
        <v>0</v>
      </c>
      <c r="Q33" s="181"/>
      <c r="R33" s="32"/>
      <c r="S33" s="29"/>
      <c r="T33" s="29"/>
      <c r="U33" s="29"/>
      <c r="V33" s="29"/>
      <c r="W33" s="29"/>
      <c r="X33" s="30"/>
      <c r="AV33" s="9" t="s">
        <v>63</v>
      </c>
      <c r="AX33" s="9" t="s">
        <v>60</v>
      </c>
      <c r="AY33" s="9" t="s">
        <v>33</v>
      </c>
      <c r="BC33" s="9" t="s">
        <v>54</v>
      </c>
      <c r="BI33" s="31">
        <f>IF(R33="základní",#REF!,0)</f>
        <v>0</v>
      </c>
      <c r="BJ33" s="31">
        <f>IF(R33="snížená",#REF!,0)</f>
        <v>0</v>
      </c>
      <c r="BK33" s="31">
        <f>IF(R33="zákl. přenesená",#REF!,0)</f>
        <v>0</v>
      </c>
      <c r="BL33" s="31">
        <f>IF(R33="sníž. přenesená",#REF!,0)</f>
        <v>0</v>
      </c>
      <c r="BM33" s="31">
        <f>IF(R33="nulová",#REF!,0)</f>
        <v>0</v>
      </c>
      <c r="BN33" s="9" t="s">
        <v>32</v>
      </c>
      <c r="BO33" s="31" t="e">
        <f>ROUND(#REF!*#REF!,2)</f>
        <v>#REF!</v>
      </c>
      <c r="BP33" s="9" t="s">
        <v>63</v>
      </c>
      <c r="BQ33" s="9" t="s">
        <v>74</v>
      </c>
    </row>
    <row r="34" spans="1:69" s="87" customFormat="1" ht="27" x14ac:dyDescent="0.3">
      <c r="A34" s="57"/>
      <c r="B34" s="54"/>
      <c r="C34" s="186">
        <f t="shared" si="10"/>
        <v>13</v>
      </c>
      <c r="D34" s="186" t="s">
        <v>55</v>
      </c>
      <c r="E34" s="174">
        <f t="shared" si="11"/>
        <v>1013</v>
      </c>
      <c r="F34" s="257" t="s">
        <v>144</v>
      </c>
      <c r="G34" s="230" t="s">
        <v>62</v>
      </c>
      <c r="H34" s="159">
        <v>1</v>
      </c>
      <c r="I34" s="231"/>
      <c r="J34" s="159">
        <v>1</v>
      </c>
      <c r="K34" s="232"/>
      <c r="L34" s="266"/>
      <c r="M34" s="159">
        <f t="shared" si="12"/>
        <v>0</v>
      </c>
      <c r="N34" s="156">
        <f t="shared" si="13"/>
        <v>0</v>
      </c>
      <c r="O34" s="159">
        <f t="shared" si="14"/>
        <v>0</v>
      </c>
      <c r="P34" s="156">
        <f t="shared" si="15"/>
        <v>0</v>
      </c>
      <c r="Q34" s="181"/>
      <c r="R34" s="32"/>
      <c r="S34" s="29"/>
      <c r="T34" s="29"/>
      <c r="U34" s="29"/>
      <c r="V34" s="29"/>
      <c r="W34" s="29"/>
      <c r="X34" s="30"/>
      <c r="AV34" s="9" t="s">
        <v>63</v>
      </c>
      <c r="AX34" s="9" t="s">
        <v>60</v>
      </c>
      <c r="AY34" s="9" t="s">
        <v>33</v>
      </c>
      <c r="BC34" s="9" t="s">
        <v>54</v>
      </c>
      <c r="BI34" s="31">
        <f>IF(R34="základní",#REF!,0)</f>
        <v>0</v>
      </c>
      <c r="BJ34" s="31">
        <f>IF(R34="snížená",#REF!,0)</f>
        <v>0</v>
      </c>
      <c r="BK34" s="31">
        <f>IF(R34="zákl. přenesená",#REF!,0)</f>
        <v>0</v>
      </c>
      <c r="BL34" s="31">
        <f>IF(R34="sníž. přenesená",#REF!,0)</f>
        <v>0</v>
      </c>
      <c r="BM34" s="31">
        <f>IF(R34="nulová",#REF!,0)</f>
        <v>0</v>
      </c>
      <c r="BN34" s="9" t="s">
        <v>32</v>
      </c>
      <c r="BO34" s="31" t="e">
        <f>ROUND(#REF!*#REF!,2)</f>
        <v>#REF!</v>
      </c>
      <c r="BP34" s="9" t="s">
        <v>63</v>
      </c>
      <c r="BQ34" s="9" t="s">
        <v>76</v>
      </c>
    </row>
    <row r="35" spans="1:69" s="87" customFormat="1" ht="27" x14ac:dyDescent="0.3">
      <c r="A35" s="57"/>
      <c r="B35" s="54"/>
      <c r="C35" s="189">
        <f t="shared" si="10"/>
        <v>14</v>
      </c>
      <c r="D35" s="189" t="s">
        <v>60</v>
      </c>
      <c r="E35" s="190">
        <f t="shared" si="11"/>
        <v>1014</v>
      </c>
      <c r="F35" s="203" t="s">
        <v>145</v>
      </c>
      <c r="G35" s="205" t="s">
        <v>62</v>
      </c>
      <c r="H35" s="177">
        <v>1</v>
      </c>
      <c r="I35" s="227"/>
      <c r="J35" s="177">
        <v>1</v>
      </c>
      <c r="K35" s="210"/>
      <c r="L35" s="267"/>
      <c r="M35" s="159">
        <f t="shared" si="12"/>
        <v>0</v>
      </c>
      <c r="N35" s="156">
        <f t="shared" si="13"/>
        <v>0</v>
      </c>
      <c r="O35" s="159">
        <f t="shared" si="14"/>
        <v>0</v>
      </c>
      <c r="P35" s="156">
        <f t="shared" si="15"/>
        <v>0</v>
      </c>
      <c r="Q35" s="181"/>
      <c r="R35" s="32"/>
      <c r="S35" s="29"/>
      <c r="T35" s="29"/>
      <c r="U35" s="29"/>
      <c r="V35" s="29"/>
      <c r="W35" s="29"/>
      <c r="X35" s="30"/>
      <c r="AV35" s="9" t="s">
        <v>63</v>
      </c>
      <c r="AX35" s="9" t="s">
        <v>60</v>
      </c>
      <c r="AY35" s="9" t="s">
        <v>33</v>
      </c>
      <c r="BC35" s="9" t="s">
        <v>54</v>
      </c>
      <c r="BI35" s="31">
        <f>IF(R35="základní",#REF!,0)</f>
        <v>0</v>
      </c>
      <c r="BJ35" s="31">
        <f>IF(R35="snížená",#REF!,0)</f>
        <v>0</v>
      </c>
      <c r="BK35" s="31">
        <f>IF(R35="zákl. přenesená",#REF!,0)</f>
        <v>0</v>
      </c>
      <c r="BL35" s="31">
        <f>IF(R35="sníž. přenesená",#REF!,0)</f>
        <v>0</v>
      </c>
      <c r="BM35" s="31">
        <f>IF(R35="nulová",#REF!,0)</f>
        <v>0</v>
      </c>
      <c r="BN35" s="9" t="s">
        <v>32</v>
      </c>
      <c r="BO35" s="31" t="e">
        <f>ROUND(#REF!*#REF!,2)</f>
        <v>#REF!</v>
      </c>
      <c r="BP35" s="9" t="s">
        <v>63</v>
      </c>
      <c r="BQ35" s="9" t="s">
        <v>78</v>
      </c>
    </row>
    <row r="36" spans="1:69" s="87" customFormat="1" x14ac:dyDescent="0.3">
      <c r="A36" s="57"/>
      <c r="B36" s="54"/>
      <c r="C36" s="186">
        <f t="shared" si="10"/>
        <v>15</v>
      </c>
      <c r="D36" s="186" t="s">
        <v>55</v>
      </c>
      <c r="E36" s="174">
        <f t="shared" si="11"/>
        <v>1015</v>
      </c>
      <c r="F36" s="199" t="s">
        <v>146</v>
      </c>
      <c r="G36" s="200" t="s">
        <v>62</v>
      </c>
      <c r="H36" s="159">
        <v>1</v>
      </c>
      <c r="I36" s="201"/>
      <c r="J36" s="202"/>
      <c r="K36" s="202"/>
      <c r="L36" s="268"/>
      <c r="M36" s="159">
        <f t="shared" si="12"/>
        <v>0</v>
      </c>
      <c r="N36" s="156">
        <f t="shared" si="13"/>
        <v>0</v>
      </c>
      <c r="O36" s="156">
        <f t="shared" si="14"/>
        <v>0</v>
      </c>
      <c r="P36" s="156">
        <f t="shared" si="15"/>
        <v>0</v>
      </c>
      <c r="Q36" s="181"/>
      <c r="R36" s="32"/>
      <c r="S36" s="29"/>
      <c r="T36" s="29"/>
      <c r="U36" s="29"/>
      <c r="V36" s="29"/>
      <c r="W36" s="29"/>
      <c r="X36" s="30"/>
      <c r="AV36" s="9" t="s">
        <v>63</v>
      </c>
      <c r="AX36" s="9" t="s">
        <v>60</v>
      </c>
      <c r="AY36" s="9" t="s">
        <v>33</v>
      </c>
      <c r="BC36" s="9" t="s">
        <v>54</v>
      </c>
      <c r="BI36" s="31">
        <f>IF(R36="základní",P30,0)</f>
        <v>0</v>
      </c>
      <c r="BJ36" s="31">
        <f>IF(R36="snížená",P30,0)</f>
        <v>0</v>
      </c>
      <c r="BK36" s="31">
        <f>IF(R36="zákl. přenesená",P30,0)</f>
        <v>0</v>
      </c>
      <c r="BL36" s="31">
        <f>IF(R36="sníž. přenesená",P30,0)</f>
        <v>0</v>
      </c>
      <c r="BM36" s="31">
        <f>IF(R36="nulová",P30,0)</f>
        <v>0</v>
      </c>
      <c r="BN36" s="9" t="s">
        <v>32</v>
      </c>
      <c r="BO36" s="31">
        <f>ROUND(L30*J30,2)</f>
        <v>0</v>
      </c>
      <c r="BP36" s="9" t="s">
        <v>63</v>
      </c>
      <c r="BQ36" s="9" t="s">
        <v>80</v>
      </c>
    </row>
    <row r="37" spans="1:69" s="87" customFormat="1" x14ac:dyDescent="0.3">
      <c r="A37" s="57"/>
      <c r="B37" s="54"/>
      <c r="C37" s="189">
        <f t="shared" si="10"/>
        <v>16</v>
      </c>
      <c r="D37" s="189" t="s">
        <v>60</v>
      </c>
      <c r="E37" s="190">
        <f t="shared" si="11"/>
        <v>1016</v>
      </c>
      <c r="F37" s="203" t="s">
        <v>147</v>
      </c>
      <c r="G37" s="205" t="s">
        <v>62</v>
      </c>
      <c r="H37" s="177">
        <v>1</v>
      </c>
      <c r="I37" s="227"/>
      <c r="J37" s="210"/>
      <c r="K37" s="210"/>
      <c r="L37" s="267"/>
      <c r="M37" s="159">
        <f t="shared" si="12"/>
        <v>0</v>
      </c>
      <c r="N37" s="156">
        <f t="shared" si="13"/>
        <v>0</v>
      </c>
      <c r="O37" s="156">
        <f t="shared" si="14"/>
        <v>0</v>
      </c>
      <c r="P37" s="156">
        <f t="shared" si="15"/>
        <v>0</v>
      </c>
      <c r="Q37" s="181"/>
      <c r="R37" s="32"/>
      <c r="S37" s="29"/>
      <c r="T37" s="29"/>
      <c r="U37" s="29"/>
      <c r="V37" s="29"/>
      <c r="W37" s="29"/>
      <c r="X37" s="30"/>
      <c r="AV37" s="9" t="s">
        <v>63</v>
      </c>
      <c r="AX37" s="9" t="s">
        <v>60</v>
      </c>
      <c r="AY37" s="9" t="s">
        <v>33</v>
      </c>
      <c r="BC37" s="9" t="s">
        <v>54</v>
      </c>
      <c r="BI37" s="31">
        <f>IF(R37="základní",P31,0)</f>
        <v>0</v>
      </c>
      <c r="BJ37" s="31">
        <f>IF(R37="snížená",P31,0)</f>
        <v>0</v>
      </c>
      <c r="BK37" s="31">
        <f>IF(R37="zákl. přenesená",P31,0)</f>
        <v>0</v>
      </c>
      <c r="BL37" s="31">
        <f>IF(R37="sníž. přenesená",P31,0)</f>
        <v>0</v>
      </c>
      <c r="BM37" s="31">
        <f>IF(R37="nulová",P31,0)</f>
        <v>0</v>
      </c>
      <c r="BN37" s="9" t="s">
        <v>32</v>
      </c>
      <c r="BO37" s="31">
        <f>ROUND(L31*J31,2)</f>
        <v>0</v>
      </c>
      <c r="BP37" s="9" t="s">
        <v>63</v>
      </c>
      <c r="BQ37" s="9" t="s">
        <v>81</v>
      </c>
    </row>
    <row r="38" spans="1:69" s="87" customFormat="1" x14ac:dyDescent="0.3">
      <c r="A38" s="57"/>
      <c r="B38" s="54"/>
      <c r="C38" s="186">
        <f t="shared" si="10"/>
        <v>17</v>
      </c>
      <c r="D38" s="186" t="s">
        <v>55</v>
      </c>
      <c r="E38" s="174">
        <f t="shared" si="11"/>
        <v>1017</v>
      </c>
      <c r="F38" s="199" t="s">
        <v>255</v>
      </c>
      <c r="G38" s="200" t="s">
        <v>62</v>
      </c>
      <c r="H38" s="159">
        <v>1</v>
      </c>
      <c r="I38" s="201"/>
      <c r="J38" s="202"/>
      <c r="K38" s="202"/>
      <c r="L38" s="268"/>
      <c r="M38" s="159">
        <f t="shared" si="12"/>
        <v>0</v>
      </c>
      <c r="N38" s="156">
        <f t="shared" si="13"/>
        <v>0</v>
      </c>
      <c r="O38" s="156">
        <f t="shared" si="14"/>
        <v>0</v>
      </c>
      <c r="P38" s="156">
        <f t="shared" si="15"/>
        <v>0</v>
      </c>
      <c r="Q38" s="181"/>
      <c r="R38" s="35"/>
      <c r="S38" s="34"/>
      <c r="T38" s="34"/>
      <c r="U38" s="34"/>
      <c r="V38" s="34"/>
      <c r="W38" s="34"/>
      <c r="X38" s="30"/>
      <c r="AV38" s="9"/>
      <c r="AX38" s="9"/>
      <c r="AY38" s="9"/>
      <c r="BC38" s="9"/>
      <c r="BI38" s="31"/>
      <c r="BJ38" s="31"/>
      <c r="BK38" s="31"/>
      <c r="BL38" s="31"/>
      <c r="BM38" s="31"/>
      <c r="BN38" s="9"/>
      <c r="BO38" s="31">
        <f>ROUND(L32*J32,2)</f>
        <v>0</v>
      </c>
      <c r="BP38" s="9"/>
      <c r="BQ38" s="9"/>
    </row>
    <row r="39" spans="1:69" s="87" customFormat="1" x14ac:dyDescent="0.3">
      <c r="A39" s="57"/>
      <c r="B39" s="54"/>
      <c r="C39" s="189">
        <f t="shared" si="10"/>
        <v>18</v>
      </c>
      <c r="D39" s="189" t="s">
        <v>60</v>
      </c>
      <c r="E39" s="190">
        <f t="shared" si="11"/>
        <v>1018</v>
      </c>
      <c r="F39" s="203" t="s">
        <v>256</v>
      </c>
      <c r="G39" s="205" t="s">
        <v>62</v>
      </c>
      <c r="H39" s="177">
        <v>1</v>
      </c>
      <c r="I39" s="227"/>
      <c r="J39" s="210"/>
      <c r="K39" s="210"/>
      <c r="L39" s="267"/>
      <c r="M39" s="159">
        <f t="shared" si="12"/>
        <v>0</v>
      </c>
      <c r="N39" s="156">
        <f t="shared" si="13"/>
        <v>0</v>
      </c>
      <c r="O39" s="156">
        <f t="shared" si="14"/>
        <v>0</v>
      </c>
      <c r="P39" s="156">
        <f t="shared" si="15"/>
        <v>0</v>
      </c>
      <c r="Q39" s="181"/>
      <c r="R39" s="32"/>
      <c r="S39" s="29"/>
      <c r="T39" s="29"/>
      <c r="U39" s="29"/>
      <c r="V39" s="29"/>
      <c r="W39" s="29"/>
      <c r="X39" s="30"/>
      <c r="AV39" s="9" t="s">
        <v>63</v>
      </c>
      <c r="AX39" s="9" t="s">
        <v>60</v>
      </c>
      <c r="AY39" s="9" t="s">
        <v>33</v>
      </c>
      <c r="BC39" s="9" t="s">
        <v>54</v>
      </c>
      <c r="BI39" s="31">
        <f>IF(R39="základní",P33,0)</f>
        <v>0</v>
      </c>
      <c r="BJ39" s="31">
        <f>IF(R39="snížená",P33,0)</f>
        <v>0</v>
      </c>
      <c r="BK39" s="31">
        <f>IF(R39="zákl. přenesená",P33,0)</f>
        <v>0</v>
      </c>
      <c r="BL39" s="31">
        <f>IF(R39="sníž. přenesená",P33,0)</f>
        <v>0</v>
      </c>
      <c r="BM39" s="31">
        <f>IF(R39="nulová",P33,0)</f>
        <v>0</v>
      </c>
      <c r="BN39" s="9" t="s">
        <v>32</v>
      </c>
      <c r="BO39" s="31">
        <f>ROUND(L33*J33,2)</f>
        <v>0</v>
      </c>
      <c r="BP39" s="9" t="s">
        <v>63</v>
      </c>
      <c r="BQ39" s="9" t="s">
        <v>82</v>
      </c>
    </row>
    <row r="40" spans="1:69" s="87" customFormat="1" x14ac:dyDescent="0.3">
      <c r="A40" s="57"/>
      <c r="B40" s="54"/>
      <c r="C40" s="228">
        <v>19</v>
      </c>
      <c r="D40" s="228" t="s">
        <v>55</v>
      </c>
      <c r="E40" s="174">
        <f t="shared" si="11"/>
        <v>1019</v>
      </c>
      <c r="F40" s="258" t="s">
        <v>148</v>
      </c>
      <c r="G40" s="200" t="s">
        <v>62</v>
      </c>
      <c r="H40" s="159">
        <v>81</v>
      </c>
      <c r="I40" s="159">
        <v>39</v>
      </c>
      <c r="J40" s="159">
        <v>48</v>
      </c>
      <c r="K40" s="202"/>
      <c r="L40" s="268"/>
      <c r="M40" s="159">
        <f t="shared" si="12"/>
        <v>0</v>
      </c>
      <c r="N40" s="159">
        <f t="shared" si="13"/>
        <v>0</v>
      </c>
      <c r="O40" s="159">
        <f t="shared" si="14"/>
        <v>0</v>
      </c>
      <c r="P40" s="156">
        <f t="shared" si="15"/>
        <v>0</v>
      </c>
      <c r="Q40" s="57"/>
      <c r="R40" s="28"/>
      <c r="S40" s="29"/>
      <c r="T40" s="29"/>
      <c r="U40" s="29"/>
      <c r="V40" s="29"/>
      <c r="W40" s="29"/>
      <c r="X40" s="30"/>
      <c r="AV40" s="9" t="s">
        <v>63</v>
      </c>
      <c r="AX40" s="9" t="s">
        <v>55</v>
      </c>
      <c r="AY40" s="9" t="s">
        <v>33</v>
      </c>
      <c r="BC40" s="9" t="s">
        <v>54</v>
      </c>
      <c r="BI40" s="31">
        <f t="shared" ref="BI40:BI46" si="16">IF(R40="základní",P35,0)</f>
        <v>0</v>
      </c>
      <c r="BJ40" s="31">
        <f t="shared" ref="BJ40:BJ46" si="17">IF(R40="snížená",P35,0)</f>
        <v>0</v>
      </c>
      <c r="BK40" s="31">
        <f t="shared" ref="BK40:BK46" si="18">IF(R40="zákl. přenesená",P35,0)</f>
        <v>0</v>
      </c>
      <c r="BL40" s="31">
        <f t="shared" ref="BL40:BL46" si="19">IF(R40="sníž. přenesená",P35,0)</f>
        <v>0</v>
      </c>
      <c r="BM40" s="31">
        <f t="shared" ref="BM40:BM46" si="20">IF(R40="nulová",P35,0)</f>
        <v>0</v>
      </c>
      <c r="BN40" s="9" t="s">
        <v>32</v>
      </c>
      <c r="BO40" s="31">
        <f t="shared" ref="BO40:BO46" si="21">ROUND(L35*J35,2)</f>
        <v>0</v>
      </c>
      <c r="BP40" s="9" t="s">
        <v>63</v>
      </c>
      <c r="BQ40" s="9" t="s">
        <v>83</v>
      </c>
    </row>
    <row r="41" spans="1:69" s="87" customFormat="1" ht="27" x14ac:dyDescent="0.3">
      <c r="A41" s="57"/>
      <c r="B41" s="54"/>
      <c r="C41" s="189">
        <f t="shared" ref="C41:C71" si="22">C40+1</f>
        <v>20</v>
      </c>
      <c r="D41" s="208" t="s">
        <v>60</v>
      </c>
      <c r="E41" s="190">
        <f t="shared" si="11"/>
        <v>1020</v>
      </c>
      <c r="F41" s="203" t="s">
        <v>149</v>
      </c>
      <c r="G41" s="205" t="s">
        <v>62</v>
      </c>
      <c r="H41" s="177">
        <v>81</v>
      </c>
      <c r="I41" s="177">
        <v>39</v>
      </c>
      <c r="J41" s="177">
        <v>48</v>
      </c>
      <c r="K41" s="210"/>
      <c r="L41" s="267"/>
      <c r="M41" s="159">
        <f t="shared" si="12"/>
        <v>0</v>
      </c>
      <c r="N41" s="159">
        <f t="shared" si="13"/>
        <v>0</v>
      </c>
      <c r="O41" s="159">
        <f t="shared" si="14"/>
        <v>0</v>
      </c>
      <c r="P41" s="156">
        <f t="shared" si="15"/>
        <v>0</v>
      </c>
      <c r="Q41" s="57"/>
      <c r="R41" s="28"/>
      <c r="S41" s="29"/>
      <c r="T41" s="29"/>
      <c r="U41" s="29"/>
      <c r="V41" s="29"/>
      <c r="W41" s="29"/>
      <c r="X41" s="30"/>
      <c r="AV41" s="9" t="s">
        <v>63</v>
      </c>
      <c r="AX41" s="9" t="s">
        <v>55</v>
      </c>
      <c r="AY41" s="9" t="s">
        <v>33</v>
      </c>
      <c r="BC41" s="9" t="s">
        <v>54</v>
      </c>
      <c r="BI41" s="31">
        <f t="shared" si="16"/>
        <v>0</v>
      </c>
      <c r="BJ41" s="31">
        <f t="shared" si="17"/>
        <v>0</v>
      </c>
      <c r="BK41" s="31">
        <f t="shared" si="18"/>
        <v>0</v>
      </c>
      <c r="BL41" s="31">
        <f t="shared" si="19"/>
        <v>0</v>
      </c>
      <c r="BM41" s="31">
        <f t="shared" si="20"/>
        <v>0</v>
      </c>
      <c r="BN41" s="9" t="s">
        <v>32</v>
      </c>
      <c r="BO41" s="31">
        <f t="shared" si="21"/>
        <v>0</v>
      </c>
      <c r="BP41" s="9" t="s">
        <v>63</v>
      </c>
      <c r="BQ41" s="9" t="s">
        <v>84</v>
      </c>
    </row>
    <row r="42" spans="1:69" s="87" customFormat="1" x14ac:dyDescent="0.3">
      <c r="A42" s="57"/>
      <c r="B42" s="54"/>
      <c r="C42" s="186">
        <f t="shared" si="22"/>
        <v>21</v>
      </c>
      <c r="D42" s="204" t="s">
        <v>55</v>
      </c>
      <c r="E42" s="174">
        <f t="shared" si="11"/>
        <v>1021</v>
      </c>
      <c r="F42" s="199" t="s">
        <v>229</v>
      </c>
      <c r="G42" s="200" t="s">
        <v>62</v>
      </c>
      <c r="H42" s="159">
        <v>84</v>
      </c>
      <c r="I42" s="159">
        <v>43</v>
      </c>
      <c r="J42" s="159">
        <v>48</v>
      </c>
      <c r="K42" s="202"/>
      <c r="L42" s="268"/>
      <c r="M42" s="159">
        <f t="shared" si="12"/>
        <v>0</v>
      </c>
      <c r="N42" s="159">
        <f t="shared" si="13"/>
        <v>0</v>
      </c>
      <c r="O42" s="159">
        <f t="shared" si="14"/>
        <v>0</v>
      </c>
      <c r="P42" s="156">
        <f t="shared" si="15"/>
        <v>0</v>
      </c>
      <c r="Q42" s="57"/>
      <c r="R42" s="28"/>
      <c r="S42" s="29"/>
      <c r="T42" s="29"/>
      <c r="U42" s="29"/>
      <c r="V42" s="29"/>
      <c r="W42" s="29"/>
      <c r="X42" s="30"/>
      <c r="AV42" s="9" t="s">
        <v>63</v>
      </c>
      <c r="AX42" s="9" t="s">
        <v>55</v>
      </c>
      <c r="AY42" s="9" t="s">
        <v>33</v>
      </c>
      <c r="BC42" s="9" t="s">
        <v>54</v>
      </c>
      <c r="BI42" s="31">
        <f t="shared" si="16"/>
        <v>0</v>
      </c>
      <c r="BJ42" s="31">
        <f t="shared" si="17"/>
        <v>0</v>
      </c>
      <c r="BK42" s="31">
        <f t="shared" si="18"/>
        <v>0</v>
      </c>
      <c r="BL42" s="31">
        <f t="shared" si="19"/>
        <v>0</v>
      </c>
      <c r="BM42" s="31">
        <f t="shared" si="20"/>
        <v>0</v>
      </c>
      <c r="BN42" s="9" t="s">
        <v>32</v>
      </c>
      <c r="BO42" s="31">
        <f t="shared" si="21"/>
        <v>0</v>
      </c>
      <c r="BP42" s="9" t="s">
        <v>63</v>
      </c>
      <c r="BQ42" s="9" t="s">
        <v>85</v>
      </c>
    </row>
    <row r="43" spans="1:69" s="87" customFormat="1" x14ac:dyDescent="0.3">
      <c r="A43" s="57"/>
      <c r="B43" s="54"/>
      <c r="C43" s="189">
        <f t="shared" si="22"/>
        <v>22</v>
      </c>
      <c r="D43" s="208" t="s">
        <v>60</v>
      </c>
      <c r="E43" s="190">
        <f t="shared" si="11"/>
        <v>1022</v>
      </c>
      <c r="F43" s="203" t="s">
        <v>230</v>
      </c>
      <c r="G43" s="205" t="s">
        <v>62</v>
      </c>
      <c r="H43" s="177">
        <v>84</v>
      </c>
      <c r="I43" s="177">
        <v>43</v>
      </c>
      <c r="J43" s="177">
        <v>48</v>
      </c>
      <c r="K43" s="210"/>
      <c r="L43" s="267"/>
      <c r="M43" s="159">
        <f t="shared" si="12"/>
        <v>0</v>
      </c>
      <c r="N43" s="159">
        <f t="shared" si="13"/>
        <v>0</v>
      </c>
      <c r="O43" s="159">
        <f t="shared" si="14"/>
        <v>0</v>
      </c>
      <c r="P43" s="156">
        <f t="shared" si="15"/>
        <v>0</v>
      </c>
      <c r="Q43" s="57"/>
      <c r="R43" s="28"/>
      <c r="S43" s="29"/>
      <c r="T43" s="29"/>
      <c r="U43" s="29"/>
      <c r="V43" s="29"/>
      <c r="W43" s="29"/>
      <c r="X43" s="30"/>
      <c r="AV43" s="9" t="s">
        <v>63</v>
      </c>
      <c r="AX43" s="9" t="s">
        <v>55</v>
      </c>
      <c r="AY43" s="9" t="s">
        <v>33</v>
      </c>
      <c r="BC43" s="9" t="s">
        <v>54</v>
      </c>
      <c r="BI43" s="31">
        <f t="shared" si="16"/>
        <v>0</v>
      </c>
      <c r="BJ43" s="31">
        <f t="shared" si="17"/>
        <v>0</v>
      </c>
      <c r="BK43" s="31">
        <f t="shared" si="18"/>
        <v>0</v>
      </c>
      <c r="BL43" s="31">
        <f t="shared" si="19"/>
        <v>0</v>
      </c>
      <c r="BM43" s="31">
        <f t="shared" si="20"/>
        <v>0</v>
      </c>
      <c r="BN43" s="9" t="s">
        <v>32</v>
      </c>
      <c r="BO43" s="31">
        <f t="shared" si="21"/>
        <v>0</v>
      </c>
      <c r="BP43" s="9" t="s">
        <v>63</v>
      </c>
      <c r="BQ43" s="9" t="s">
        <v>86</v>
      </c>
    </row>
    <row r="44" spans="1:69" s="87" customFormat="1" ht="27" x14ac:dyDescent="0.3">
      <c r="A44" s="57"/>
      <c r="B44" s="54"/>
      <c r="C44" s="204">
        <f t="shared" si="22"/>
        <v>23</v>
      </c>
      <c r="D44" s="204" t="s">
        <v>55</v>
      </c>
      <c r="E44" s="174">
        <f t="shared" si="11"/>
        <v>1023</v>
      </c>
      <c r="F44" s="199" t="s">
        <v>257</v>
      </c>
      <c r="G44" s="200" t="s">
        <v>62</v>
      </c>
      <c r="H44" s="159">
        <v>3</v>
      </c>
      <c r="I44" s="159">
        <v>4</v>
      </c>
      <c r="J44" s="202"/>
      <c r="K44" s="202"/>
      <c r="L44" s="268"/>
      <c r="M44" s="159">
        <f t="shared" si="12"/>
        <v>0</v>
      </c>
      <c r="N44" s="159">
        <f t="shared" si="13"/>
        <v>0</v>
      </c>
      <c r="O44" s="156">
        <f t="shared" si="14"/>
        <v>0</v>
      </c>
      <c r="P44" s="156">
        <f t="shared" si="15"/>
        <v>0</v>
      </c>
      <c r="Q44" s="57"/>
      <c r="R44" s="28"/>
      <c r="S44" s="29"/>
      <c r="T44" s="29"/>
      <c r="U44" s="29"/>
      <c r="V44" s="29"/>
      <c r="W44" s="29"/>
      <c r="X44" s="30"/>
      <c r="AV44" s="9" t="s">
        <v>63</v>
      </c>
      <c r="AX44" s="9" t="s">
        <v>55</v>
      </c>
      <c r="AY44" s="9" t="s">
        <v>33</v>
      </c>
      <c r="BC44" s="9" t="s">
        <v>54</v>
      </c>
      <c r="BI44" s="31">
        <f t="shared" si="16"/>
        <v>0</v>
      </c>
      <c r="BJ44" s="31">
        <f t="shared" si="17"/>
        <v>0</v>
      </c>
      <c r="BK44" s="31">
        <f t="shared" si="18"/>
        <v>0</v>
      </c>
      <c r="BL44" s="31">
        <f t="shared" si="19"/>
        <v>0</v>
      </c>
      <c r="BM44" s="31">
        <f t="shared" si="20"/>
        <v>0</v>
      </c>
      <c r="BN44" s="9" t="s">
        <v>32</v>
      </c>
      <c r="BO44" s="31">
        <f t="shared" si="21"/>
        <v>0</v>
      </c>
      <c r="BP44" s="9" t="s">
        <v>63</v>
      </c>
      <c r="BQ44" s="9" t="s">
        <v>87</v>
      </c>
    </row>
    <row r="45" spans="1:69" s="87" customFormat="1" x14ac:dyDescent="0.3">
      <c r="A45" s="57"/>
      <c r="B45" s="54"/>
      <c r="C45" s="189">
        <f t="shared" si="22"/>
        <v>24</v>
      </c>
      <c r="D45" s="208" t="s">
        <v>60</v>
      </c>
      <c r="E45" s="190">
        <f t="shared" si="11"/>
        <v>1024</v>
      </c>
      <c r="F45" s="237" t="s">
        <v>258</v>
      </c>
      <c r="G45" s="205" t="s">
        <v>62</v>
      </c>
      <c r="H45" s="177">
        <v>3</v>
      </c>
      <c r="I45" s="177">
        <v>4</v>
      </c>
      <c r="J45" s="210"/>
      <c r="K45" s="210"/>
      <c r="L45" s="267"/>
      <c r="M45" s="159">
        <f t="shared" si="12"/>
        <v>0</v>
      </c>
      <c r="N45" s="159">
        <f t="shared" si="13"/>
        <v>0</v>
      </c>
      <c r="O45" s="156">
        <f t="shared" si="14"/>
        <v>0</v>
      </c>
      <c r="P45" s="156">
        <f t="shared" si="15"/>
        <v>0</v>
      </c>
      <c r="Q45" s="57"/>
      <c r="R45" s="28"/>
      <c r="S45" s="29"/>
      <c r="T45" s="29"/>
      <c r="U45" s="29"/>
      <c r="V45" s="29"/>
      <c r="W45" s="29"/>
      <c r="X45" s="30"/>
      <c r="AV45" s="9" t="s">
        <v>63</v>
      </c>
      <c r="AX45" s="9" t="s">
        <v>55</v>
      </c>
      <c r="AY45" s="9" t="s">
        <v>33</v>
      </c>
      <c r="BC45" s="9" t="s">
        <v>54</v>
      </c>
      <c r="BI45" s="31">
        <f t="shared" si="16"/>
        <v>0</v>
      </c>
      <c r="BJ45" s="31">
        <f t="shared" si="17"/>
        <v>0</v>
      </c>
      <c r="BK45" s="31">
        <f t="shared" si="18"/>
        <v>0</v>
      </c>
      <c r="BL45" s="31">
        <f t="shared" si="19"/>
        <v>0</v>
      </c>
      <c r="BM45" s="31">
        <f t="shared" si="20"/>
        <v>0</v>
      </c>
      <c r="BN45" s="9" t="s">
        <v>32</v>
      </c>
      <c r="BO45" s="31">
        <f t="shared" si="21"/>
        <v>0</v>
      </c>
      <c r="BP45" s="9" t="s">
        <v>63</v>
      </c>
      <c r="BQ45" s="9" t="s">
        <v>88</v>
      </c>
    </row>
    <row r="46" spans="1:69" s="87" customFormat="1" ht="27" x14ac:dyDescent="0.3">
      <c r="A46" s="57"/>
      <c r="B46" s="54"/>
      <c r="C46" s="173">
        <f t="shared" si="22"/>
        <v>25</v>
      </c>
      <c r="D46" s="204" t="s">
        <v>55</v>
      </c>
      <c r="E46" s="174">
        <f t="shared" si="11"/>
        <v>1025</v>
      </c>
      <c r="F46" s="259" t="s">
        <v>358</v>
      </c>
      <c r="G46" s="200" t="s">
        <v>62</v>
      </c>
      <c r="H46" s="159">
        <v>13</v>
      </c>
      <c r="I46" s="159">
        <v>7</v>
      </c>
      <c r="J46" s="159">
        <v>9</v>
      </c>
      <c r="K46" s="156"/>
      <c r="L46" s="268"/>
      <c r="M46" s="159">
        <f t="shared" si="12"/>
        <v>0</v>
      </c>
      <c r="N46" s="159">
        <f t="shared" si="13"/>
        <v>0</v>
      </c>
      <c r="O46" s="159">
        <f t="shared" si="14"/>
        <v>0</v>
      </c>
      <c r="P46" s="156">
        <f t="shared" si="15"/>
        <v>0</v>
      </c>
      <c r="Q46" s="57"/>
      <c r="R46" s="28"/>
      <c r="S46" s="29"/>
      <c r="T46" s="29"/>
      <c r="U46" s="29"/>
      <c r="V46" s="29"/>
      <c r="W46" s="29"/>
      <c r="X46" s="30"/>
      <c r="AV46" s="9" t="s">
        <v>63</v>
      </c>
      <c r="AX46" s="9" t="s">
        <v>55</v>
      </c>
      <c r="AY46" s="9" t="s">
        <v>33</v>
      </c>
      <c r="BC46" s="9" t="s">
        <v>54</v>
      </c>
      <c r="BI46" s="31">
        <f t="shared" si="16"/>
        <v>0</v>
      </c>
      <c r="BJ46" s="31">
        <f t="shared" si="17"/>
        <v>0</v>
      </c>
      <c r="BK46" s="31">
        <f t="shared" si="18"/>
        <v>0</v>
      </c>
      <c r="BL46" s="31">
        <f t="shared" si="19"/>
        <v>0</v>
      </c>
      <c r="BM46" s="31">
        <f t="shared" si="20"/>
        <v>0</v>
      </c>
      <c r="BN46" s="9" t="s">
        <v>32</v>
      </c>
      <c r="BO46" s="31">
        <f t="shared" si="21"/>
        <v>0</v>
      </c>
      <c r="BP46" s="9" t="s">
        <v>63</v>
      </c>
      <c r="BQ46" s="9" t="s">
        <v>89</v>
      </c>
    </row>
    <row r="47" spans="1:69" s="87" customFormat="1" ht="27" x14ac:dyDescent="0.3">
      <c r="A47" s="57"/>
      <c r="B47" s="54"/>
      <c r="C47" s="189">
        <v>26</v>
      </c>
      <c r="D47" s="208" t="s">
        <v>60</v>
      </c>
      <c r="E47" s="190">
        <f t="shared" si="11"/>
        <v>1026</v>
      </c>
      <c r="F47" s="203" t="s">
        <v>359</v>
      </c>
      <c r="G47" s="205" t="s">
        <v>62</v>
      </c>
      <c r="H47" s="177">
        <v>13</v>
      </c>
      <c r="I47" s="177">
        <v>7</v>
      </c>
      <c r="J47" s="177">
        <v>9</v>
      </c>
      <c r="K47" s="164"/>
      <c r="L47" s="267"/>
      <c r="M47" s="159">
        <f t="shared" si="12"/>
        <v>0</v>
      </c>
      <c r="N47" s="159">
        <f t="shared" si="13"/>
        <v>0</v>
      </c>
      <c r="O47" s="159">
        <f t="shared" si="14"/>
        <v>0</v>
      </c>
      <c r="P47" s="156">
        <f t="shared" si="15"/>
        <v>0</v>
      </c>
      <c r="Q47" s="57"/>
      <c r="R47" s="28"/>
      <c r="S47" s="29"/>
      <c r="T47" s="29"/>
      <c r="U47" s="29"/>
      <c r="V47" s="29"/>
      <c r="W47" s="29"/>
      <c r="X47" s="30"/>
      <c r="AV47" s="9" t="s">
        <v>63</v>
      </c>
      <c r="AX47" s="9" t="s">
        <v>55</v>
      </c>
      <c r="AY47" s="9" t="s">
        <v>33</v>
      </c>
      <c r="BC47" s="9" t="s">
        <v>54</v>
      </c>
      <c r="BI47" s="31">
        <f>IF(R47="základní",P46,0)</f>
        <v>0</v>
      </c>
      <c r="BJ47" s="31">
        <f>IF(R47="snížená",P46,0)</f>
        <v>0</v>
      </c>
      <c r="BK47" s="31">
        <f>IF(R47="zákl. přenesená",P46,0)</f>
        <v>0</v>
      </c>
      <c r="BL47" s="31">
        <f>IF(R47="sníž. přenesená",P46,0)</f>
        <v>0</v>
      </c>
      <c r="BM47" s="31">
        <f>IF(R47="nulová",P46,0)</f>
        <v>0</v>
      </c>
      <c r="BN47" s="9" t="s">
        <v>32</v>
      </c>
      <c r="BO47" s="31">
        <f>ROUND(L46*J46,2)</f>
        <v>0</v>
      </c>
      <c r="BP47" s="9" t="s">
        <v>63</v>
      </c>
      <c r="BQ47" s="9" t="s">
        <v>90</v>
      </c>
    </row>
    <row r="48" spans="1:69" s="87" customFormat="1" ht="27" x14ac:dyDescent="0.3">
      <c r="A48" s="223"/>
      <c r="B48" s="54"/>
      <c r="C48" s="173">
        <v>27</v>
      </c>
      <c r="D48" s="204" t="s">
        <v>55</v>
      </c>
      <c r="E48" s="174">
        <f xml:space="preserve"> E45+1</f>
        <v>1025</v>
      </c>
      <c r="F48" s="243" t="s">
        <v>150</v>
      </c>
      <c r="G48" s="200" t="s">
        <v>62</v>
      </c>
      <c r="H48" s="159">
        <v>2</v>
      </c>
      <c r="I48" s="159">
        <v>1</v>
      </c>
      <c r="J48" s="159">
        <v>1</v>
      </c>
      <c r="K48" s="156"/>
      <c r="L48" s="268"/>
      <c r="M48" s="159">
        <f t="shared" ref="M48:M49" si="23">H48*L48</f>
        <v>0</v>
      </c>
      <c r="N48" s="159">
        <f t="shared" ref="N48:N49" si="24">I48*L48</f>
        <v>0</v>
      </c>
      <c r="O48" s="159">
        <f t="shared" ref="O48:O49" si="25">J48*L48</f>
        <v>0</v>
      </c>
      <c r="P48" s="156">
        <f t="shared" ref="P48:P49" si="26">K48*L48</f>
        <v>0</v>
      </c>
      <c r="Q48" s="223"/>
      <c r="R48" s="33"/>
      <c r="S48" s="34"/>
      <c r="T48" s="34"/>
      <c r="U48" s="34"/>
      <c r="V48" s="34"/>
      <c r="W48" s="34"/>
      <c r="X48" s="30"/>
      <c r="AV48" s="9"/>
      <c r="AX48" s="9"/>
      <c r="AY48" s="9"/>
      <c r="BC48" s="9"/>
      <c r="BI48" s="31"/>
      <c r="BJ48" s="31"/>
      <c r="BK48" s="31"/>
      <c r="BL48" s="31"/>
      <c r="BM48" s="31"/>
      <c r="BN48" s="9"/>
      <c r="BO48" s="31"/>
      <c r="BP48" s="9"/>
      <c r="BQ48" s="9"/>
    </row>
    <row r="49" spans="1:69" s="87" customFormat="1" ht="27" x14ac:dyDescent="0.3">
      <c r="A49" s="223"/>
      <c r="B49" s="54"/>
      <c r="C49" s="189">
        <v>28</v>
      </c>
      <c r="D49" s="208" t="s">
        <v>60</v>
      </c>
      <c r="E49" s="190">
        <f t="shared" si="11"/>
        <v>1026</v>
      </c>
      <c r="F49" s="203" t="s">
        <v>151</v>
      </c>
      <c r="G49" s="205" t="s">
        <v>62</v>
      </c>
      <c r="H49" s="177">
        <v>2</v>
      </c>
      <c r="I49" s="177">
        <v>1</v>
      </c>
      <c r="J49" s="177">
        <v>1</v>
      </c>
      <c r="K49" s="164"/>
      <c r="L49" s="267"/>
      <c r="M49" s="159">
        <f t="shared" si="23"/>
        <v>0</v>
      </c>
      <c r="N49" s="159">
        <f t="shared" si="24"/>
        <v>0</v>
      </c>
      <c r="O49" s="159">
        <f t="shared" si="25"/>
        <v>0</v>
      </c>
      <c r="P49" s="156">
        <f t="shared" si="26"/>
        <v>0</v>
      </c>
      <c r="Q49" s="223"/>
      <c r="R49" s="33"/>
      <c r="S49" s="34"/>
      <c r="T49" s="34"/>
      <c r="U49" s="34"/>
      <c r="V49" s="34"/>
      <c r="W49" s="34"/>
      <c r="X49" s="30"/>
      <c r="AV49" s="9"/>
      <c r="AX49" s="9"/>
      <c r="AY49" s="9"/>
      <c r="BC49" s="9"/>
      <c r="BI49" s="31"/>
      <c r="BJ49" s="31"/>
      <c r="BK49" s="31"/>
      <c r="BL49" s="31"/>
      <c r="BM49" s="31"/>
      <c r="BN49" s="9"/>
      <c r="BO49" s="31"/>
      <c r="BP49" s="9"/>
      <c r="BQ49" s="9"/>
    </row>
    <row r="50" spans="1:69" s="87" customFormat="1" x14ac:dyDescent="0.3">
      <c r="A50" s="57"/>
      <c r="B50" s="54"/>
      <c r="C50" s="173">
        <v>29</v>
      </c>
      <c r="D50" s="204" t="s">
        <v>55</v>
      </c>
      <c r="E50" s="174">
        <f xml:space="preserve"> E47+1</f>
        <v>1027</v>
      </c>
      <c r="F50" s="243" t="s">
        <v>360</v>
      </c>
      <c r="G50" s="200" t="s">
        <v>62</v>
      </c>
      <c r="H50" s="159">
        <v>1</v>
      </c>
      <c r="I50" s="159">
        <v>1</v>
      </c>
      <c r="J50" s="159">
        <v>1</v>
      </c>
      <c r="K50" s="156"/>
      <c r="L50" s="268"/>
      <c r="M50" s="159">
        <f t="shared" si="12"/>
        <v>0</v>
      </c>
      <c r="N50" s="159">
        <f t="shared" si="13"/>
        <v>0</v>
      </c>
      <c r="O50" s="159">
        <f t="shared" si="14"/>
        <v>0</v>
      </c>
      <c r="P50" s="156">
        <f t="shared" si="15"/>
        <v>0</v>
      </c>
      <c r="Q50" s="57"/>
      <c r="R50" s="33"/>
      <c r="S50" s="34"/>
      <c r="T50" s="34"/>
      <c r="U50" s="34"/>
      <c r="V50" s="34"/>
      <c r="W50" s="34"/>
      <c r="X50" s="30"/>
      <c r="AV50" s="9"/>
      <c r="AX50" s="9"/>
      <c r="AY50" s="9"/>
      <c r="BC50" s="9"/>
      <c r="BI50" s="31"/>
      <c r="BJ50" s="31"/>
      <c r="BK50" s="31"/>
      <c r="BL50" s="31"/>
      <c r="BM50" s="31"/>
      <c r="BN50" s="9"/>
      <c r="BO50" s="31"/>
      <c r="BP50" s="9"/>
      <c r="BQ50" s="9"/>
    </row>
    <row r="51" spans="1:69" s="87" customFormat="1" x14ac:dyDescent="0.3">
      <c r="A51" s="57"/>
      <c r="B51" s="54"/>
      <c r="C51" s="189">
        <v>30</v>
      </c>
      <c r="D51" s="208" t="s">
        <v>60</v>
      </c>
      <c r="E51" s="190">
        <f t="shared" si="11"/>
        <v>1028</v>
      </c>
      <c r="F51" s="203" t="s">
        <v>361</v>
      </c>
      <c r="G51" s="205" t="s">
        <v>62</v>
      </c>
      <c r="H51" s="177">
        <v>1</v>
      </c>
      <c r="I51" s="177">
        <v>1</v>
      </c>
      <c r="J51" s="177">
        <v>1</v>
      </c>
      <c r="K51" s="164"/>
      <c r="L51" s="267"/>
      <c r="M51" s="159">
        <f t="shared" si="12"/>
        <v>0</v>
      </c>
      <c r="N51" s="159">
        <f t="shared" si="13"/>
        <v>0</v>
      </c>
      <c r="O51" s="159">
        <f t="shared" si="14"/>
        <v>0</v>
      </c>
      <c r="P51" s="156">
        <f t="shared" si="15"/>
        <v>0</v>
      </c>
      <c r="Q51" s="57"/>
      <c r="R51" s="33"/>
      <c r="S51" s="34"/>
      <c r="T51" s="34"/>
      <c r="U51" s="34"/>
      <c r="V51" s="34"/>
      <c r="W51" s="34"/>
      <c r="X51" s="30"/>
      <c r="AV51" s="9"/>
      <c r="AX51" s="9"/>
      <c r="AY51" s="9"/>
      <c r="BC51" s="9"/>
      <c r="BI51" s="31"/>
      <c r="BJ51" s="31"/>
      <c r="BK51" s="31"/>
      <c r="BL51" s="31"/>
      <c r="BM51" s="31"/>
      <c r="BN51" s="9"/>
      <c r="BO51" s="31"/>
      <c r="BP51" s="9"/>
      <c r="BQ51" s="9"/>
    </row>
    <row r="52" spans="1:69" s="87" customFormat="1" ht="40.5" x14ac:dyDescent="0.3">
      <c r="A52" s="57"/>
      <c r="B52" s="54"/>
      <c r="C52" s="173">
        <f t="shared" si="22"/>
        <v>31</v>
      </c>
      <c r="D52" s="204" t="s">
        <v>55</v>
      </c>
      <c r="E52" s="174">
        <f t="shared" si="11"/>
        <v>1029</v>
      </c>
      <c r="F52" s="199" t="s">
        <v>153</v>
      </c>
      <c r="G52" s="200" t="s">
        <v>62</v>
      </c>
      <c r="H52" s="159">
        <v>6</v>
      </c>
      <c r="I52" s="159">
        <v>1</v>
      </c>
      <c r="J52" s="159">
        <v>1</v>
      </c>
      <c r="K52" s="195"/>
      <c r="L52" s="268"/>
      <c r="M52" s="159">
        <f t="shared" si="12"/>
        <v>0</v>
      </c>
      <c r="N52" s="159">
        <f t="shared" si="13"/>
        <v>0</v>
      </c>
      <c r="O52" s="159">
        <f t="shared" si="14"/>
        <v>0</v>
      </c>
      <c r="P52" s="156">
        <f t="shared" si="15"/>
        <v>0</v>
      </c>
      <c r="Q52" s="57"/>
      <c r="R52" s="33"/>
      <c r="S52" s="34"/>
      <c r="T52" s="34"/>
      <c r="U52" s="34"/>
      <c r="V52" s="34"/>
      <c r="W52" s="34"/>
      <c r="X52" s="30"/>
      <c r="AV52" s="9"/>
      <c r="AX52" s="9"/>
      <c r="AY52" s="9"/>
      <c r="BC52" s="9"/>
      <c r="BI52" s="31"/>
      <c r="BJ52" s="31"/>
      <c r="BK52" s="31"/>
      <c r="BL52" s="31"/>
      <c r="BM52" s="31"/>
      <c r="BN52" s="9"/>
      <c r="BO52" s="31"/>
      <c r="BP52" s="9"/>
      <c r="BQ52" s="9"/>
    </row>
    <row r="53" spans="1:69" s="87" customFormat="1" ht="40.5" x14ac:dyDescent="0.3">
      <c r="A53" s="57"/>
      <c r="B53" s="54"/>
      <c r="C53" s="189">
        <v>32</v>
      </c>
      <c r="D53" s="208" t="s">
        <v>60</v>
      </c>
      <c r="E53" s="190">
        <f t="shared" si="11"/>
        <v>1030</v>
      </c>
      <c r="F53" s="203" t="s">
        <v>152</v>
      </c>
      <c r="G53" s="205" t="s">
        <v>62</v>
      </c>
      <c r="H53" s="177">
        <v>6</v>
      </c>
      <c r="I53" s="177">
        <v>1</v>
      </c>
      <c r="J53" s="177">
        <v>1</v>
      </c>
      <c r="K53" s="164"/>
      <c r="L53" s="267"/>
      <c r="M53" s="159">
        <f t="shared" si="12"/>
        <v>0</v>
      </c>
      <c r="N53" s="159">
        <f t="shared" si="13"/>
        <v>0</v>
      </c>
      <c r="O53" s="159">
        <f t="shared" si="14"/>
        <v>0</v>
      </c>
      <c r="P53" s="156">
        <f t="shared" si="15"/>
        <v>0</v>
      </c>
      <c r="Q53" s="57"/>
      <c r="R53" s="33"/>
      <c r="S53" s="34"/>
      <c r="T53" s="34"/>
      <c r="U53" s="34"/>
      <c r="V53" s="34"/>
      <c r="W53" s="34"/>
      <c r="X53" s="30"/>
      <c r="AV53" s="9"/>
      <c r="AX53" s="9"/>
      <c r="AY53" s="9"/>
      <c r="BC53" s="9"/>
      <c r="BI53" s="31"/>
      <c r="BJ53" s="31"/>
      <c r="BK53" s="31"/>
      <c r="BL53" s="31"/>
      <c r="BM53" s="31"/>
      <c r="BN53" s="9"/>
      <c r="BO53" s="31"/>
      <c r="BP53" s="9"/>
      <c r="BQ53" s="9"/>
    </row>
    <row r="54" spans="1:69" s="87" customFormat="1" x14ac:dyDescent="0.3">
      <c r="A54" s="57"/>
      <c r="B54" s="54"/>
      <c r="C54" s="186">
        <v>33</v>
      </c>
      <c r="D54" s="204" t="s">
        <v>55</v>
      </c>
      <c r="E54" s="174">
        <f xml:space="preserve"> E47+1</f>
        <v>1027</v>
      </c>
      <c r="F54" s="229" t="s">
        <v>262</v>
      </c>
      <c r="G54" s="230" t="s">
        <v>62</v>
      </c>
      <c r="H54" s="159">
        <v>1</v>
      </c>
      <c r="I54" s="231"/>
      <c r="J54" s="195"/>
      <c r="K54" s="195"/>
      <c r="L54" s="266"/>
      <c r="M54" s="159">
        <f t="shared" si="12"/>
        <v>0</v>
      </c>
      <c r="N54" s="156">
        <f t="shared" si="13"/>
        <v>0</v>
      </c>
      <c r="O54" s="156">
        <f t="shared" si="14"/>
        <v>0</v>
      </c>
      <c r="P54" s="156">
        <f t="shared" si="15"/>
        <v>0</v>
      </c>
      <c r="Q54" s="57"/>
      <c r="R54" s="28"/>
      <c r="S54" s="29"/>
      <c r="T54" s="29"/>
      <c r="U54" s="29"/>
      <c r="V54" s="29"/>
      <c r="W54" s="29"/>
      <c r="X54" s="30"/>
      <c r="AV54" s="9" t="s">
        <v>63</v>
      </c>
      <c r="AX54" s="9" t="s">
        <v>55</v>
      </c>
      <c r="AY54" s="9" t="s">
        <v>33</v>
      </c>
      <c r="BC54" s="9" t="s">
        <v>54</v>
      </c>
      <c r="BI54" s="31">
        <f>IF(R54="základní",P47,0)</f>
        <v>0</v>
      </c>
      <c r="BJ54" s="31">
        <f>IF(R54="snížená",P47,0)</f>
        <v>0</v>
      </c>
      <c r="BK54" s="31">
        <f>IF(R54="zákl. přenesená",P47,0)</f>
        <v>0</v>
      </c>
      <c r="BL54" s="31">
        <f>IF(R54="sníž. přenesená",P47,0)</f>
        <v>0</v>
      </c>
      <c r="BM54" s="31">
        <f>IF(R54="nulová",P47,0)</f>
        <v>0</v>
      </c>
      <c r="BN54" s="9" t="s">
        <v>32</v>
      </c>
      <c r="BO54" s="31">
        <f>ROUND(L47*J47,2)</f>
        <v>0</v>
      </c>
      <c r="BP54" s="9" t="s">
        <v>63</v>
      </c>
      <c r="BQ54" s="9" t="s">
        <v>91</v>
      </c>
    </row>
    <row r="55" spans="1:69" s="87" customFormat="1" x14ac:dyDescent="0.3">
      <c r="A55" s="57"/>
      <c r="B55" s="54"/>
      <c r="C55" s="189">
        <v>34</v>
      </c>
      <c r="D55" s="208" t="s">
        <v>60</v>
      </c>
      <c r="E55" s="190">
        <f t="shared" si="11"/>
        <v>1028</v>
      </c>
      <c r="F55" s="203" t="s">
        <v>263</v>
      </c>
      <c r="G55" s="205" t="s">
        <v>62</v>
      </c>
      <c r="H55" s="177">
        <v>1</v>
      </c>
      <c r="I55" s="227"/>
      <c r="J55" s="164"/>
      <c r="K55" s="164"/>
      <c r="L55" s="267"/>
      <c r="M55" s="159">
        <f t="shared" si="12"/>
        <v>0</v>
      </c>
      <c r="N55" s="156">
        <f t="shared" si="13"/>
        <v>0</v>
      </c>
      <c r="O55" s="156">
        <f t="shared" si="14"/>
        <v>0</v>
      </c>
      <c r="P55" s="156">
        <f t="shared" si="15"/>
        <v>0</v>
      </c>
      <c r="Q55" s="57"/>
      <c r="R55" s="28"/>
      <c r="S55" s="29"/>
      <c r="T55" s="29"/>
      <c r="U55" s="29"/>
      <c r="V55" s="29"/>
      <c r="W55" s="29"/>
      <c r="X55" s="30"/>
      <c r="AV55" s="9" t="s">
        <v>63</v>
      </c>
      <c r="AX55" s="9" t="s">
        <v>55</v>
      </c>
      <c r="AY55" s="9" t="s">
        <v>33</v>
      </c>
      <c r="BC55" s="9" t="s">
        <v>54</v>
      </c>
      <c r="BI55" s="31">
        <f>IF(R55="základní",P50,0)</f>
        <v>0</v>
      </c>
      <c r="BJ55" s="31">
        <f>IF(R55="snížená",P50,0)</f>
        <v>0</v>
      </c>
      <c r="BK55" s="31">
        <f>IF(R55="zákl. přenesená",P50,0)</f>
        <v>0</v>
      </c>
      <c r="BL55" s="31">
        <f>IF(R55="sníž. přenesená",P50,0)</f>
        <v>0</v>
      </c>
      <c r="BM55" s="31">
        <f>IF(R55="nulová",P50,0)</f>
        <v>0</v>
      </c>
      <c r="BN55" s="9" t="s">
        <v>32</v>
      </c>
      <c r="BO55" s="31">
        <f>ROUND(L50*J50,2)</f>
        <v>0</v>
      </c>
      <c r="BP55" s="9" t="s">
        <v>63</v>
      </c>
      <c r="BQ55" s="9" t="s">
        <v>92</v>
      </c>
    </row>
    <row r="56" spans="1:69" s="87" customFormat="1" x14ac:dyDescent="0.3">
      <c r="A56" s="57"/>
      <c r="B56" s="54"/>
      <c r="C56" s="186">
        <f t="shared" si="22"/>
        <v>35</v>
      </c>
      <c r="D56" s="204" t="s">
        <v>55</v>
      </c>
      <c r="E56" s="174">
        <f t="shared" si="11"/>
        <v>1029</v>
      </c>
      <c r="F56" s="258" t="s">
        <v>260</v>
      </c>
      <c r="G56" s="200" t="s">
        <v>58</v>
      </c>
      <c r="H56" s="159">
        <v>145</v>
      </c>
      <c r="I56" s="159">
        <v>30</v>
      </c>
      <c r="J56" s="159">
        <v>75</v>
      </c>
      <c r="K56" s="202"/>
      <c r="L56" s="268"/>
      <c r="M56" s="159">
        <f t="shared" si="12"/>
        <v>0</v>
      </c>
      <c r="N56" s="159">
        <f t="shared" si="13"/>
        <v>0</v>
      </c>
      <c r="O56" s="159">
        <f t="shared" si="14"/>
        <v>0</v>
      </c>
      <c r="P56" s="156">
        <f t="shared" si="15"/>
        <v>0</v>
      </c>
      <c r="Q56" s="57"/>
      <c r="R56" s="28"/>
      <c r="S56" s="29"/>
      <c r="T56" s="29"/>
      <c r="U56" s="29"/>
      <c r="V56" s="29"/>
      <c r="W56" s="29"/>
      <c r="X56" s="30"/>
      <c r="AV56" s="9" t="s">
        <v>63</v>
      </c>
      <c r="AX56" s="9" t="s">
        <v>55</v>
      </c>
      <c r="AY56" s="9" t="s">
        <v>33</v>
      </c>
      <c r="BC56" s="9" t="s">
        <v>54</v>
      </c>
      <c r="BI56" s="31">
        <f>IF(R56="základní",P51,0)</f>
        <v>0</v>
      </c>
      <c r="BJ56" s="31">
        <f>IF(R56="snížená",P51,0)</f>
        <v>0</v>
      </c>
      <c r="BK56" s="31">
        <f>IF(R56="zákl. přenesená",P51,0)</f>
        <v>0</v>
      </c>
      <c r="BL56" s="31">
        <f>IF(R56="sníž. přenesená",P51,0)</f>
        <v>0</v>
      </c>
      <c r="BM56" s="31">
        <f>IF(R56="nulová",P51,0)</f>
        <v>0</v>
      </c>
      <c r="BN56" s="9" t="s">
        <v>32</v>
      </c>
      <c r="BO56" s="31">
        <f>ROUND(L51*J51,2)</f>
        <v>0</v>
      </c>
      <c r="BP56" s="9" t="s">
        <v>63</v>
      </c>
      <c r="BQ56" s="9" t="s">
        <v>93</v>
      </c>
    </row>
    <row r="57" spans="1:69" s="87" customFormat="1" x14ac:dyDescent="0.3">
      <c r="A57" s="57"/>
      <c r="B57" s="54"/>
      <c r="C57" s="189">
        <f t="shared" si="22"/>
        <v>36</v>
      </c>
      <c r="D57" s="208" t="s">
        <v>60</v>
      </c>
      <c r="E57" s="190">
        <f t="shared" si="11"/>
        <v>1030</v>
      </c>
      <c r="F57" s="203" t="s">
        <v>261</v>
      </c>
      <c r="G57" s="205" t="s">
        <v>58</v>
      </c>
      <c r="H57" s="177">
        <v>145</v>
      </c>
      <c r="I57" s="177">
        <v>30</v>
      </c>
      <c r="J57" s="177">
        <v>75</v>
      </c>
      <c r="K57" s="210"/>
      <c r="L57" s="267"/>
      <c r="M57" s="159">
        <f t="shared" si="12"/>
        <v>0</v>
      </c>
      <c r="N57" s="159">
        <f t="shared" si="13"/>
        <v>0</v>
      </c>
      <c r="O57" s="159">
        <f t="shared" si="14"/>
        <v>0</v>
      </c>
      <c r="P57" s="156">
        <f t="shared" si="15"/>
        <v>0</v>
      </c>
      <c r="Q57" s="57"/>
      <c r="R57" s="28"/>
      <c r="S57" s="29"/>
      <c r="T57" s="29"/>
      <c r="U57" s="29"/>
      <c r="V57" s="29"/>
      <c r="W57" s="29"/>
      <c r="X57" s="30"/>
      <c r="AV57" s="9" t="s">
        <v>63</v>
      </c>
      <c r="AX57" s="9" t="s">
        <v>55</v>
      </c>
      <c r="AY57" s="9" t="s">
        <v>33</v>
      </c>
      <c r="BC57" s="9" t="s">
        <v>54</v>
      </c>
      <c r="BI57" s="31">
        <f>IF(R57="základní",#REF!,0)</f>
        <v>0</v>
      </c>
      <c r="BJ57" s="31">
        <f>IF(R57="snížená",#REF!,0)</f>
        <v>0</v>
      </c>
      <c r="BK57" s="31">
        <f>IF(R57="zákl. přenesená",#REF!,0)</f>
        <v>0</v>
      </c>
      <c r="BL57" s="31">
        <f>IF(R57="sníž. přenesená",#REF!,0)</f>
        <v>0</v>
      </c>
      <c r="BM57" s="31">
        <f>IF(R57="nulová",#REF!,0)</f>
        <v>0</v>
      </c>
      <c r="BN57" s="9" t="s">
        <v>32</v>
      </c>
      <c r="BO57" s="31" t="e">
        <f>ROUND(#REF!*#REF!,2)</f>
        <v>#REF!</v>
      </c>
      <c r="BP57" s="9" t="s">
        <v>63</v>
      </c>
      <c r="BQ57" s="9" t="s">
        <v>94</v>
      </c>
    </row>
    <row r="58" spans="1:69" s="87" customFormat="1" x14ac:dyDescent="0.3">
      <c r="A58" s="57"/>
      <c r="B58" s="54"/>
      <c r="C58" s="173">
        <f t="shared" si="22"/>
        <v>37</v>
      </c>
      <c r="D58" s="204" t="s">
        <v>55</v>
      </c>
      <c r="E58" s="174">
        <f t="shared" si="11"/>
        <v>1031</v>
      </c>
      <c r="F58" s="199" t="s">
        <v>259</v>
      </c>
      <c r="G58" s="200" t="s">
        <v>62</v>
      </c>
      <c r="H58" s="159">
        <v>1</v>
      </c>
      <c r="I58" s="159">
        <v>1</v>
      </c>
      <c r="J58" s="159">
        <v>1</v>
      </c>
      <c r="K58" s="202"/>
      <c r="L58" s="268"/>
      <c r="M58" s="159">
        <f t="shared" si="12"/>
        <v>0</v>
      </c>
      <c r="N58" s="159">
        <f t="shared" si="13"/>
        <v>0</v>
      </c>
      <c r="O58" s="159">
        <f t="shared" si="14"/>
        <v>0</v>
      </c>
      <c r="P58" s="156">
        <f t="shared" si="15"/>
        <v>0</v>
      </c>
      <c r="Q58" s="57"/>
      <c r="R58" s="28"/>
      <c r="S58" s="29"/>
      <c r="T58" s="29"/>
      <c r="U58" s="29"/>
      <c r="V58" s="29"/>
      <c r="W58" s="29"/>
      <c r="X58" s="30"/>
      <c r="AV58" s="9" t="s">
        <v>63</v>
      </c>
      <c r="AX58" s="9" t="s">
        <v>55</v>
      </c>
      <c r="AY58" s="9" t="s">
        <v>33</v>
      </c>
      <c r="BC58" s="9" t="s">
        <v>54</v>
      </c>
      <c r="BI58" s="31">
        <f>IF(R58="základní",#REF!,0)</f>
        <v>0</v>
      </c>
      <c r="BJ58" s="31">
        <f>IF(R58="snížená",#REF!,0)</f>
        <v>0</v>
      </c>
      <c r="BK58" s="31">
        <f>IF(R58="zákl. přenesená",#REF!,0)</f>
        <v>0</v>
      </c>
      <c r="BL58" s="31">
        <f>IF(R58="sníž. přenesená",#REF!,0)</f>
        <v>0</v>
      </c>
      <c r="BM58" s="31">
        <f>IF(R58="nulová",#REF!,0)</f>
        <v>0</v>
      </c>
      <c r="BN58" s="9" t="s">
        <v>32</v>
      </c>
      <c r="BO58" s="31" t="e">
        <f>ROUND(#REF!*#REF!,2)</f>
        <v>#REF!</v>
      </c>
      <c r="BP58" s="9" t="s">
        <v>63</v>
      </c>
      <c r="BQ58" s="9" t="s">
        <v>95</v>
      </c>
    </row>
    <row r="59" spans="1:69" s="87" customFormat="1" x14ac:dyDescent="0.3">
      <c r="A59" s="57"/>
      <c r="B59" s="54"/>
      <c r="C59" s="189">
        <f t="shared" si="22"/>
        <v>38</v>
      </c>
      <c r="D59" s="208" t="s">
        <v>60</v>
      </c>
      <c r="E59" s="190">
        <f t="shared" si="11"/>
        <v>1032</v>
      </c>
      <c r="F59" s="203" t="s">
        <v>154</v>
      </c>
      <c r="G59" s="205" t="s">
        <v>62</v>
      </c>
      <c r="H59" s="177">
        <v>1</v>
      </c>
      <c r="I59" s="177">
        <v>1</v>
      </c>
      <c r="J59" s="177">
        <v>1</v>
      </c>
      <c r="K59" s="210"/>
      <c r="L59" s="267"/>
      <c r="M59" s="159">
        <f t="shared" si="12"/>
        <v>0</v>
      </c>
      <c r="N59" s="159">
        <f t="shared" si="13"/>
        <v>0</v>
      </c>
      <c r="O59" s="159">
        <f t="shared" si="14"/>
        <v>0</v>
      </c>
      <c r="P59" s="156">
        <f t="shared" si="15"/>
        <v>0</v>
      </c>
      <c r="Q59" s="57"/>
      <c r="R59" s="28"/>
      <c r="S59" s="29"/>
      <c r="T59" s="29"/>
      <c r="U59" s="29"/>
      <c r="V59" s="29"/>
      <c r="W59" s="29"/>
      <c r="X59" s="30"/>
      <c r="AV59" s="9" t="s">
        <v>63</v>
      </c>
      <c r="AX59" s="9" t="s">
        <v>55</v>
      </c>
      <c r="AY59" s="9" t="s">
        <v>33</v>
      </c>
      <c r="BC59" s="9" t="s">
        <v>54</v>
      </c>
      <c r="BI59" s="31">
        <f t="shared" ref="BI59:BI66" si="27">IF(R59="základní",P52,0)</f>
        <v>0</v>
      </c>
      <c r="BJ59" s="31">
        <f t="shared" ref="BJ59:BJ66" si="28">IF(R59="snížená",P52,0)</f>
        <v>0</v>
      </c>
      <c r="BK59" s="31">
        <f t="shared" ref="BK59:BK66" si="29">IF(R59="zákl. přenesená",P52,0)</f>
        <v>0</v>
      </c>
      <c r="BL59" s="31">
        <f t="shared" ref="BL59:BL66" si="30">IF(R59="sníž. přenesená",P52,0)</f>
        <v>0</v>
      </c>
      <c r="BM59" s="31">
        <f t="shared" ref="BM59:BM66" si="31">IF(R59="nulová",P52,0)</f>
        <v>0</v>
      </c>
      <c r="BN59" s="9" t="s">
        <v>32</v>
      </c>
      <c r="BO59" s="31">
        <f t="shared" ref="BO59:BO66" si="32">ROUND(L52*J52,2)</f>
        <v>0</v>
      </c>
      <c r="BP59" s="9" t="s">
        <v>63</v>
      </c>
      <c r="BQ59" s="9" t="s">
        <v>96</v>
      </c>
    </row>
    <row r="60" spans="1:69" s="87" customFormat="1" x14ac:dyDescent="0.3">
      <c r="A60" s="57"/>
      <c r="B60" s="54"/>
      <c r="C60" s="173">
        <f t="shared" si="22"/>
        <v>39</v>
      </c>
      <c r="D60" s="204" t="s">
        <v>55</v>
      </c>
      <c r="E60" s="174">
        <f t="shared" si="11"/>
        <v>1033</v>
      </c>
      <c r="F60" s="199" t="s">
        <v>155</v>
      </c>
      <c r="G60" s="200" t="s">
        <v>62</v>
      </c>
      <c r="H60" s="159">
        <v>2</v>
      </c>
      <c r="I60" s="159">
        <v>2</v>
      </c>
      <c r="J60" s="159">
        <v>2</v>
      </c>
      <c r="K60" s="202"/>
      <c r="L60" s="268"/>
      <c r="M60" s="159">
        <f t="shared" si="12"/>
        <v>0</v>
      </c>
      <c r="N60" s="159">
        <f t="shared" si="13"/>
        <v>0</v>
      </c>
      <c r="O60" s="159">
        <f t="shared" si="14"/>
        <v>0</v>
      </c>
      <c r="P60" s="156">
        <f t="shared" si="15"/>
        <v>0</v>
      </c>
      <c r="Q60" s="57"/>
      <c r="R60" s="28"/>
      <c r="S60" s="29"/>
      <c r="T60" s="29"/>
      <c r="U60" s="29"/>
      <c r="V60" s="29"/>
      <c r="W60" s="29"/>
      <c r="X60" s="30"/>
      <c r="AV60" s="9" t="s">
        <v>63</v>
      </c>
      <c r="AX60" s="9" t="s">
        <v>55</v>
      </c>
      <c r="AY60" s="9" t="s">
        <v>33</v>
      </c>
      <c r="BC60" s="9" t="s">
        <v>54</v>
      </c>
      <c r="BI60" s="31">
        <f t="shared" si="27"/>
        <v>0</v>
      </c>
      <c r="BJ60" s="31">
        <f t="shared" si="28"/>
        <v>0</v>
      </c>
      <c r="BK60" s="31">
        <f t="shared" si="29"/>
        <v>0</v>
      </c>
      <c r="BL60" s="31">
        <f t="shared" si="30"/>
        <v>0</v>
      </c>
      <c r="BM60" s="31">
        <f t="shared" si="31"/>
        <v>0</v>
      </c>
      <c r="BN60" s="9" t="s">
        <v>32</v>
      </c>
      <c r="BO60" s="31">
        <f t="shared" si="32"/>
        <v>0</v>
      </c>
      <c r="BP60" s="9" t="s">
        <v>63</v>
      </c>
      <c r="BQ60" s="9" t="s">
        <v>97</v>
      </c>
    </row>
    <row r="61" spans="1:69" s="87" customFormat="1" x14ac:dyDescent="0.3">
      <c r="A61" s="57"/>
      <c r="B61" s="54"/>
      <c r="C61" s="189">
        <f t="shared" si="22"/>
        <v>40</v>
      </c>
      <c r="D61" s="208" t="s">
        <v>60</v>
      </c>
      <c r="E61" s="190">
        <f t="shared" si="11"/>
        <v>1034</v>
      </c>
      <c r="F61" s="203" t="s">
        <v>156</v>
      </c>
      <c r="G61" s="205" t="s">
        <v>62</v>
      </c>
      <c r="H61" s="177">
        <v>2</v>
      </c>
      <c r="I61" s="177">
        <v>2</v>
      </c>
      <c r="J61" s="177">
        <v>2</v>
      </c>
      <c r="K61" s="210"/>
      <c r="L61" s="267"/>
      <c r="M61" s="159">
        <f t="shared" si="12"/>
        <v>0</v>
      </c>
      <c r="N61" s="159">
        <f t="shared" si="13"/>
        <v>0</v>
      </c>
      <c r="O61" s="159">
        <f t="shared" si="14"/>
        <v>0</v>
      </c>
      <c r="P61" s="156">
        <f t="shared" si="15"/>
        <v>0</v>
      </c>
      <c r="Q61" s="57"/>
      <c r="R61" s="28"/>
      <c r="S61" s="29"/>
      <c r="T61" s="29"/>
      <c r="U61" s="29"/>
      <c r="V61" s="29"/>
      <c r="W61" s="29"/>
      <c r="X61" s="30"/>
      <c r="AV61" s="9" t="s">
        <v>63</v>
      </c>
      <c r="AX61" s="9" t="s">
        <v>55</v>
      </c>
      <c r="AY61" s="9" t="s">
        <v>33</v>
      </c>
      <c r="BC61" s="9" t="s">
        <v>54</v>
      </c>
      <c r="BI61" s="31">
        <f t="shared" si="27"/>
        <v>0</v>
      </c>
      <c r="BJ61" s="31">
        <f t="shared" si="28"/>
        <v>0</v>
      </c>
      <c r="BK61" s="31">
        <f t="shared" si="29"/>
        <v>0</v>
      </c>
      <c r="BL61" s="31">
        <f t="shared" si="30"/>
        <v>0</v>
      </c>
      <c r="BM61" s="31">
        <f t="shared" si="31"/>
        <v>0</v>
      </c>
      <c r="BN61" s="9" t="s">
        <v>32</v>
      </c>
      <c r="BO61" s="31">
        <f t="shared" si="32"/>
        <v>0</v>
      </c>
      <c r="BP61" s="9" t="s">
        <v>63</v>
      </c>
      <c r="BQ61" s="9" t="s">
        <v>99</v>
      </c>
    </row>
    <row r="62" spans="1:69" s="87" customFormat="1" x14ac:dyDescent="0.3">
      <c r="A62" s="57"/>
      <c r="B62" s="54"/>
      <c r="C62" s="173">
        <f t="shared" si="22"/>
        <v>41</v>
      </c>
      <c r="D62" s="228" t="s">
        <v>55</v>
      </c>
      <c r="E62" s="174">
        <f t="shared" si="11"/>
        <v>1035</v>
      </c>
      <c r="F62" s="198" t="s">
        <v>157</v>
      </c>
      <c r="G62" s="188" t="s">
        <v>62</v>
      </c>
      <c r="H62" s="159">
        <v>6</v>
      </c>
      <c r="I62" s="159">
        <v>1</v>
      </c>
      <c r="J62" s="159">
        <v>1</v>
      </c>
      <c r="K62" s="156"/>
      <c r="L62" s="263"/>
      <c r="M62" s="159">
        <f t="shared" si="12"/>
        <v>0</v>
      </c>
      <c r="N62" s="159">
        <f t="shared" si="13"/>
        <v>0</v>
      </c>
      <c r="O62" s="159">
        <f t="shared" si="14"/>
        <v>0</v>
      </c>
      <c r="P62" s="156">
        <f t="shared" si="15"/>
        <v>0</v>
      </c>
      <c r="Q62" s="57"/>
      <c r="R62" s="28"/>
      <c r="S62" s="29"/>
      <c r="T62" s="29"/>
      <c r="U62" s="29"/>
      <c r="V62" s="29"/>
      <c r="W62" s="29"/>
      <c r="X62" s="30"/>
      <c r="AV62" s="9" t="s">
        <v>63</v>
      </c>
      <c r="AX62" s="9" t="s">
        <v>55</v>
      </c>
      <c r="AY62" s="9" t="s">
        <v>33</v>
      </c>
      <c r="BC62" s="9" t="s">
        <v>54</v>
      </c>
      <c r="BI62" s="31">
        <f t="shared" si="27"/>
        <v>0</v>
      </c>
      <c r="BJ62" s="31">
        <f t="shared" si="28"/>
        <v>0</v>
      </c>
      <c r="BK62" s="31">
        <f t="shared" si="29"/>
        <v>0</v>
      </c>
      <c r="BL62" s="31">
        <f t="shared" si="30"/>
        <v>0</v>
      </c>
      <c r="BM62" s="31">
        <f t="shared" si="31"/>
        <v>0</v>
      </c>
      <c r="BN62" s="9" t="s">
        <v>32</v>
      </c>
      <c r="BO62" s="31">
        <f t="shared" si="32"/>
        <v>0</v>
      </c>
      <c r="BP62" s="9" t="s">
        <v>63</v>
      </c>
      <c r="BQ62" s="9" t="s">
        <v>101</v>
      </c>
    </row>
    <row r="63" spans="1:69" s="87" customFormat="1" x14ac:dyDescent="0.3">
      <c r="A63" s="57"/>
      <c r="B63" s="54"/>
      <c r="C63" s="189">
        <f t="shared" si="22"/>
        <v>42</v>
      </c>
      <c r="D63" s="208" t="s">
        <v>60</v>
      </c>
      <c r="E63" s="190">
        <f t="shared" si="11"/>
        <v>1036</v>
      </c>
      <c r="F63" s="191" t="s">
        <v>158</v>
      </c>
      <c r="G63" s="192" t="s">
        <v>62</v>
      </c>
      <c r="H63" s="177">
        <v>6</v>
      </c>
      <c r="I63" s="177">
        <v>1</v>
      </c>
      <c r="J63" s="177">
        <v>1</v>
      </c>
      <c r="K63" s="164"/>
      <c r="L63" s="264"/>
      <c r="M63" s="159">
        <f t="shared" si="12"/>
        <v>0</v>
      </c>
      <c r="N63" s="159">
        <f t="shared" si="13"/>
        <v>0</v>
      </c>
      <c r="O63" s="159">
        <f t="shared" si="14"/>
        <v>0</v>
      </c>
      <c r="P63" s="156">
        <f t="shared" si="15"/>
        <v>0</v>
      </c>
      <c r="Q63" s="57"/>
      <c r="R63" s="28"/>
      <c r="S63" s="29"/>
      <c r="T63" s="29"/>
      <c r="U63" s="29"/>
      <c r="V63" s="29"/>
      <c r="W63" s="29"/>
      <c r="X63" s="30"/>
      <c r="AV63" s="9" t="s">
        <v>63</v>
      </c>
      <c r="AX63" s="9" t="s">
        <v>55</v>
      </c>
      <c r="AY63" s="9" t="s">
        <v>33</v>
      </c>
      <c r="BC63" s="9" t="s">
        <v>54</v>
      </c>
      <c r="BI63" s="31">
        <f t="shared" si="27"/>
        <v>0</v>
      </c>
      <c r="BJ63" s="31">
        <f t="shared" si="28"/>
        <v>0</v>
      </c>
      <c r="BK63" s="31">
        <f t="shared" si="29"/>
        <v>0</v>
      </c>
      <c r="BL63" s="31">
        <f t="shared" si="30"/>
        <v>0</v>
      </c>
      <c r="BM63" s="31">
        <f t="shared" si="31"/>
        <v>0</v>
      </c>
      <c r="BN63" s="9" t="s">
        <v>32</v>
      </c>
      <c r="BO63" s="31">
        <f t="shared" si="32"/>
        <v>0</v>
      </c>
      <c r="BP63" s="9" t="s">
        <v>63</v>
      </c>
      <c r="BQ63" s="9" t="s">
        <v>102</v>
      </c>
    </row>
    <row r="64" spans="1:69" s="87" customFormat="1" x14ac:dyDescent="0.3">
      <c r="A64" s="57"/>
      <c r="B64" s="54"/>
      <c r="C64" s="186">
        <f t="shared" si="22"/>
        <v>43</v>
      </c>
      <c r="D64" s="204" t="s">
        <v>55</v>
      </c>
      <c r="E64" s="174">
        <f t="shared" si="11"/>
        <v>1037</v>
      </c>
      <c r="F64" s="198" t="s">
        <v>159</v>
      </c>
      <c r="G64" s="188" t="s">
        <v>62</v>
      </c>
      <c r="H64" s="159">
        <v>2</v>
      </c>
      <c r="I64" s="159">
        <v>2</v>
      </c>
      <c r="J64" s="159">
        <v>2</v>
      </c>
      <c r="K64" s="156"/>
      <c r="L64" s="263"/>
      <c r="M64" s="159">
        <f t="shared" ref="M64:M95" si="33">H64*L64</f>
        <v>0</v>
      </c>
      <c r="N64" s="159">
        <f t="shared" ref="N64:N95" si="34">I64*L64</f>
        <v>0</v>
      </c>
      <c r="O64" s="159">
        <f t="shared" ref="O64:O95" si="35">J64*L64</f>
        <v>0</v>
      </c>
      <c r="P64" s="156">
        <f t="shared" ref="P64:P95" si="36">K64*L64</f>
        <v>0</v>
      </c>
      <c r="Q64" s="57"/>
      <c r="R64" s="28"/>
      <c r="S64" s="29"/>
      <c r="T64" s="29"/>
      <c r="U64" s="29"/>
      <c r="V64" s="29"/>
      <c r="W64" s="29"/>
      <c r="X64" s="30"/>
      <c r="AV64" s="9" t="s">
        <v>63</v>
      </c>
      <c r="AX64" s="9" t="s">
        <v>55</v>
      </c>
      <c r="AY64" s="9" t="s">
        <v>33</v>
      </c>
      <c r="BC64" s="9" t="s">
        <v>54</v>
      </c>
      <c r="BI64" s="31">
        <f t="shared" si="27"/>
        <v>0</v>
      </c>
      <c r="BJ64" s="31">
        <f t="shared" si="28"/>
        <v>0</v>
      </c>
      <c r="BK64" s="31">
        <f t="shared" si="29"/>
        <v>0</v>
      </c>
      <c r="BL64" s="31">
        <f t="shared" si="30"/>
        <v>0</v>
      </c>
      <c r="BM64" s="31">
        <f t="shared" si="31"/>
        <v>0</v>
      </c>
      <c r="BN64" s="9" t="s">
        <v>32</v>
      </c>
      <c r="BO64" s="31">
        <f t="shared" si="32"/>
        <v>0</v>
      </c>
      <c r="BP64" s="9" t="s">
        <v>63</v>
      </c>
      <c r="BQ64" s="9" t="s">
        <v>103</v>
      </c>
    </row>
    <row r="65" spans="1:69" s="87" customFormat="1" x14ac:dyDescent="0.3">
      <c r="A65" s="57"/>
      <c r="B65" s="54"/>
      <c r="C65" s="189">
        <f t="shared" si="22"/>
        <v>44</v>
      </c>
      <c r="D65" s="208" t="s">
        <v>60</v>
      </c>
      <c r="E65" s="190">
        <f t="shared" si="11"/>
        <v>1038</v>
      </c>
      <c r="F65" s="191" t="s">
        <v>160</v>
      </c>
      <c r="G65" s="192" t="s">
        <v>62</v>
      </c>
      <c r="H65" s="177">
        <v>2</v>
      </c>
      <c r="I65" s="177">
        <v>1</v>
      </c>
      <c r="J65" s="177">
        <v>1</v>
      </c>
      <c r="K65" s="164"/>
      <c r="L65" s="264"/>
      <c r="M65" s="159">
        <f t="shared" si="33"/>
        <v>0</v>
      </c>
      <c r="N65" s="159">
        <f t="shared" si="34"/>
        <v>0</v>
      </c>
      <c r="O65" s="159">
        <f t="shared" si="35"/>
        <v>0</v>
      </c>
      <c r="P65" s="156">
        <f t="shared" si="36"/>
        <v>0</v>
      </c>
      <c r="Q65" s="57"/>
      <c r="R65" s="28"/>
      <c r="S65" s="29"/>
      <c r="T65" s="29"/>
      <c r="U65" s="29"/>
      <c r="V65" s="29"/>
      <c r="W65" s="29"/>
      <c r="X65" s="30"/>
      <c r="AV65" s="9" t="s">
        <v>63</v>
      </c>
      <c r="AX65" s="9" t="s">
        <v>55</v>
      </c>
      <c r="AY65" s="9" t="s">
        <v>33</v>
      </c>
      <c r="BC65" s="9" t="s">
        <v>54</v>
      </c>
      <c r="BI65" s="31">
        <f t="shared" si="27"/>
        <v>0</v>
      </c>
      <c r="BJ65" s="31">
        <f t="shared" si="28"/>
        <v>0</v>
      </c>
      <c r="BK65" s="31">
        <f t="shared" si="29"/>
        <v>0</v>
      </c>
      <c r="BL65" s="31">
        <f t="shared" si="30"/>
        <v>0</v>
      </c>
      <c r="BM65" s="31">
        <f t="shared" si="31"/>
        <v>0</v>
      </c>
      <c r="BN65" s="9" t="s">
        <v>32</v>
      </c>
      <c r="BO65" s="31">
        <f t="shared" si="32"/>
        <v>0</v>
      </c>
      <c r="BP65" s="9" t="s">
        <v>63</v>
      </c>
      <c r="BQ65" s="9" t="s">
        <v>104</v>
      </c>
    </row>
    <row r="66" spans="1:69" s="87" customFormat="1" x14ac:dyDescent="0.3">
      <c r="A66" s="57"/>
      <c r="B66" s="54"/>
      <c r="C66" s="186">
        <f t="shared" si="22"/>
        <v>45</v>
      </c>
      <c r="D66" s="204" t="s">
        <v>55</v>
      </c>
      <c r="E66" s="174">
        <f t="shared" si="11"/>
        <v>1039</v>
      </c>
      <c r="F66" s="198" t="s">
        <v>161</v>
      </c>
      <c r="G66" s="188" t="s">
        <v>62</v>
      </c>
      <c r="H66" s="159">
        <v>63</v>
      </c>
      <c r="I66" s="159">
        <v>8</v>
      </c>
      <c r="J66" s="159">
        <v>8</v>
      </c>
      <c r="K66" s="156"/>
      <c r="L66" s="263"/>
      <c r="M66" s="159">
        <f t="shared" si="33"/>
        <v>0</v>
      </c>
      <c r="N66" s="159">
        <f t="shared" si="34"/>
        <v>0</v>
      </c>
      <c r="O66" s="159">
        <f t="shared" si="35"/>
        <v>0</v>
      </c>
      <c r="P66" s="156">
        <f t="shared" si="36"/>
        <v>0</v>
      </c>
      <c r="Q66" s="57"/>
      <c r="R66" s="28"/>
      <c r="S66" s="29"/>
      <c r="T66" s="29"/>
      <c r="U66" s="29"/>
      <c r="V66" s="29"/>
      <c r="W66" s="29"/>
      <c r="X66" s="30"/>
      <c r="AV66" s="9" t="s">
        <v>63</v>
      </c>
      <c r="AX66" s="9" t="s">
        <v>55</v>
      </c>
      <c r="AY66" s="9" t="s">
        <v>33</v>
      </c>
      <c r="BC66" s="9" t="s">
        <v>54</v>
      </c>
      <c r="BI66" s="31">
        <f t="shared" si="27"/>
        <v>0</v>
      </c>
      <c r="BJ66" s="31">
        <f t="shared" si="28"/>
        <v>0</v>
      </c>
      <c r="BK66" s="31">
        <f t="shared" si="29"/>
        <v>0</v>
      </c>
      <c r="BL66" s="31">
        <f t="shared" si="30"/>
        <v>0</v>
      </c>
      <c r="BM66" s="31">
        <f t="shared" si="31"/>
        <v>0</v>
      </c>
      <c r="BN66" s="9" t="s">
        <v>32</v>
      </c>
      <c r="BO66" s="31">
        <f t="shared" si="32"/>
        <v>0</v>
      </c>
      <c r="BP66" s="9" t="s">
        <v>63</v>
      </c>
      <c r="BQ66" s="9" t="s">
        <v>105</v>
      </c>
    </row>
    <row r="67" spans="1:69" s="87" customFormat="1" x14ac:dyDescent="0.3">
      <c r="A67" s="57"/>
      <c r="B67" s="54"/>
      <c r="C67" s="189">
        <f t="shared" si="22"/>
        <v>46</v>
      </c>
      <c r="D67" s="208" t="s">
        <v>60</v>
      </c>
      <c r="E67" s="190">
        <f t="shared" si="11"/>
        <v>1040</v>
      </c>
      <c r="F67" s="191" t="s">
        <v>162</v>
      </c>
      <c r="G67" s="192" t="s">
        <v>62</v>
      </c>
      <c r="H67" s="177">
        <v>63</v>
      </c>
      <c r="I67" s="177">
        <v>1</v>
      </c>
      <c r="J67" s="177">
        <v>1</v>
      </c>
      <c r="K67" s="164"/>
      <c r="L67" s="264"/>
      <c r="M67" s="159">
        <f t="shared" si="33"/>
        <v>0</v>
      </c>
      <c r="N67" s="159">
        <f t="shared" si="34"/>
        <v>0</v>
      </c>
      <c r="O67" s="159">
        <f t="shared" si="35"/>
        <v>0</v>
      </c>
      <c r="P67" s="156">
        <f t="shared" si="36"/>
        <v>0</v>
      </c>
      <c r="Q67" s="57"/>
      <c r="R67" s="28"/>
      <c r="S67" s="29"/>
      <c r="T67" s="29"/>
      <c r="U67" s="29"/>
      <c r="V67" s="29"/>
      <c r="W67" s="29"/>
      <c r="X67" s="30"/>
      <c r="AV67" s="9" t="s">
        <v>63</v>
      </c>
      <c r="AX67" s="9" t="s">
        <v>55</v>
      </c>
      <c r="AY67" s="9" t="s">
        <v>33</v>
      </c>
      <c r="BC67" s="9" t="s">
        <v>54</v>
      </c>
      <c r="BI67" s="31">
        <f>IF(R67="základní",#REF!,0)</f>
        <v>0</v>
      </c>
      <c r="BJ67" s="31">
        <f>IF(R67="snížená",#REF!,0)</f>
        <v>0</v>
      </c>
      <c r="BK67" s="31">
        <f>IF(R67="zákl. přenesená",#REF!,0)</f>
        <v>0</v>
      </c>
      <c r="BL67" s="31">
        <f>IF(R67="sníž. přenesená",#REF!,0)</f>
        <v>0</v>
      </c>
      <c r="BM67" s="31">
        <f>IF(R67="nulová",#REF!,0)</f>
        <v>0</v>
      </c>
      <c r="BN67" s="9" t="s">
        <v>32</v>
      </c>
      <c r="BO67" s="31" t="e">
        <f>ROUND(#REF!*#REF!,2)</f>
        <v>#REF!</v>
      </c>
      <c r="BP67" s="9" t="s">
        <v>63</v>
      </c>
      <c r="BQ67" s="9" t="s">
        <v>106</v>
      </c>
    </row>
    <row r="68" spans="1:69" s="87" customFormat="1" x14ac:dyDescent="0.3">
      <c r="A68" s="57"/>
      <c r="B68" s="54"/>
      <c r="C68" s="186">
        <f t="shared" si="22"/>
        <v>47</v>
      </c>
      <c r="D68" s="204" t="s">
        <v>55</v>
      </c>
      <c r="E68" s="174">
        <f t="shared" si="11"/>
        <v>1041</v>
      </c>
      <c r="F68" s="198" t="s">
        <v>163</v>
      </c>
      <c r="G68" s="188" t="s">
        <v>62</v>
      </c>
      <c r="H68" s="159">
        <v>1</v>
      </c>
      <c r="I68" s="159">
        <v>1</v>
      </c>
      <c r="J68" s="159">
        <v>1</v>
      </c>
      <c r="K68" s="156"/>
      <c r="L68" s="263"/>
      <c r="M68" s="159">
        <f t="shared" si="33"/>
        <v>0</v>
      </c>
      <c r="N68" s="159">
        <f t="shared" si="34"/>
        <v>0</v>
      </c>
      <c r="O68" s="159">
        <f t="shared" si="35"/>
        <v>0</v>
      </c>
      <c r="P68" s="156">
        <f t="shared" si="36"/>
        <v>0</v>
      </c>
      <c r="Q68" s="57"/>
      <c r="R68" s="28"/>
      <c r="S68" s="29"/>
      <c r="T68" s="29"/>
      <c r="U68" s="29"/>
      <c r="V68" s="29"/>
      <c r="W68" s="29"/>
      <c r="X68" s="30"/>
      <c r="AV68" s="9" t="s">
        <v>63</v>
      </c>
      <c r="AX68" s="9" t="s">
        <v>55</v>
      </c>
      <c r="AY68" s="9" t="s">
        <v>33</v>
      </c>
      <c r="BC68" s="9" t="s">
        <v>54</v>
      </c>
      <c r="BI68" s="31">
        <f>IF(R68="základní",#REF!,0)</f>
        <v>0</v>
      </c>
      <c r="BJ68" s="31">
        <f>IF(R68="snížená",#REF!,0)</f>
        <v>0</v>
      </c>
      <c r="BK68" s="31">
        <f>IF(R68="zákl. přenesená",#REF!,0)</f>
        <v>0</v>
      </c>
      <c r="BL68" s="31">
        <f>IF(R68="sníž. přenesená",#REF!,0)</f>
        <v>0</v>
      </c>
      <c r="BM68" s="31">
        <f>IF(R68="nulová",#REF!,0)</f>
        <v>0</v>
      </c>
      <c r="BN68" s="9" t="s">
        <v>32</v>
      </c>
      <c r="BO68" s="31" t="e">
        <f>ROUND(#REF!*#REF!,2)</f>
        <v>#REF!</v>
      </c>
      <c r="BP68" s="9" t="s">
        <v>63</v>
      </c>
      <c r="BQ68" s="9" t="s">
        <v>107</v>
      </c>
    </row>
    <row r="69" spans="1:69" s="87" customFormat="1" x14ac:dyDescent="0.3">
      <c r="A69" s="57"/>
      <c r="B69" s="54"/>
      <c r="C69" s="189">
        <f t="shared" si="22"/>
        <v>48</v>
      </c>
      <c r="D69" s="208" t="s">
        <v>60</v>
      </c>
      <c r="E69" s="190">
        <f t="shared" si="11"/>
        <v>1042</v>
      </c>
      <c r="F69" s="191" t="s">
        <v>164</v>
      </c>
      <c r="G69" s="192" t="s">
        <v>62</v>
      </c>
      <c r="H69" s="177">
        <v>1</v>
      </c>
      <c r="I69" s="177">
        <v>1</v>
      </c>
      <c r="J69" s="177">
        <v>1</v>
      </c>
      <c r="K69" s="164"/>
      <c r="L69" s="264"/>
      <c r="M69" s="159">
        <f t="shared" si="33"/>
        <v>0</v>
      </c>
      <c r="N69" s="159">
        <f t="shared" si="34"/>
        <v>0</v>
      </c>
      <c r="O69" s="159">
        <f t="shared" si="35"/>
        <v>0</v>
      </c>
      <c r="P69" s="156">
        <f t="shared" si="36"/>
        <v>0</v>
      </c>
      <c r="Q69" s="57"/>
      <c r="R69" s="28"/>
      <c r="S69" s="29"/>
      <c r="T69" s="29"/>
      <c r="U69" s="29"/>
      <c r="V69" s="29"/>
      <c r="W69" s="29"/>
      <c r="X69" s="30"/>
      <c r="AV69" s="9" t="s">
        <v>63</v>
      </c>
      <c r="AX69" s="9" t="s">
        <v>55</v>
      </c>
      <c r="AY69" s="9" t="s">
        <v>33</v>
      </c>
      <c r="BC69" s="9" t="s">
        <v>54</v>
      </c>
      <c r="BI69" s="31">
        <f>IF(R69="základní",P61,0)</f>
        <v>0</v>
      </c>
      <c r="BJ69" s="31">
        <f>IF(R69="snížená",P61,0)</f>
        <v>0</v>
      </c>
      <c r="BK69" s="31">
        <f>IF(R69="zákl. přenesená",P61,0)</f>
        <v>0</v>
      </c>
      <c r="BL69" s="31">
        <f>IF(R69="sníž. přenesená",P61,0)</f>
        <v>0</v>
      </c>
      <c r="BM69" s="31">
        <f>IF(R69="nulová",P61,0)</f>
        <v>0</v>
      </c>
      <c r="BN69" s="9" t="s">
        <v>32</v>
      </c>
      <c r="BO69" s="31">
        <f>ROUND(L61*J61,2)</f>
        <v>0</v>
      </c>
      <c r="BP69" s="9" t="s">
        <v>63</v>
      </c>
      <c r="BQ69" s="9" t="s">
        <v>108</v>
      </c>
    </row>
    <row r="70" spans="1:69" s="87" customFormat="1" x14ac:dyDescent="0.3">
      <c r="A70" s="57"/>
      <c r="B70" s="54"/>
      <c r="C70" s="186">
        <f t="shared" si="22"/>
        <v>49</v>
      </c>
      <c r="D70" s="204" t="s">
        <v>55</v>
      </c>
      <c r="E70" s="174">
        <f t="shared" si="11"/>
        <v>1043</v>
      </c>
      <c r="F70" s="199" t="s">
        <v>166</v>
      </c>
      <c r="G70" s="188" t="s">
        <v>58</v>
      </c>
      <c r="H70" s="159">
        <v>1150</v>
      </c>
      <c r="I70" s="159">
        <v>250</v>
      </c>
      <c r="J70" s="159">
        <v>1</v>
      </c>
      <c r="K70" s="156"/>
      <c r="L70" s="263"/>
      <c r="M70" s="159">
        <f t="shared" si="33"/>
        <v>0</v>
      </c>
      <c r="N70" s="159">
        <f t="shared" si="34"/>
        <v>0</v>
      </c>
      <c r="O70" s="159">
        <f t="shared" si="35"/>
        <v>0</v>
      </c>
      <c r="P70" s="156">
        <f t="shared" si="36"/>
        <v>0</v>
      </c>
      <c r="Q70" s="57"/>
      <c r="R70" s="33"/>
      <c r="S70" s="34"/>
      <c r="T70" s="34"/>
      <c r="U70" s="34"/>
      <c r="V70" s="34"/>
      <c r="W70" s="34"/>
      <c r="X70" s="30"/>
      <c r="AV70" s="9"/>
      <c r="AX70" s="9"/>
      <c r="AY70" s="9"/>
      <c r="BC70" s="9"/>
      <c r="BI70" s="31"/>
      <c r="BJ70" s="31"/>
      <c r="BK70" s="31"/>
      <c r="BL70" s="31"/>
      <c r="BM70" s="31"/>
      <c r="BN70" s="9"/>
      <c r="BO70" s="31"/>
      <c r="BP70" s="9"/>
      <c r="BQ70" s="9"/>
    </row>
    <row r="71" spans="1:69" s="87" customFormat="1" ht="27" x14ac:dyDescent="0.3">
      <c r="A71" s="57"/>
      <c r="B71" s="54"/>
      <c r="C71" s="189">
        <f t="shared" si="22"/>
        <v>50</v>
      </c>
      <c r="D71" s="208" t="s">
        <v>60</v>
      </c>
      <c r="E71" s="190">
        <f t="shared" si="11"/>
        <v>1044</v>
      </c>
      <c r="F71" s="203" t="s">
        <v>272</v>
      </c>
      <c r="G71" s="205" t="s">
        <v>58</v>
      </c>
      <c r="H71" s="177">
        <v>1150</v>
      </c>
      <c r="I71" s="177">
        <v>250</v>
      </c>
      <c r="J71" s="177">
        <v>1</v>
      </c>
      <c r="K71" s="244"/>
      <c r="L71" s="267"/>
      <c r="M71" s="159">
        <f t="shared" si="33"/>
        <v>0</v>
      </c>
      <c r="N71" s="159">
        <f t="shared" si="34"/>
        <v>0</v>
      </c>
      <c r="O71" s="159">
        <f t="shared" si="35"/>
        <v>0</v>
      </c>
      <c r="P71" s="156">
        <f t="shared" si="36"/>
        <v>0</v>
      </c>
      <c r="Q71" s="57"/>
      <c r="R71" s="28"/>
      <c r="S71" s="29"/>
      <c r="T71" s="29"/>
      <c r="U71" s="29"/>
      <c r="V71" s="29"/>
      <c r="W71" s="29"/>
      <c r="X71" s="30"/>
      <c r="AV71" s="9" t="s">
        <v>63</v>
      </c>
      <c r="AX71" s="9" t="s">
        <v>55</v>
      </c>
      <c r="AY71" s="9" t="s">
        <v>33</v>
      </c>
      <c r="BC71" s="9" t="s">
        <v>54</v>
      </c>
      <c r="BI71" s="31">
        <f>IF(R71="základní",#REF!,0)</f>
        <v>0</v>
      </c>
      <c r="BJ71" s="31">
        <f>IF(R71="snížená",#REF!,0)</f>
        <v>0</v>
      </c>
      <c r="BK71" s="31">
        <f>IF(R71="zákl. přenesená",#REF!,0)</f>
        <v>0</v>
      </c>
      <c r="BL71" s="31">
        <f>IF(R71="sníž. přenesená",#REF!,0)</f>
        <v>0</v>
      </c>
      <c r="BM71" s="31">
        <f>IF(R71="nulová",#REF!,0)</f>
        <v>0</v>
      </c>
      <c r="BN71" s="9" t="s">
        <v>32</v>
      </c>
      <c r="BO71" s="31" t="e">
        <f>ROUND(#REF!*#REF!,2)</f>
        <v>#REF!</v>
      </c>
      <c r="BP71" s="9" t="s">
        <v>63</v>
      </c>
      <c r="BQ71" s="9" t="s">
        <v>110</v>
      </c>
    </row>
    <row r="72" spans="1:69" s="87" customFormat="1" ht="27" x14ac:dyDescent="0.3">
      <c r="A72" s="57"/>
      <c r="B72" s="54"/>
      <c r="C72" s="173">
        <v>45</v>
      </c>
      <c r="D72" s="173" t="s">
        <v>55</v>
      </c>
      <c r="E72" s="174">
        <f t="shared" si="11"/>
        <v>1045</v>
      </c>
      <c r="F72" s="199" t="s">
        <v>233</v>
      </c>
      <c r="G72" s="200" t="s">
        <v>58</v>
      </c>
      <c r="H72" s="159">
        <v>200</v>
      </c>
      <c r="I72" s="159">
        <v>220</v>
      </c>
      <c r="J72" s="159">
        <v>450</v>
      </c>
      <c r="K72" s="245"/>
      <c r="L72" s="268"/>
      <c r="M72" s="159">
        <f t="shared" si="33"/>
        <v>0</v>
      </c>
      <c r="N72" s="159">
        <f t="shared" si="34"/>
        <v>0</v>
      </c>
      <c r="O72" s="159">
        <f t="shared" si="35"/>
        <v>0</v>
      </c>
      <c r="P72" s="156">
        <f t="shared" si="36"/>
        <v>0</v>
      </c>
      <c r="Q72" s="181"/>
      <c r="R72" s="32"/>
      <c r="S72" s="29"/>
      <c r="T72" s="29"/>
      <c r="U72" s="29"/>
      <c r="V72" s="29"/>
      <c r="W72" s="29"/>
      <c r="X72" s="30"/>
      <c r="AV72" s="9" t="s">
        <v>63</v>
      </c>
      <c r="AX72" s="9" t="s">
        <v>60</v>
      </c>
      <c r="AY72" s="9" t="s">
        <v>33</v>
      </c>
      <c r="BC72" s="9" t="s">
        <v>54</v>
      </c>
      <c r="BI72" s="31">
        <f>IF(R72="základní",#REF!,0)</f>
        <v>0</v>
      </c>
      <c r="BJ72" s="31">
        <f>IF(R72="snížená",#REF!,0)</f>
        <v>0</v>
      </c>
      <c r="BK72" s="31">
        <f>IF(R72="zákl. přenesená",#REF!,0)</f>
        <v>0</v>
      </c>
      <c r="BL72" s="31">
        <f>IF(R72="sníž. přenesená",#REF!,0)</f>
        <v>0</v>
      </c>
      <c r="BM72" s="31">
        <f>IF(R72="nulová",#REF!,0)</f>
        <v>0</v>
      </c>
      <c r="BN72" s="9" t="s">
        <v>32</v>
      </c>
      <c r="BO72" s="31" t="e">
        <f>ROUND(#REF!*#REF!,2)</f>
        <v>#REF!</v>
      </c>
      <c r="BP72" s="9" t="s">
        <v>63</v>
      </c>
      <c r="BQ72" s="9" t="s">
        <v>112</v>
      </c>
    </row>
    <row r="73" spans="1:69" s="87" customFormat="1" ht="27" x14ac:dyDescent="0.3">
      <c r="A73" s="57"/>
      <c r="B73" s="54"/>
      <c r="C73" s="189">
        <f t="shared" ref="C73:C110" si="37">C72+1</f>
        <v>46</v>
      </c>
      <c r="D73" s="189" t="s">
        <v>60</v>
      </c>
      <c r="E73" s="190">
        <f t="shared" si="11"/>
        <v>1046</v>
      </c>
      <c r="F73" s="203" t="s">
        <v>273</v>
      </c>
      <c r="G73" s="205" t="s">
        <v>58</v>
      </c>
      <c r="H73" s="177">
        <v>200</v>
      </c>
      <c r="I73" s="177">
        <v>220</v>
      </c>
      <c r="J73" s="177">
        <v>450</v>
      </c>
      <c r="K73" s="244"/>
      <c r="L73" s="267"/>
      <c r="M73" s="159">
        <f t="shared" si="33"/>
        <v>0</v>
      </c>
      <c r="N73" s="159">
        <f t="shared" si="34"/>
        <v>0</v>
      </c>
      <c r="O73" s="159">
        <f t="shared" si="35"/>
        <v>0</v>
      </c>
      <c r="P73" s="156">
        <f t="shared" si="36"/>
        <v>0</v>
      </c>
      <c r="Q73" s="181"/>
      <c r="R73" s="32"/>
      <c r="S73" s="29"/>
      <c r="T73" s="29"/>
      <c r="U73" s="29"/>
      <c r="V73" s="29"/>
      <c r="W73" s="29"/>
      <c r="X73" s="30"/>
      <c r="AV73" s="9" t="s">
        <v>63</v>
      </c>
      <c r="AX73" s="9" t="s">
        <v>60</v>
      </c>
      <c r="AY73" s="9" t="s">
        <v>33</v>
      </c>
      <c r="BC73" s="9" t="s">
        <v>54</v>
      </c>
      <c r="BI73" s="31">
        <f>IF(R73="základní",#REF!,0)</f>
        <v>0</v>
      </c>
      <c r="BJ73" s="31">
        <f>IF(R73="snížená",#REF!,0)</f>
        <v>0</v>
      </c>
      <c r="BK73" s="31">
        <f>IF(R73="zákl. přenesená",#REF!,0)</f>
        <v>0</v>
      </c>
      <c r="BL73" s="31">
        <f>IF(R73="sníž. přenesená",#REF!,0)</f>
        <v>0</v>
      </c>
      <c r="BM73" s="31">
        <f>IF(R73="nulová",#REF!,0)</f>
        <v>0</v>
      </c>
      <c r="BN73" s="9" t="s">
        <v>32</v>
      </c>
      <c r="BO73" s="31" t="e">
        <f>ROUND(#REF!*#REF!,2)</f>
        <v>#REF!</v>
      </c>
      <c r="BP73" s="9" t="s">
        <v>63</v>
      </c>
      <c r="BQ73" s="9" t="s">
        <v>113</v>
      </c>
    </row>
    <row r="74" spans="1:69" s="87" customFormat="1" ht="27" x14ac:dyDescent="0.3">
      <c r="A74" s="57"/>
      <c r="B74" s="54"/>
      <c r="C74" s="186">
        <f t="shared" si="37"/>
        <v>47</v>
      </c>
      <c r="D74" s="186" t="s">
        <v>55</v>
      </c>
      <c r="E74" s="174">
        <f t="shared" si="11"/>
        <v>1047</v>
      </c>
      <c r="F74" s="199" t="s">
        <v>165</v>
      </c>
      <c r="G74" s="200" t="s">
        <v>58</v>
      </c>
      <c r="H74" s="159">
        <v>80</v>
      </c>
      <c r="I74" s="159">
        <v>45</v>
      </c>
      <c r="J74" s="159">
        <v>45</v>
      </c>
      <c r="K74" s="245"/>
      <c r="L74" s="268"/>
      <c r="M74" s="159">
        <f t="shared" si="33"/>
        <v>0</v>
      </c>
      <c r="N74" s="159">
        <f t="shared" si="34"/>
        <v>0</v>
      </c>
      <c r="O74" s="159">
        <f t="shared" si="35"/>
        <v>0</v>
      </c>
      <c r="P74" s="156">
        <f t="shared" si="36"/>
        <v>0</v>
      </c>
      <c r="Q74" s="181"/>
      <c r="R74" s="32"/>
      <c r="S74" s="29"/>
      <c r="T74" s="29"/>
      <c r="U74" s="29"/>
      <c r="V74" s="29"/>
      <c r="W74" s="29"/>
      <c r="X74" s="30"/>
      <c r="AV74" s="9" t="s">
        <v>63</v>
      </c>
      <c r="AX74" s="9" t="s">
        <v>60</v>
      </c>
      <c r="AY74" s="9" t="s">
        <v>33</v>
      </c>
      <c r="BC74" s="9" t="s">
        <v>54</v>
      </c>
      <c r="BI74" s="31">
        <f>IF(R74="základní",#REF!,0)</f>
        <v>0</v>
      </c>
      <c r="BJ74" s="31">
        <f>IF(R74="snížená",#REF!,0)</f>
        <v>0</v>
      </c>
      <c r="BK74" s="31">
        <f>IF(R74="zákl. přenesená",#REF!,0)</f>
        <v>0</v>
      </c>
      <c r="BL74" s="31">
        <f>IF(R74="sníž. přenesená",#REF!,0)</f>
        <v>0</v>
      </c>
      <c r="BM74" s="31">
        <f>IF(R74="nulová",#REF!,0)</f>
        <v>0</v>
      </c>
      <c r="BN74" s="9" t="s">
        <v>32</v>
      </c>
      <c r="BO74" s="31" t="e">
        <f>ROUND(#REF!*#REF!,2)</f>
        <v>#REF!</v>
      </c>
      <c r="BP74" s="9" t="s">
        <v>63</v>
      </c>
      <c r="BQ74" s="9" t="s">
        <v>114</v>
      </c>
    </row>
    <row r="75" spans="1:69" s="87" customFormat="1" ht="27" x14ac:dyDescent="0.3">
      <c r="A75" s="57"/>
      <c r="B75" s="54"/>
      <c r="C75" s="189">
        <f t="shared" si="37"/>
        <v>48</v>
      </c>
      <c r="D75" s="189" t="s">
        <v>60</v>
      </c>
      <c r="E75" s="190">
        <f t="shared" si="11"/>
        <v>1048</v>
      </c>
      <c r="F75" s="203" t="s">
        <v>274</v>
      </c>
      <c r="G75" s="205" t="s">
        <v>58</v>
      </c>
      <c r="H75" s="177">
        <v>80</v>
      </c>
      <c r="I75" s="177">
        <v>45</v>
      </c>
      <c r="J75" s="177">
        <v>45</v>
      </c>
      <c r="K75" s="244"/>
      <c r="L75" s="267"/>
      <c r="M75" s="159">
        <f t="shared" si="33"/>
        <v>0</v>
      </c>
      <c r="N75" s="159">
        <f t="shared" si="34"/>
        <v>0</v>
      </c>
      <c r="O75" s="159">
        <f t="shared" si="35"/>
        <v>0</v>
      </c>
      <c r="P75" s="156">
        <f t="shared" si="36"/>
        <v>0</v>
      </c>
      <c r="Q75" s="181"/>
      <c r="R75" s="32"/>
      <c r="S75" s="29"/>
      <c r="T75" s="29"/>
      <c r="U75" s="29"/>
      <c r="V75" s="29"/>
      <c r="W75" s="29"/>
      <c r="X75" s="30"/>
      <c r="AV75" s="9" t="s">
        <v>63</v>
      </c>
      <c r="AX75" s="9" t="s">
        <v>60</v>
      </c>
      <c r="AY75" s="9" t="s">
        <v>33</v>
      </c>
      <c r="BC75" s="9" t="s">
        <v>54</v>
      </c>
      <c r="BI75" s="31">
        <f>IF(R75="základní",#REF!,0)</f>
        <v>0</v>
      </c>
      <c r="BJ75" s="31">
        <f>IF(R75="snížená",#REF!,0)</f>
        <v>0</v>
      </c>
      <c r="BK75" s="31">
        <f>IF(R75="zákl. přenesená",#REF!,0)</f>
        <v>0</v>
      </c>
      <c r="BL75" s="31">
        <f>IF(R75="sníž. přenesená",#REF!,0)</f>
        <v>0</v>
      </c>
      <c r="BM75" s="31">
        <f>IF(R75="nulová",#REF!,0)</f>
        <v>0</v>
      </c>
      <c r="BN75" s="9" t="s">
        <v>32</v>
      </c>
      <c r="BO75" s="31" t="e">
        <f>ROUND(#REF!*#REF!,2)</f>
        <v>#REF!</v>
      </c>
      <c r="BP75" s="9" t="s">
        <v>63</v>
      </c>
      <c r="BQ75" s="9" t="s">
        <v>115</v>
      </c>
    </row>
    <row r="76" spans="1:69" s="87" customFormat="1" x14ac:dyDescent="0.3">
      <c r="A76" s="57"/>
      <c r="B76" s="54"/>
      <c r="C76" s="186">
        <f t="shared" si="37"/>
        <v>49</v>
      </c>
      <c r="D76" s="186" t="s">
        <v>55</v>
      </c>
      <c r="E76" s="174">
        <f t="shared" si="11"/>
        <v>1049</v>
      </c>
      <c r="F76" s="199" t="s">
        <v>276</v>
      </c>
      <c r="G76" s="200" t="s">
        <v>62</v>
      </c>
      <c r="H76" s="159">
        <v>35</v>
      </c>
      <c r="I76" s="159">
        <v>5</v>
      </c>
      <c r="J76" s="159">
        <v>5</v>
      </c>
      <c r="K76" s="245"/>
      <c r="L76" s="268"/>
      <c r="M76" s="159">
        <f t="shared" si="33"/>
        <v>0</v>
      </c>
      <c r="N76" s="159">
        <f t="shared" si="34"/>
        <v>0</v>
      </c>
      <c r="O76" s="159">
        <f t="shared" si="35"/>
        <v>0</v>
      </c>
      <c r="P76" s="156">
        <f t="shared" si="36"/>
        <v>0</v>
      </c>
      <c r="Q76" s="181"/>
      <c r="R76" s="32"/>
      <c r="S76" s="29"/>
      <c r="T76" s="29"/>
      <c r="U76" s="29"/>
      <c r="V76" s="29"/>
      <c r="W76" s="29"/>
      <c r="X76" s="30"/>
      <c r="AV76" s="9" t="s">
        <v>63</v>
      </c>
      <c r="AX76" s="9" t="s">
        <v>60</v>
      </c>
      <c r="AY76" s="9" t="s">
        <v>33</v>
      </c>
      <c r="BC76" s="9" t="s">
        <v>54</v>
      </c>
      <c r="BI76" s="31">
        <f t="shared" ref="BI76:BI84" si="38">IF(R76="základní",P62,0)</f>
        <v>0</v>
      </c>
      <c r="BJ76" s="31">
        <f t="shared" ref="BJ76:BJ84" si="39">IF(R76="snížená",P62,0)</f>
        <v>0</v>
      </c>
      <c r="BK76" s="31">
        <f t="shared" ref="BK76:BK84" si="40">IF(R76="zákl. přenesená",P62,0)</f>
        <v>0</v>
      </c>
      <c r="BL76" s="31">
        <f t="shared" ref="BL76:BL84" si="41">IF(R76="sníž. přenesená",P62,0)</f>
        <v>0</v>
      </c>
      <c r="BM76" s="31">
        <f t="shared" ref="BM76:BM84" si="42">IF(R76="nulová",P62,0)</f>
        <v>0</v>
      </c>
      <c r="BN76" s="9" t="s">
        <v>32</v>
      </c>
      <c r="BO76" s="31" t="e">
        <f>ROUND(L62*#REF!,2)</f>
        <v>#REF!</v>
      </c>
      <c r="BP76" s="9" t="s">
        <v>63</v>
      </c>
      <c r="BQ76" s="9" t="s">
        <v>116</v>
      </c>
    </row>
    <row r="77" spans="1:69" s="87" customFormat="1" ht="27" x14ac:dyDescent="0.3">
      <c r="A77" s="57"/>
      <c r="B77" s="54"/>
      <c r="C77" s="189">
        <f t="shared" si="37"/>
        <v>50</v>
      </c>
      <c r="D77" s="189" t="s">
        <v>60</v>
      </c>
      <c r="E77" s="190">
        <f t="shared" si="11"/>
        <v>1050</v>
      </c>
      <c r="F77" s="203" t="s">
        <v>275</v>
      </c>
      <c r="G77" s="205" t="s">
        <v>62</v>
      </c>
      <c r="H77" s="177">
        <v>35</v>
      </c>
      <c r="I77" s="177">
        <v>5</v>
      </c>
      <c r="J77" s="177">
        <v>5</v>
      </c>
      <c r="K77" s="244"/>
      <c r="L77" s="267"/>
      <c r="M77" s="159">
        <f t="shared" si="33"/>
        <v>0</v>
      </c>
      <c r="N77" s="159">
        <f t="shared" si="34"/>
        <v>0</v>
      </c>
      <c r="O77" s="159">
        <f t="shared" si="35"/>
        <v>0</v>
      </c>
      <c r="P77" s="156">
        <f t="shared" si="36"/>
        <v>0</v>
      </c>
      <c r="Q77" s="181"/>
      <c r="R77" s="32"/>
      <c r="S77" s="29"/>
      <c r="T77" s="29"/>
      <c r="U77" s="29"/>
      <c r="V77" s="29"/>
      <c r="W77" s="29"/>
      <c r="X77" s="30"/>
      <c r="AV77" s="9" t="s">
        <v>63</v>
      </c>
      <c r="AX77" s="9" t="s">
        <v>60</v>
      </c>
      <c r="AY77" s="9" t="s">
        <v>33</v>
      </c>
      <c r="BC77" s="9" t="s">
        <v>54</v>
      </c>
      <c r="BI77" s="31">
        <f t="shared" si="38"/>
        <v>0</v>
      </c>
      <c r="BJ77" s="31">
        <f t="shared" si="39"/>
        <v>0</v>
      </c>
      <c r="BK77" s="31">
        <f t="shared" si="40"/>
        <v>0</v>
      </c>
      <c r="BL77" s="31">
        <f t="shared" si="41"/>
        <v>0</v>
      </c>
      <c r="BM77" s="31">
        <f t="shared" si="42"/>
        <v>0</v>
      </c>
      <c r="BN77" s="9" t="s">
        <v>32</v>
      </c>
      <c r="BO77" s="31">
        <f t="shared" ref="BO77:BO84" si="43">ROUND(L63*J62,2)</f>
        <v>0</v>
      </c>
      <c r="BP77" s="9" t="s">
        <v>63</v>
      </c>
      <c r="BQ77" s="9" t="s">
        <v>117</v>
      </c>
    </row>
    <row r="78" spans="1:69" s="87" customFormat="1" ht="27" x14ac:dyDescent="0.3">
      <c r="A78" s="57"/>
      <c r="B78" s="54"/>
      <c r="C78" s="186">
        <f t="shared" si="37"/>
        <v>51</v>
      </c>
      <c r="D78" s="186" t="s">
        <v>55</v>
      </c>
      <c r="E78" s="174">
        <f t="shared" si="11"/>
        <v>1051</v>
      </c>
      <c r="F78" s="229" t="s">
        <v>167</v>
      </c>
      <c r="G78" s="230" t="s">
        <v>62</v>
      </c>
      <c r="H78" s="159">
        <v>10</v>
      </c>
      <c r="I78" s="231"/>
      <c r="J78" s="246"/>
      <c r="K78" s="246"/>
      <c r="L78" s="266"/>
      <c r="M78" s="159">
        <f t="shared" si="33"/>
        <v>0</v>
      </c>
      <c r="N78" s="156">
        <f t="shared" si="34"/>
        <v>0</v>
      </c>
      <c r="O78" s="156">
        <f t="shared" si="35"/>
        <v>0</v>
      </c>
      <c r="P78" s="156">
        <f t="shared" si="36"/>
        <v>0</v>
      </c>
      <c r="Q78" s="181"/>
      <c r="R78" s="32"/>
      <c r="S78" s="29"/>
      <c r="T78" s="29"/>
      <c r="U78" s="29"/>
      <c r="V78" s="29"/>
      <c r="W78" s="29"/>
      <c r="X78" s="30"/>
      <c r="AV78" s="9" t="s">
        <v>63</v>
      </c>
      <c r="AX78" s="9" t="s">
        <v>60</v>
      </c>
      <c r="AY78" s="9" t="s">
        <v>33</v>
      </c>
      <c r="BC78" s="9" t="s">
        <v>54</v>
      </c>
      <c r="BI78" s="31">
        <f t="shared" si="38"/>
        <v>0</v>
      </c>
      <c r="BJ78" s="31">
        <f t="shared" si="39"/>
        <v>0</v>
      </c>
      <c r="BK78" s="31">
        <f t="shared" si="40"/>
        <v>0</v>
      </c>
      <c r="BL78" s="31">
        <f t="shared" si="41"/>
        <v>0</v>
      </c>
      <c r="BM78" s="31">
        <f t="shared" si="42"/>
        <v>0</v>
      </c>
      <c r="BN78" s="9" t="s">
        <v>32</v>
      </c>
      <c r="BO78" s="31">
        <f t="shared" si="43"/>
        <v>0</v>
      </c>
      <c r="BP78" s="9" t="s">
        <v>63</v>
      </c>
      <c r="BQ78" s="9" t="s">
        <v>119</v>
      </c>
    </row>
    <row r="79" spans="1:69" s="87" customFormat="1" ht="27" x14ac:dyDescent="0.3">
      <c r="A79" s="57"/>
      <c r="B79" s="54"/>
      <c r="C79" s="189">
        <f t="shared" si="37"/>
        <v>52</v>
      </c>
      <c r="D79" s="189" t="s">
        <v>60</v>
      </c>
      <c r="E79" s="190">
        <f t="shared" si="11"/>
        <v>1052</v>
      </c>
      <c r="F79" s="203" t="s">
        <v>168</v>
      </c>
      <c r="G79" s="205" t="s">
        <v>62</v>
      </c>
      <c r="H79" s="177">
        <v>10</v>
      </c>
      <c r="I79" s="227"/>
      <c r="J79" s="244"/>
      <c r="K79" s="244"/>
      <c r="L79" s="267"/>
      <c r="M79" s="159">
        <f t="shared" si="33"/>
        <v>0</v>
      </c>
      <c r="N79" s="156">
        <f t="shared" si="34"/>
        <v>0</v>
      </c>
      <c r="O79" s="156">
        <f t="shared" si="35"/>
        <v>0</v>
      </c>
      <c r="P79" s="156">
        <f t="shared" si="36"/>
        <v>0</v>
      </c>
      <c r="Q79" s="181"/>
      <c r="R79" s="32"/>
      <c r="S79" s="29"/>
      <c r="T79" s="29"/>
      <c r="U79" s="29"/>
      <c r="V79" s="29"/>
      <c r="W79" s="29"/>
      <c r="X79" s="30"/>
      <c r="AV79" s="9" t="s">
        <v>63</v>
      </c>
      <c r="AX79" s="9" t="s">
        <v>60</v>
      </c>
      <c r="AY79" s="9" t="s">
        <v>33</v>
      </c>
      <c r="BC79" s="9" t="s">
        <v>54</v>
      </c>
      <c r="BI79" s="31">
        <f t="shared" si="38"/>
        <v>0</v>
      </c>
      <c r="BJ79" s="31">
        <f t="shared" si="39"/>
        <v>0</v>
      </c>
      <c r="BK79" s="31">
        <f t="shared" si="40"/>
        <v>0</v>
      </c>
      <c r="BL79" s="31">
        <f t="shared" si="41"/>
        <v>0</v>
      </c>
      <c r="BM79" s="31">
        <f t="shared" si="42"/>
        <v>0</v>
      </c>
      <c r="BN79" s="9" t="s">
        <v>32</v>
      </c>
      <c r="BO79" s="31">
        <f t="shared" si="43"/>
        <v>0</v>
      </c>
      <c r="BP79" s="9" t="s">
        <v>63</v>
      </c>
      <c r="BQ79" s="9" t="s">
        <v>120</v>
      </c>
    </row>
    <row r="80" spans="1:69" s="87" customFormat="1" ht="27" x14ac:dyDescent="0.3">
      <c r="A80" s="57"/>
      <c r="B80" s="54"/>
      <c r="C80" s="186">
        <f t="shared" si="37"/>
        <v>53</v>
      </c>
      <c r="D80" s="186" t="s">
        <v>55</v>
      </c>
      <c r="E80" s="174">
        <f t="shared" si="11"/>
        <v>1053</v>
      </c>
      <c r="F80" s="229" t="s">
        <v>169</v>
      </c>
      <c r="G80" s="200" t="s">
        <v>62</v>
      </c>
      <c r="H80" s="159">
        <v>80</v>
      </c>
      <c r="I80" s="201"/>
      <c r="J80" s="159">
        <v>40</v>
      </c>
      <c r="K80" s="245"/>
      <c r="L80" s="268"/>
      <c r="M80" s="159">
        <f t="shared" si="33"/>
        <v>0</v>
      </c>
      <c r="N80" s="156">
        <f t="shared" si="34"/>
        <v>0</v>
      </c>
      <c r="O80" s="159">
        <f t="shared" si="35"/>
        <v>0</v>
      </c>
      <c r="P80" s="156">
        <f t="shared" si="36"/>
        <v>0</v>
      </c>
      <c r="Q80" s="181"/>
      <c r="R80" s="32"/>
      <c r="S80" s="29"/>
      <c r="T80" s="29"/>
      <c r="U80" s="29"/>
      <c r="V80" s="29"/>
      <c r="W80" s="29"/>
      <c r="X80" s="30"/>
      <c r="AV80" s="9" t="s">
        <v>63</v>
      </c>
      <c r="AX80" s="9" t="s">
        <v>60</v>
      </c>
      <c r="AY80" s="9" t="s">
        <v>33</v>
      </c>
      <c r="BC80" s="9" t="s">
        <v>54</v>
      </c>
      <c r="BI80" s="31">
        <f t="shared" si="38"/>
        <v>0</v>
      </c>
      <c r="BJ80" s="31">
        <f t="shared" si="39"/>
        <v>0</v>
      </c>
      <c r="BK80" s="31">
        <f t="shared" si="40"/>
        <v>0</v>
      </c>
      <c r="BL80" s="31">
        <f t="shared" si="41"/>
        <v>0</v>
      </c>
      <c r="BM80" s="31">
        <f t="shared" si="42"/>
        <v>0</v>
      </c>
      <c r="BN80" s="9" t="s">
        <v>32</v>
      </c>
      <c r="BO80" s="31">
        <f t="shared" si="43"/>
        <v>0</v>
      </c>
      <c r="BP80" s="9" t="s">
        <v>63</v>
      </c>
      <c r="BQ80" s="9" t="s">
        <v>121</v>
      </c>
    </row>
    <row r="81" spans="1:69" s="87" customFormat="1" ht="27" x14ac:dyDescent="0.3">
      <c r="A81" s="57"/>
      <c r="B81" s="54"/>
      <c r="C81" s="189">
        <f t="shared" si="37"/>
        <v>54</v>
      </c>
      <c r="D81" s="189" t="s">
        <v>60</v>
      </c>
      <c r="E81" s="190">
        <f t="shared" si="11"/>
        <v>1054</v>
      </c>
      <c r="F81" s="203" t="s">
        <v>224</v>
      </c>
      <c r="G81" s="205" t="s">
        <v>62</v>
      </c>
      <c r="H81" s="177">
        <v>80</v>
      </c>
      <c r="I81" s="227"/>
      <c r="J81" s="177">
        <v>40</v>
      </c>
      <c r="K81" s="244"/>
      <c r="L81" s="267"/>
      <c r="M81" s="159">
        <f t="shared" si="33"/>
        <v>0</v>
      </c>
      <c r="N81" s="156">
        <f t="shared" si="34"/>
        <v>0</v>
      </c>
      <c r="O81" s="159">
        <f t="shared" si="35"/>
        <v>0</v>
      </c>
      <c r="P81" s="156">
        <f t="shared" si="36"/>
        <v>0</v>
      </c>
      <c r="Q81" s="181"/>
      <c r="R81" s="32"/>
      <c r="S81" s="29"/>
      <c r="T81" s="29"/>
      <c r="U81" s="29"/>
      <c r="V81" s="29"/>
      <c r="W81" s="29"/>
      <c r="X81" s="30"/>
      <c r="AV81" s="9" t="s">
        <v>63</v>
      </c>
      <c r="AX81" s="9" t="s">
        <v>60</v>
      </c>
      <c r="AY81" s="9" t="s">
        <v>33</v>
      </c>
      <c r="BC81" s="9" t="s">
        <v>54</v>
      </c>
      <c r="BI81" s="31">
        <f t="shared" si="38"/>
        <v>0</v>
      </c>
      <c r="BJ81" s="31">
        <f t="shared" si="39"/>
        <v>0</v>
      </c>
      <c r="BK81" s="31">
        <f t="shared" si="40"/>
        <v>0</v>
      </c>
      <c r="BL81" s="31">
        <f t="shared" si="41"/>
        <v>0</v>
      </c>
      <c r="BM81" s="31">
        <f t="shared" si="42"/>
        <v>0</v>
      </c>
      <c r="BN81" s="9" t="s">
        <v>32</v>
      </c>
      <c r="BO81" s="31">
        <f t="shared" si="43"/>
        <v>0</v>
      </c>
      <c r="BP81" s="9" t="s">
        <v>63</v>
      </c>
      <c r="BQ81" s="9" t="s">
        <v>122</v>
      </c>
    </row>
    <row r="82" spans="1:69" s="87" customFormat="1" ht="27" x14ac:dyDescent="0.3">
      <c r="A82" s="57"/>
      <c r="B82" s="54"/>
      <c r="C82" s="186">
        <f t="shared" si="37"/>
        <v>55</v>
      </c>
      <c r="D82" s="186" t="s">
        <v>55</v>
      </c>
      <c r="E82" s="174">
        <f t="shared" si="11"/>
        <v>1055</v>
      </c>
      <c r="F82" s="199" t="s">
        <v>283</v>
      </c>
      <c r="G82" s="200" t="s">
        <v>58</v>
      </c>
      <c r="H82" s="159">
        <v>10</v>
      </c>
      <c r="I82" s="159">
        <v>10</v>
      </c>
      <c r="J82" s="159">
        <v>15</v>
      </c>
      <c r="K82" s="245"/>
      <c r="L82" s="268"/>
      <c r="M82" s="159">
        <f t="shared" si="33"/>
        <v>0</v>
      </c>
      <c r="N82" s="159">
        <f t="shared" si="34"/>
        <v>0</v>
      </c>
      <c r="O82" s="159">
        <f t="shared" si="35"/>
        <v>0</v>
      </c>
      <c r="P82" s="156">
        <f t="shared" si="36"/>
        <v>0</v>
      </c>
      <c r="Q82" s="181"/>
      <c r="R82" s="32"/>
      <c r="S82" s="29"/>
      <c r="T82" s="29"/>
      <c r="U82" s="29"/>
      <c r="V82" s="29"/>
      <c r="W82" s="29"/>
      <c r="X82" s="30"/>
      <c r="AV82" s="9" t="s">
        <v>63</v>
      </c>
      <c r="AX82" s="9" t="s">
        <v>60</v>
      </c>
      <c r="AY82" s="9" t="s">
        <v>33</v>
      </c>
      <c r="BC82" s="9" t="s">
        <v>54</v>
      </c>
      <c r="BI82" s="31">
        <f t="shared" si="38"/>
        <v>0</v>
      </c>
      <c r="BJ82" s="31">
        <f t="shared" si="39"/>
        <v>0</v>
      </c>
      <c r="BK82" s="31">
        <f t="shared" si="40"/>
        <v>0</v>
      </c>
      <c r="BL82" s="31">
        <f t="shared" si="41"/>
        <v>0</v>
      </c>
      <c r="BM82" s="31">
        <f t="shared" si="42"/>
        <v>0</v>
      </c>
      <c r="BN82" s="9" t="s">
        <v>32</v>
      </c>
      <c r="BO82" s="31">
        <f t="shared" si="43"/>
        <v>0</v>
      </c>
      <c r="BP82" s="9" t="s">
        <v>63</v>
      </c>
      <c r="BQ82" s="9" t="s">
        <v>123</v>
      </c>
    </row>
    <row r="83" spans="1:69" s="87" customFormat="1" ht="27" x14ac:dyDescent="0.3">
      <c r="A83" s="57"/>
      <c r="B83" s="54"/>
      <c r="C83" s="189">
        <f t="shared" si="37"/>
        <v>56</v>
      </c>
      <c r="D83" s="189" t="s">
        <v>60</v>
      </c>
      <c r="E83" s="190">
        <f t="shared" si="11"/>
        <v>1056</v>
      </c>
      <c r="F83" s="203" t="s">
        <v>284</v>
      </c>
      <c r="G83" s="205" t="s">
        <v>58</v>
      </c>
      <c r="H83" s="177">
        <v>10</v>
      </c>
      <c r="I83" s="177">
        <v>10</v>
      </c>
      <c r="J83" s="177">
        <v>15</v>
      </c>
      <c r="K83" s="244"/>
      <c r="L83" s="267"/>
      <c r="M83" s="159">
        <f t="shared" si="33"/>
        <v>0</v>
      </c>
      <c r="N83" s="159">
        <f t="shared" si="34"/>
        <v>0</v>
      </c>
      <c r="O83" s="159">
        <f t="shared" si="35"/>
        <v>0</v>
      </c>
      <c r="P83" s="156">
        <f t="shared" si="36"/>
        <v>0</v>
      </c>
      <c r="Q83" s="181"/>
      <c r="R83" s="32"/>
      <c r="S83" s="29"/>
      <c r="T83" s="29"/>
      <c r="U83" s="29"/>
      <c r="V83" s="29"/>
      <c r="W83" s="29"/>
      <c r="X83" s="30"/>
      <c r="AV83" s="9" t="s">
        <v>63</v>
      </c>
      <c r="AX83" s="9" t="s">
        <v>60</v>
      </c>
      <c r="AY83" s="9" t="s">
        <v>33</v>
      </c>
      <c r="BC83" s="9" t="s">
        <v>54</v>
      </c>
      <c r="BI83" s="31">
        <f t="shared" si="38"/>
        <v>0</v>
      </c>
      <c r="BJ83" s="31">
        <f t="shared" si="39"/>
        <v>0</v>
      </c>
      <c r="BK83" s="31">
        <f t="shared" si="40"/>
        <v>0</v>
      </c>
      <c r="BL83" s="31">
        <f t="shared" si="41"/>
        <v>0</v>
      </c>
      <c r="BM83" s="31">
        <f t="shared" si="42"/>
        <v>0</v>
      </c>
      <c r="BN83" s="9" t="s">
        <v>32</v>
      </c>
      <c r="BO83" s="31">
        <f t="shared" si="43"/>
        <v>0</v>
      </c>
      <c r="BP83" s="9" t="s">
        <v>63</v>
      </c>
      <c r="BQ83" s="9" t="s">
        <v>124</v>
      </c>
    </row>
    <row r="84" spans="1:69" s="87" customFormat="1" ht="27" x14ac:dyDescent="0.3">
      <c r="A84" s="57"/>
      <c r="B84" s="54"/>
      <c r="C84" s="186">
        <f t="shared" si="37"/>
        <v>57</v>
      </c>
      <c r="D84" s="186" t="s">
        <v>55</v>
      </c>
      <c r="E84" s="174">
        <f t="shared" si="11"/>
        <v>1057</v>
      </c>
      <c r="F84" s="229" t="s">
        <v>278</v>
      </c>
      <c r="G84" s="230" t="s">
        <v>62</v>
      </c>
      <c r="H84" s="159">
        <v>45</v>
      </c>
      <c r="I84" s="159">
        <v>31</v>
      </c>
      <c r="J84" s="159">
        <v>25</v>
      </c>
      <c r="K84" s="246"/>
      <c r="L84" s="266"/>
      <c r="M84" s="159">
        <f t="shared" si="33"/>
        <v>0</v>
      </c>
      <c r="N84" s="159">
        <f t="shared" si="34"/>
        <v>0</v>
      </c>
      <c r="O84" s="159">
        <f t="shared" si="35"/>
        <v>0</v>
      </c>
      <c r="P84" s="156">
        <f t="shared" si="36"/>
        <v>0</v>
      </c>
      <c r="Q84" s="181"/>
      <c r="R84" s="32"/>
      <c r="S84" s="29"/>
      <c r="T84" s="29"/>
      <c r="U84" s="29"/>
      <c r="V84" s="29"/>
      <c r="W84" s="29"/>
      <c r="X84" s="30"/>
      <c r="AV84" s="9" t="s">
        <v>63</v>
      </c>
      <c r="AX84" s="9" t="s">
        <v>60</v>
      </c>
      <c r="AY84" s="9" t="s">
        <v>33</v>
      </c>
      <c r="BC84" s="9" t="s">
        <v>54</v>
      </c>
      <c r="BI84" s="31">
        <f t="shared" si="38"/>
        <v>0</v>
      </c>
      <c r="BJ84" s="31">
        <f t="shared" si="39"/>
        <v>0</v>
      </c>
      <c r="BK84" s="31">
        <f t="shared" si="40"/>
        <v>0</v>
      </c>
      <c r="BL84" s="31">
        <f t="shared" si="41"/>
        <v>0</v>
      </c>
      <c r="BM84" s="31">
        <f t="shared" si="42"/>
        <v>0</v>
      </c>
      <c r="BN84" s="9" t="s">
        <v>32</v>
      </c>
      <c r="BO84" s="31">
        <f t="shared" si="43"/>
        <v>0</v>
      </c>
      <c r="BP84" s="9" t="s">
        <v>63</v>
      </c>
      <c r="BQ84" s="9" t="s">
        <v>126</v>
      </c>
    </row>
    <row r="85" spans="1:69" s="87" customFormat="1" ht="27" x14ac:dyDescent="0.3">
      <c r="A85" s="57"/>
      <c r="B85" s="54"/>
      <c r="C85" s="189">
        <f t="shared" si="37"/>
        <v>58</v>
      </c>
      <c r="D85" s="208" t="s">
        <v>60</v>
      </c>
      <c r="E85" s="190">
        <f t="shared" si="11"/>
        <v>1058</v>
      </c>
      <c r="F85" s="203" t="s">
        <v>277</v>
      </c>
      <c r="G85" s="205" t="s">
        <v>62</v>
      </c>
      <c r="H85" s="177">
        <v>45</v>
      </c>
      <c r="I85" s="177">
        <v>31</v>
      </c>
      <c r="J85" s="177">
        <v>25</v>
      </c>
      <c r="K85" s="244"/>
      <c r="L85" s="267"/>
      <c r="M85" s="159">
        <f t="shared" si="33"/>
        <v>0</v>
      </c>
      <c r="N85" s="159">
        <f t="shared" si="34"/>
        <v>0</v>
      </c>
      <c r="O85" s="159">
        <f t="shared" si="35"/>
        <v>0</v>
      </c>
      <c r="P85" s="156">
        <f t="shared" si="36"/>
        <v>0</v>
      </c>
      <c r="Q85" s="181"/>
      <c r="R85" s="35"/>
      <c r="S85" s="34"/>
      <c r="T85" s="34"/>
      <c r="U85" s="34"/>
      <c r="V85" s="34"/>
      <c r="W85" s="34"/>
      <c r="X85" s="30"/>
      <c r="AV85" s="9"/>
      <c r="AX85" s="9"/>
      <c r="AY85" s="9"/>
      <c r="BC85" s="9"/>
      <c r="BI85" s="31"/>
      <c r="BJ85" s="31"/>
      <c r="BK85" s="31"/>
      <c r="BL85" s="31"/>
      <c r="BM85" s="31"/>
      <c r="BN85" s="9"/>
      <c r="BO85" s="31"/>
      <c r="BP85" s="9"/>
      <c r="BQ85" s="9"/>
    </row>
    <row r="86" spans="1:69" s="87" customFormat="1" x14ac:dyDescent="0.3">
      <c r="A86" s="57"/>
      <c r="B86" s="54"/>
      <c r="C86" s="186">
        <f t="shared" si="37"/>
        <v>59</v>
      </c>
      <c r="D86" s="186" t="s">
        <v>55</v>
      </c>
      <c r="E86" s="174">
        <f t="shared" si="11"/>
        <v>1059</v>
      </c>
      <c r="F86" s="203" t="s">
        <v>171</v>
      </c>
      <c r="G86" s="205" t="s">
        <v>62</v>
      </c>
      <c r="H86" s="177">
        <v>1</v>
      </c>
      <c r="I86" s="227"/>
      <c r="J86" s="244"/>
      <c r="K86" s="244"/>
      <c r="L86" s="267"/>
      <c r="M86" s="159">
        <f t="shared" si="33"/>
        <v>0</v>
      </c>
      <c r="N86" s="156">
        <f t="shared" si="34"/>
        <v>0</v>
      </c>
      <c r="O86" s="156">
        <f t="shared" si="35"/>
        <v>0</v>
      </c>
      <c r="P86" s="156">
        <f t="shared" si="36"/>
        <v>0</v>
      </c>
      <c r="Q86" s="181"/>
      <c r="R86" s="35"/>
      <c r="S86" s="34"/>
      <c r="T86" s="34"/>
      <c r="U86" s="34"/>
      <c r="V86" s="34"/>
      <c r="W86" s="34"/>
      <c r="X86" s="30"/>
      <c r="AV86" s="9"/>
      <c r="AX86" s="9"/>
      <c r="AY86" s="9"/>
      <c r="BC86" s="9"/>
      <c r="BI86" s="31"/>
      <c r="BJ86" s="31"/>
      <c r="BK86" s="31"/>
      <c r="BL86" s="31"/>
      <c r="BM86" s="31"/>
      <c r="BN86" s="9"/>
      <c r="BO86" s="31"/>
      <c r="BP86" s="9"/>
      <c r="BQ86" s="9"/>
    </row>
    <row r="87" spans="1:69" s="87" customFormat="1" x14ac:dyDescent="0.3">
      <c r="A87" s="57"/>
      <c r="B87" s="54"/>
      <c r="C87" s="186">
        <f t="shared" si="37"/>
        <v>60</v>
      </c>
      <c r="D87" s="186" t="s">
        <v>55</v>
      </c>
      <c r="E87" s="174">
        <f t="shared" si="11"/>
        <v>1060</v>
      </c>
      <c r="F87" s="199" t="s">
        <v>170</v>
      </c>
      <c r="G87" s="200" t="s">
        <v>62</v>
      </c>
      <c r="H87" s="159">
        <v>1</v>
      </c>
      <c r="I87" s="201"/>
      <c r="J87" s="245"/>
      <c r="K87" s="245"/>
      <c r="L87" s="268"/>
      <c r="M87" s="159">
        <f t="shared" si="33"/>
        <v>0</v>
      </c>
      <c r="N87" s="156">
        <f t="shared" si="34"/>
        <v>0</v>
      </c>
      <c r="O87" s="156">
        <f t="shared" si="35"/>
        <v>0</v>
      </c>
      <c r="P87" s="156">
        <f t="shared" si="36"/>
        <v>0</v>
      </c>
      <c r="Q87" s="181"/>
      <c r="R87" s="35"/>
      <c r="S87" s="34"/>
      <c r="T87" s="34"/>
      <c r="U87" s="34"/>
      <c r="V87" s="34"/>
      <c r="W87" s="34"/>
      <c r="X87" s="30"/>
      <c r="AV87" s="9"/>
      <c r="AX87" s="9"/>
      <c r="AY87" s="9"/>
      <c r="BC87" s="9"/>
      <c r="BI87" s="31"/>
      <c r="BJ87" s="31"/>
      <c r="BK87" s="31"/>
      <c r="BL87" s="31"/>
      <c r="BM87" s="31"/>
      <c r="BN87" s="9"/>
      <c r="BO87" s="31"/>
      <c r="BP87" s="9"/>
      <c r="BQ87" s="9"/>
    </row>
    <row r="88" spans="1:69" s="87" customFormat="1" x14ac:dyDescent="0.3">
      <c r="A88" s="57"/>
      <c r="B88" s="54"/>
      <c r="C88" s="186">
        <f t="shared" si="37"/>
        <v>61</v>
      </c>
      <c r="D88" s="204" t="s">
        <v>55</v>
      </c>
      <c r="E88" s="174">
        <f t="shared" si="11"/>
        <v>1061</v>
      </c>
      <c r="F88" s="203" t="s">
        <v>172</v>
      </c>
      <c r="G88" s="205" t="s">
        <v>62</v>
      </c>
      <c r="H88" s="177">
        <v>1</v>
      </c>
      <c r="I88" s="227"/>
      <c r="J88" s="244"/>
      <c r="K88" s="244"/>
      <c r="L88" s="267"/>
      <c r="M88" s="159">
        <f t="shared" si="33"/>
        <v>0</v>
      </c>
      <c r="N88" s="156">
        <f t="shared" si="34"/>
        <v>0</v>
      </c>
      <c r="O88" s="156">
        <f t="shared" si="35"/>
        <v>0</v>
      </c>
      <c r="P88" s="156">
        <f t="shared" si="36"/>
        <v>0</v>
      </c>
      <c r="Q88" s="181"/>
      <c r="R88" s="35"/>
      <c r="S88" s="34"/>
      <c r="T88" s="34"/>
      <c r="U88" s="34"/>
      <c r="V88" s="34"/>
      <c r="W88" s="34"/>
      <c r="X88" s="30"/>
      <c r="AV88" s="9"/>
      <c r="AX88" s="9"/>
      <c r="AY88" s="9"/>
      <c r="BC88" s="9"/>
      <c r="BI88" s="31"/>
      <c r="BJ88" s="31"/>
      <c r="BK88" s="31"/>
      <c r="BL88" s="31"/>
      <c r="BM88" s="31"/>
      <c r="BN88" s="9"/>
      <c r="BO88" s="31"/>
      <c r="BP88" s="9"/>
      <c r="BQ88" s="9"/>
    </row>
    <row r="89" spans="1:69" s="87" customFormat="1" x14ac:dyDescent="0.3">
      <c r="A89" s="57"/>
      <c r="B89" s="54"/>
      <c r="C89" s="186">
        <f t="shared" si="37"/>
        <v>62</v>
      </c>
      <c r="D89" s="186" t="s">
        <v>55</v>
      </c>
      <c r="E89" s="187">
        <f t="shared" si="11"/>
        <v>1062</v>
      </c>
      <c r="F89" s="199" t="s">
        <v>98</v>
      </c>
      <c r="G89" s="200" t="s">
        <v>62</v>
      </c>
      <c r="H89" s="159">
        <v>60</v>
      </c>
      <c r="I89" s="159">
        <v>140</v>
      </c>
      <c r="J89" s="202"/>
      <c r="K89" s="202"/>
      <c r="L89" s="268"/>
      <c r="M89" s="159">
        <f t="shared" si="33"/>
        <v>0</v>
      </c>
      <c r="N89" s="159">
        <f t="shared" si="34"/>
        <v>0</v>
      </c>
      <c r="O89" s="156">
        <f t="shared" si="35"/>
        <v>0</v>
      </c>
      <c r="P89" s="156">
        <f t="shared" si="36"/>
        <v>0</v>
      </c>
      <c r="Q89" s="181"/>
      <c r="R89" s="35"/>
      <c r="S89" s="34"/>
      <c r="T89" s="34"/>
      <c r="U89" s="34"/>
      <c r="V89" s="34"/>
      <c r="W89" s="34"/>
      <c r="X89" s="30"/>
      <c r="AV89" s="9"/>
      <c r="AX89" s="9"/>
      <c r="AY89" s="9"/>
      <c r="BC89" s="9"/>
      <c r="BI89" s="31"/>
      <c r="BJ89" s="31"/>
      <c r="BK89" s="31"/>
      <c r="BL89" s="31"/>
      <c r="BM89" s="31"/>
      <c r="BN89" s="9"/>
      <c r="BO89" s="31"/>
      <c r="BP89" s="9"/>
      <c r="BQ89" s="9"/>
    </row>
    <row r="90" spans="1:69" s="87" customFormat="1" x14ac:dyDescent="0.3">
      <c r="A90" s="57"/>
      <c r="B90" s="54"/>
      <c r="C90" s="186">
        <f t="shared" si="37"/>
        <v>63</v>
      </c>
      <c r="D90" s="186" t="s">
        <v>55</v>
      </c>
      <c r="E90" s="187">
        <f t="shared" ref="E90:E110" si="44" xml:space="preserve"> E89+1</f>
        <v>1063</v>
      </c>
      <c r="F90" s="199" t="s">
        <v>100</v>
      </c>
      <c r="G90" s="200" t="s">
        <v>62</v>
      </c>
      <c r="H90" s="159">
        <v>60</v>
      </c>
      <c r="I90" s="159">
        <v>60</v>
      </c>
      <c r="J90" s="202"/>
      <c r="K90" s="202"/>
      <c r="L90" s="268"/>
      <c r="M90" s="159">
        <f t="shared" si="33"/>
        <v>0</v>
      </c>
      <c r="N90" s="159">
        <f t="shared" si="34"/>
        <v>0</v>
      </c>
      <c r="O90" s="156">
        <f t="shared" si="35"/>
        <v>0</v>
      </c>
      <c r="P90" s="156">
        <f t="shared" si="36"/>
        <v>0</v>
      </c>
      <c r="Q90" s="181"/>
      <c r="R90" s="35"/>
      <c r="S90" s="34"/>
      <c r="T90" s="34"/>
      <c r="U90" s="34"/>
      <c r="V90" s="34"/>
      <c r="W90" s="34"/>
      <c r="X90" s="30"/>
      <c r="AV90" s="9"/>
      <c r="AX90" s="9"/>
      <c r="AY90" s="9"/>
      <c r="BC90" s="9"/>
      <c r="BI90" s="31"/>
      <c r="BJ90" s="31"/>
      <c r="BK90" s="31"/>
      <c r="BL90" s="31"/>
      <c r="BM90" s="31"/>
      <c r="BN90" s="9"/>
      <c r="BO90" s="31"/>
      <c r="BP90" s="9"/>
      <c r="BQ90" s="9"/>
    </row>
    <row r="91" spans="1:69" s="87" customFormat="1" x14ac:dyDescent="0.3">
      <c r="A91" s="57"/>
      <c r="B91" s="54"/>
      <c r="C91" s="186">
        <f t="shared" si="37"/>
        <v>64</v>
      </c>
      <c r="D91" s="186" t="s">
        <v>55</v>
      </c>
      <c r="E91" s="187">
        <f t="shared" si="44"/>
        <v>1064</v>
      </c>
      <c r="F91" s="199" t="s">
        <v>75</v>
      </c>
      <c r="G91" s="200" t="s">
        <v>62</v>
      </c>
      <c r="H91" s="159">
        <v>120</v>
      </c>
      <c r="I91" s="159">
        <v>200</v>
      </c>
      <c r="J91" s="202"/>
      <c r="K91" s="202"/>
      <c r="L91" s="268"/>
      <c r="M91" s="159">
        <f t="shared" si="33"/>
        <v>0</v>
      </c>
      <c r="N91" s="159">
        <f t="shared" si="34"/>
        <v>0</v>
      </c>
      <c r="O91" s="156">
        <f t="shared" si="35"/>
        <v>0</v>
      </c>
      <c r="P91" s="156">
        <f t="shared" si="36"/>
        <v>0</v>
      </c>
      <c r="Q91" s="181"/>
      <c r="R91" s="35"/>
      <c r="S91" s="34"/>
      <c r="T91" s="34"/>
      <c r="U91" s="34"/>
      <c r="V91" s="34"/>
      <c r="W91" s="34"/>
      <c r="X91" s="30"/>
      <c r="AV91" s="9"/>
      <c r="AX91" s="9"/>
      <c r="AY91" s="9"/>
      <c r="BC91" s="9"/>
      <c r="BI91" s="31"/>
      <c r="BJ91" s="31"/>
      <c r="BK91" s="31"/>
      <c r="BL91" s="31"/>
      <c r="BM91" s="31"/>
      <c r="BN91" s="9"/>
      <c r="BO91" s="31"/>
      <c r="BP91" s="9"/>
      <c r="BQ91" s="9"/>
    </row>
    <row r="92" spans="1:69" s="87" customFormat="1" x14ac:dyDescent="0.3">
      <c r="A92" s="57"/>
      <c r="B92" s="54"/>
      <c r="C92" s="186">
        <f t="shared" si="37"/>
        <v>65</v>
      </c>
      <c r="D92" s="186" t="s">
        <v>55</v>
      </c>
      <c r="E92" s="187">
        <f t="shared" si="44"/>
        <v>1065</v>
      </c>
      <c r="F92" s="199" t="s">
        <v>77</v>
      </c>
      <c r="G92" s="200" t="s">
        <v>62</v>
      </c>
      <c r="H92" s="159">
        <v>120</v>
      </c>
      <c r="I92" s="159">
        <v>200</v>
      </c>
      <c r="J92" s="202"/>
      <c r="K92" s="202"/>
      <c r="L92" s="268"/>
      <c r="M92" s="159">
        <f t="shared" si="33"/>
        <v>0</v>
      </c>
      <c r="N92" s="159">
        <f t="shared" si="34"/>
        <v>0</v>
      </c>
      <c r="O92" s="156">
        <f t="shared" si="35"/>
        <v>0</v>
      </c>
      <c r="P92" s="156">
        <f t="shared" si="36"/>
        <v>0</v>
      </c>
      <c r="Q92" s="181"/>
      <c r="R92" s="35"/>
      <c r="S92" s="34"/>
      <c r="T92" s="34"/>
      <c r="U92" s="34"/>
      <c r="V92" s="34"/>
      <c r="W92" s="34"/>
      <c r="X92" s="30"/>
      <c r="AV92" s="9"/>
      <c r="AX92" s="9"/>
      <c r="AY92" s="9"/>
      <c r="BC92" s="9"/>
      <c r="BI92" s="31"/>
      <c r="BJ92" s="31"/>
      <c r="BK92" s="31"/>
      <c r="BL92" s="31"/>
      <c r="BM92" s="31"/>
      <c r="BN92" s="9"/>
      <c r="BO92" s="31"/>
      <c r="BP92" s="9"/>
      <c r="BQ92" s="9"/>
    </row>
    <row r="93" spans="1:69" s="87" customFormat="1" x14ac:dyDescent="0.3">
      <c r="A93" s="57"/>
      <c r="B93" s="54"/>
      <c r="C93" s="186">
        <f t="shared" si="37"/>
        <v>66</v>
      </c>
      <c r="D93" s="186" t="s">
        <v>55</v>
      </c>
      <c r="E93" s="187">
        <f t="shared" si="44"/>
        <v>1066</v>
      </c>
      <c r="F93" s="199" t="s">
        <v>79</v>
      </c>
      <c r="G93" s="200" t="s">
        <v>62</v>
      </c>
      <c r="H93" s="159">
        <v>120</v>
      </c>
      <c r="I93" s="200">
        <v>200</v>
      </c>
      <c r="J93" s="202"/>
      <c r="K93" s="202"/>
      <c r="L93" s="268"/>
      <c r="M93" s="159">
        <f t="shared" si="33"/>
        <v>0</v>
      </c>
      <c r="N93" s="159">
        <f t="shared" si="34"/>
        <v>0</v>
      </c>
      <c r="O93" s="156">
        <f t="shared" si="35"/>
        <v>0</v>
      </c>
      <c r="P93" s="156">
        <f t="shared" si="36"/>
        <v>0</v>
      </c>
      <c r="Q93" s="181"/>
      <c r="R93" s="35"/>
      <c r="S93" s="34"/>
      <c r="T93" s="34"/>
      <c r="U93" s="34"/>
      <c r="V93" s="34"/>
      <c r="W93" s="34"/>
      <c r="X93" s="30"/>
      <c r="AV93" s="9"/>
      <c r="AX93" s="9"/>
      <c r="AY93" s="9"/>
      <c r="BC93" s="9"/>
      <c r="BI93" s="31"/>
      <c r="BJ93" s="31"/>
      <c r="BK93" s="31"/>
      <c r="BL93" s="31"/>
      <c r="BM93" s="31"/>
      <c r="BN93" s="9"/>
      <c r="BO93" s="31"/>
      <c r="BP93" s="9"/>
      <c r="BQ93" s="9"/>
    </row>
    <row r="94" spans="1:69" s="87" customFormat="1" x14ac:dyDescent="0.3">
      <c r="A94" s="57"/>
      <c r="B94" s="54"/>
      <c r="C94" s="189">
        <f t="shared" si="37"/>
        <v>67</v>
      </c>
      <c r="D94" s="208" t="s">
        <v>60</v>
      </c>
      <c r="E94" s="190">
        <f t="shared" si="44"/>
        <v>1067</v>
      </c>
      <c r="F94" s="203" t="s">
        <v>173</v>
      </c>
      <c r="G94" s="205" t="s">
        <v>58</v>
      </c>
      <c r="H94" s="177">
        <v>60</v>
      </c>
      <c r="I94" s="177">
        <v>140</v>
      </c>
      <c r="J94" s="210"/>
      <c r="K94" s="210"/>
      <c r="L94" s="267"/>
      <c r="M94" s="159">
        <f t="shared" si="33"/>
        <v>0</v>
      </c>
      <c r="N94" s="159">
        <f t="shared" si="34"/>
        <v>0</v>
      </c>
      <c r="O94" s="156">
        <f t="shared" si="35"/>
        <v>0</v>
      </c>
      <c r="P94" s="156">
        <f t="shared" si="36"/>
        <v>0</v>
      </c>
      <c r="Q94" s="181"/>
      <c r="R94" s="35"/>
      <c r="S94" s="34"/>
      <c r="T94" s="34"/>
      <c r="U94" s="34"/>
      <c r="V94" s="34"/>
      <c r="W94" s="34"/>
      <c r="X94" s="30"/>
      <c r="AV94" s="9"/>
      <c r="AX94" s="9"/>
      <c r="AY94" s="9"/>
      <c r="BC94" s="9"/>
      <c r="BI94" s="31"/>
      <c r="BJ94" s="31"/>
      <c r="BK94" s="31"/>
      <c r="BL94" s="31"/>
      <c r="BM94" s="31"/>
      <c r="BN94" s="9"/>
      <c r="BO94" s="31"/>
      <c r="BP94" s="9"/>
      <c r="BQ94" s="9"/>
    </row>
    <row r="95" spans="1:69" s="87" customFormat="1" x14ac:dyDescent="0.3">
      <c r="A95" s="57"/>
      <c r="B95" s="54"/>
      <c r="C95" s="186">
        <f t="shared" si="37"/>
        <v>68</v>
      </c>
      <c r="D95" s="186" t="s">
        <v>55</v>
      </c>
      <c r="E95" s="187">
        <f t="shared" si="44"/>
        <v>1068</v>
      </c>
      <c r="F95" s="199" t="s">
        <v>287</v>
      </c>
      <c r="G95" s="200" t="s">
        <v>58</v>
      </c>
      <c r="H95" s="159">
        <v>50</v>
      </c>
      <c r="I95" s="159">
        <v>45</v>
      </c>
      <c r="J95" s="159">
        <v>150</v>
      </c>
      <c r="K95" s="247"/>
      <c r="L95" s="268"/>
      <c r="M95" s="159">
        <f t="shared" si="33"/>
        <v>0</v>
      </c>
      <c r="N95" s="159">
        <f t="shared" si="34"/>
        <v>0</v>
      </c>
      <c r="O95" s="159">
        <f t="shared" si="35"/>
        <v>0</v>
      </c>
      <c r="P95" s="156">
        <f t="shared" si="36"/>
        <v>0</v>
      </c>
      <c r="Q95" s="181"/>
      <c r="R95" s="35"/>
      <c r="S95" s="34"/>
      <c r="T95" s="34"/>
      <c r="U95" s="34"/>
      <c r="V95" s="34"/>
      <c r="W95" s="34"/>
      <c r="X95" s="30"/>
      <c r="AV95" s="9"/>
      <c r="AX95" s="9"/>
      <c r="AY95" s="9"/>
      <c r="BC95" s="9"/>
      <c r="BI95" s="31"/>
      <c r="BJ95" s="31"/>
      <c r="BK95" s="31"/>
      <c r="BL95" s="31"/>
      <c r="BM95" s="31"/>
      <c r="BN95" s="9"/>
      <c r="BO95" s="31"/>
      <c r="BP95" s="9"/>
      <c r="BQ95" s="9"/>
    </row>
    <row r="96" spans="1:69" s="87" customFormat="1" x14ac:dyDescent="0.3">
      <c r="A96" s="57"/>
      <c r="B96" s="54"/>
      <c r="C96" s="189">
        <f t="shared" si="37"/>
        <v>69</v>
      </c>
      <c r="D96" s="208" t="s">
        <v>60</v>
      </c>
      <c r="E96" s="190">
        <f t="shared" si="44"/>
        <v>1069</v>
      </c>
      <c r="F96" s="203" t="s">
        <v>280</v>
      </c>
      <c r="G96" s="205" t="s">
        <v>58</v>
      </c>
      <c r="H96" s="177">
        <v>50</v>
      </c>
      <c r="I96" s="177">
        <v>45</v>
      </c>
      <c r="J96" s="177">
        <v>150</v>
      </c>
      <c r="K96" s="248"/>
      <c r="L96" s="267"/>
      <c r="M96" s="159">
        <f t="shared" ref="M96:M110" si="45">H96*L96</f>
        <v>0</v>
      </c>
      <c r="N96" s="159">
        <f t="shared" ref="N96:N110" si="46">I96*L96</f>
        <v>0</v>
      </c>
      <c r="O96" s="159">
        <f t="shared" ref="O96:O110" si="47">J96*L96</f>
        <v>0</v>
      </c>
      <c r="P96" s="156">
        <f t="shared" ref="P96:P110" si="48">K96*L96</f>
        <v>0</v>
      </c>
      <c r="Q96" s="181"/>
      <c r="R96" s="35"/>
      <c r="S96" s="34"/>
      <c r="T96" s="34"/>
      <c r="U96" s="34"/>
      <c r="V96" s="34"/>
      <c r="W96" s="34"/>
      <c r="X96" s="30"/>
      <c r="AV96" s="9"/>
      <c r="AX96" s="9"/>
      <c r="AY96" s="9"/>
      <c r="BC96" s="9"/>
      <c r="BI96" s="31"/>
      <c r="BJ96" s="31"/>
      <c r="BK96" s="31"/>
      <c r="BL96" s="31"/>
      <c r="BM96" s="31"/>
      <c r="BN96" s="9"/>
      <c r="BO96" s="31"/>
      <c r="BP96" s="9"/>
      <c r="BQ96" s="9"/>
    </row>
    <row r="97" spans="1:69" s="87" customFormat="1" x14ac:dyDescent="0.3">
      <c r="A97" s="57"/>
      <c r="B97" s="54"/>
      <c r="C97" s="189">
        <f t="shared" si="37"/>
        <v>70</v>
      </c>
      <c r="D97" s="208" t="s">
        <v>60</v>
      </c>
      <c r="E97" s="190">
        <f t="shared" si="44"/>
        <v>1070</v>
      </c>
      <c r="F97" s="203" t="s">
        <v>279</v>
      </c>
      <c r="G97" s="205" t="s">
        <v>56</v>
      </c>
      <c r="H97" s="177">
        <v>370</v>
      </c>
      <c r="I97" s="177">
        <v>95</v>
      </c>
      <c r="J97" s="177">
        <v>180</v>
      </c>
      <c r="K97" s="210"/>
      <c r="L97" s="267"/>
      <c r="M97" s="159">
        <f t="shared" si="45"/>
        <v>0</v>
      </c>
      <c r="N97" s="159">
        <f t="shared" si="46"/>
        <v>0</v>
      </c>
      <c r="O97" s="159">
        <f t="shared" si="47"/>
        <v>0</v>
      </c>
      <c r="P97" s="156">
        <f t="shared" si="48"/>
        <v>0</v>
      </c>
      <c r="Q97" s="181"/>
      <c r="R97" s="35"/>
      <c r="S97" s="34"/>
      <c r="T97" s="34"/>
      <c r="U97" s="34"/>
      <c r="V97" s="34"/>
      <c r="W97" s="34"/>
      <c r="X97" s="30"/>
      <c r="AV97" s="9"/>
      <c r="AX97" s="9"/>
      <c r="AY97" s="9"/>
      <c r="BC97" s="9"/>
      <c r="BI97" s="31"/>
      <c r="BJ97" s="31"/>
      <c r="BK97" s="31"/>
      <c r="BL97" s="31"/>
      <c r="BM97" s="31"/>
      <c r="BN97" s="9"/>
      <c r="BO97" s="31"/>
      <c r="BP97" s="9"/>
      <c r="BQ97" s="9"/>
    </row>
    <row r="98" spans="1:69" s="87" customFormat="1" x14ac:dyDescent="0.3">
      <c r="A98" s="57"/>
      <c r="B98" s="54"/>
      <c r="C98" s="189">
        <f t="shared" si="37"/>
        <v>71</v>
      </c>
      <c r="D98" s="208" t="s">
        <v>60</v>
      </c>
      <c r="E98" s="190">
        <f t="shared" si="44"/>
        <v>1071</v>
      </c>
      <c r="F98" s="203" t="s">
        <v>354</v>
      </c>
      <c r="G98" s="205" t="s">
        <v>363</v>
      </c>
      <c r="H98" s="177">
        <v>26350</v>
      </c>
      <c r="I98" s="177">
        <v>7300</v>
      </c>
      <c r="J98" s="206">
        <v>18500</v>
      </c>
      <c r="K98" s="210"/>
      <c r="L98" s="267"/>
      <c r="M98" s="159">
        <f t="shared" si="45"/>
        <v>0</v>
      </c>
      <c r="N98" s="159">
        <f t="shared" si="46"/>
        <v>0</v>
      </c>
      <c r="O98" s="159">
        <f t="shared" si="47"/>
        <v>0</v>
      </c>
      <c r="P98" s="156">
        <f t="shared" si="48"/>
        <v>0</v>
      </c>
      <c r="Q98" s="181"/>
      <c r="R98" s="35"/>
      <c r="S98" s="34"/>
      <c r="T98" s="34"/>
      <c r="U98" s="34"/>
      <c r="V98" s="34"/>
      <c r="W98" s="34"/>
      <c r="X98" s="30"/>
      <c r="AV98" s="9"/>
      <c r="AX98" s="9"/>
      <c r="AY98" s="9"/>
      <c r="BC98" s="9"/>
      <c r="BI98" s="31"/>
      <c r="BJ98" s="31"/>
      <c r="BK98" s="31"/>
      <c r="BL98" s="31"/>
      <c r="BM98" s="31"/>
      <c r="BN98" s="9"/>
      <c r="BO98" s="31"/>
      <c r="BP98" s="9"/>
      <c r="BQ98" s="9"/>
    </row>
    <row r="99" spans="1:69" s="87" customFormat="1" x14ac:dyDescent="0.3">
      <c r="A99" s="57"/>
      <c r="B99" s="54"/>
      <c r="C99" s="186">
        <f t="shared" si="37"/>
        <v>72</v>
      </c>
      <c r="D99" s="228" t="s">
        <v>55</v>
      </c>
      <c r="E99" s="187">
        <f t="shared" si="44"/>
        <v>1072</v>
      </c>
      <c r="F99" s="199" t="s">
        <v>133</v>
      </c>
      <c r="G99" s="200" t="s">
        <v>56</v>
      </c>
      <c r="H99" s="249">
        <v>0.55000000000000004</v>
      </c>
      <c r="I99" s="249">
        <v>0.35</v>
      </c>
      <c r="J99" s="249">
        <v>0.45</v>
      </c>
      <c r="K99" s="202"/>
      <c r="L99" s="268"/>
      <c r="M99" s="159">
        <f t="shared" si="45"/>
        <v>0</v>
      </c>
      <c r="N99" s="159">
        <f t="shared" si="46"/>
        <v>0</v>
      </c>
      <c r="O99" s="159">
        <f t="shared" si="47"/>
        <v>0</v>
      </c>
      <c r="P99" s="156">
        <f t="shared" si="48"/>
        <v>0</v>
      </c>
      <c r="Q99" s="181"/>
      <c r="R99" s="35"/>
      <c r="S99" s="34"/>
      <c r="T99" s="34"/>
      <c r="U99" s="34"/>
      <c r="V99" s="34"/>
      <c r="W99" s="34"/>
      <c r="X99" s="30"/>
      <c r="AV99" s="9"/>
      <c r="AX99" s="9"/>
      <c r="AY99" s="9"/>
      <c r="BC99" s="9"/>
      <c r="BI99" s="31"/>
      <c r="BJ99" s="31"/>
      <c r="BK99" s="31"/>
      <c r="BL99" s="31"/>
      <c r="BM99" s="31"/>
      <c r="BN99" s="9"/>
      <c r="BO99" s="31"/>
      <c r="BP99" s="9"/>
      <c r="BQ99" s="9"/>
    </row>
    <row r="100" spans="1:69" s="87" customFormat="1" x14ac:dyDescent="0.3">
      <c r="A100" s="57"/>
      <c r="B100" s="54"/>
      <c r="C100" s="189">
        <f t="shared" si="37"/>
        <v>73</v>
      </c>
      <c r="D100" s="208" t="s">
        <v>60</v>
      </c>
      <c r="E100" s="190">
        <f t="shared" si="44"/>
        <v>1073</v>
      </c>
      <c r="F100" s="203" t="s">
        <v>174</v>
      </c>
      <c r="G100" s="205" t="s">
        <v>56</v>
      </c>
      <c r="H100" s="250">
        <v>0.55000000000000004</v>
      </c>
      <c r="I100" s="250">
        <v>0.35</v>
      </c>
      <c r="J100" s="250">
        <v>1.45</v>
      </c>
      <c r="K100" s="210"/>
      <c r="L100" s="267"/>
      <c r="M100" s="159">
        <f t="shared" si="45"/>
        <v>0</v>
      </c>
      <c r="N100" s="159">
        <f t="shared" si="46"/>
        <v>0</v>
      </c>
      <c r="O100" s="159">
        <f t="shared" si="47"/>
        <v>0</v>
      </c>
      <c r="P100" s="156">
        <f t="shared" si="48"/>
        <v>0</v>
      </c>
      <c r="Q100" s="181"/>
      <c r="R100" s="35"/>
      <c r="S100" s="34"/>
      <c r="T100" s="34"/>
      <c r="U100" s="34"/>
      <c r="V100" s="34"/>
      <c r="W100" s="34"/>
      <c r="X100" s="30"/>
      <c r="AV100" s="9"/>
      <c r="AX100" s="9"/>
      <c r="AY100" s="9"/>
      <c r="BC100" s="9"/>
      <c r="BI100" s="31"/>
      <c r="BJ100" s="31"/>
      <c r="BK100" s="31"/>
      <c r="BL100" s="31"/>
      <c r="BM100" s="31"/>
      <c r="BN100" s="9"/>
      <c r="BO100" s="31"/>
      <c r="BP100" s="9"/>
      <c r="BQ100" s="9"/>
    </row>
    <row r="101" spans="1:69" s="87" customFormat="1" x14ac:dyDescent="0.3">
      <c r="A101" s="223"/>
      <c r="B101" s="54"/>
      <c r="C101" s="189">
        <f t="shared" si="37"/>
        <v>74</v>
      </c>
      <c r="D101" s="208" t="s">
        <v>60</v>
      </c>
      <c r="E101" s="190">
        <f t="shared" si="44"/>
        <v>1074</v>
      </c>
      <c r="F101" s="203" t="s">
        <v>366</v>
      </c>
      <c r="G101" s="205" t="s">
        <v>62</v>
      </c>
      <c r="H101" s="250">
        <v>1</v>
      </c>
      <c r="I101" s="253"/>
      <c r="J101" s="253"/>
      <c r="K101" s="210"/>
      <c r="L101" s="267"/>
      <c r="M101" s="159">
        <f t="shared" ref="M101" si="49">H101*L101</f>
        <v>0</v>
      </c>
      <c r="N101" s="156"/>
      <c r="O101" s="156"/>
      <c r="P101" s="156">
        <f t="shared" ref="P101" si="50">K101*L101</f>
        <v>0</v>
      </c>
      <c r="Q101" s="181"/>
      <c r="R101" s="35"/>
      <c r="S101" s="34"/>
      <c r="T101" s="34"/>
      <c r="U101" s="34"/>
      <c r="V101" s="34"/>
      <c r="W101" s="34"/>
      <c r="X101" s="30"/>
      <c r="AV101" s="9"/>
      <c r="AX101" s="9"/>
      <c r="AY101" s="9"/>
      <c r="BC101" s="9"/>
      <c r="BI101" s="31"/>
      <c r="BJ101" s="31"/>
      <c r="BK101" s="31"/>
      <c r="BL101" s="31"/>
      <c r="BM101" s="31"/>
      <c r="BN101" s="9"/>
      <c r="BO101" s="31"/>
      <c r="BP101" s="9"/>
      <c r="BQ101" s="9"/>
    </row>
    <row r="102" spans="1:69" s="87" customFormat="1" x14ac:dyDescent="0.3">
      <c r="A102" s="221"/>
      <c r="B102" s="54"/>
      <c r="C102" s="189">
        <f t="shared" si="37"/>
        <v>75</v>
      </c>
      <c r="D102" s="208" t="s">
        <v>60</v>
      </c>
      <c r="E102" s="190">
        <f xml:space="preserve"> E100+1</f>
        <v>1074</v>
      </c>
      <c r="F102" s="203" t="s">
        <v>367</v>
      </c>
      <c r="G102" s="205" t="s">
        <v>62</v>
      </c>
      <c r="H102" s="253"/>
      <c r="I102" s="250">
        <v>1</v>
      </c>
      <c r="J102" s="253"/>
      <c r="K102" s="210"/>
      <c r="L102" s="267"/>
      <c r="M102" s="159">
        <f t="shared" ref="M102" si="51">H102*L102</f>
        <v>0</v>
      </c>
      <c r="N102" s="156"/>
      <c r="O102" s="159">
        <f t="shared" ref="O102" si="52">J102*L102</f>
        <v>0</v>
      </c>
      <c r="P102" s="156">
        <f t="shared" si="48"/>
        <v>0</v>
      </c>
      <c r="Q102" s="181"/>
      <c r="R102" s="35"/>
      <c r="S102" s="34"/>
      <c r="T102" s="34"/>
      <c r="U102" s="34"/>
      <c r="V102" s="34"/>
      <c r="W102" s="34"/>
      <c r="X102" s="30"/>
      <c r="AV102" s="9"/>
      <c r="AX102" s="9"/>
      <c r="AY102" s="9"/>
      <c r="BC102" s="9"/>
      <c r="BI102" s="31"/>
      <c r="BJ102" s="31"/>
      <c r="BK102" s="31"/>
      <c r="BL102" s="31"/>
      <c r="BM102" s="31"/>
      <c r="BN102" s="9"/>
      <c r="BO102" s="31"/>
      <c r="BP102" s="9"/>
      <c r="BQ102" s="9"/>
    </row>
    <row r="103" spans="1:69" s="87" customFormat="1" x14ac:dyDescent="0.3">
      <c r="A103" s="251"/>
      <c r="B103" s="54"/>
      <c r="C103" s="189">
        <f t="shared" si="37"/>
        <v>76</v>
      </c>
      <c r="D103" s="208" t="s">
        <v>60</v>
      </c>
      <c r="E103" s="190">
        <f xml:space="preserve"> E101+1</f>
        <v>1075</v>
      </c>
      <c r="F103" s="203" t="s">
        <v>364</v>
      </c>
      <c r="G103" s="205" t="s">
        <v>62</v>
      </c>
      <c r="H103" s="250">
        <v>1</v>
      </c>
      <c r="I103" s="253"/>
      <c r="J103" s="250">
        <v>1</v>
      </c>
      <c r="K103" s="210"/>
      <c r="L103" s="267"/>
      <c r="M103" s="159">
        <f t="shared" ref="M103" si="53">H103*L103</f>
        <v>0</v>
      </c>
      <c r="N103" s="156"/>
      <c r="O103" s="159">
        <f t="shared" ref="O103" si="54">J103*L103</f>
        <v>0</v>
      </c>
      <c r="P103" s="156">
        <f t="shared" ref="P103" si="55">K103*L103</f>
        <v>0</v>
      </c>
      <c r="Q103" s="181"/>
      <c r="R103" s="35"/>
      <c r="S103" s="34"/>
      <c r="T103" s="34"/>
      <c r="U103" s="34"/>
      <c r="V103" s="34"/>
      <c r="W103" s="34"/>
      <c r="X103" s="30"/>
      <c r="AV103" s="9"/>
      <c r="AX103" s="9"/>
      <c r="AY103" s="9"/>
      <c r="BC103" s="9"/>
      <c r="BI103" s="31"/>
      <c r="BJ103" s="31"/>
      <c r="BK103" s="31"/>
      <c r="BL103" s="31"/>
      <c r="BM103" s="31"/>
      <c r="BN103" s="9"/>
      <c r="BO103" s="31"/>
      <c r="BP103" s="9"/>
      <c r="BQ103" s="9"/>
    </row>
    <row r="104" spans="1:69" s="87" customFormat="1" x14ac:dyDescent="0.3">
      <c r="A104" s="223"/>
      <c r="B104" s="54"/>
      <c r="C104" s="189">
        <f t="shared" si="37"/>
        <v>77</v>
      </c>
      <c r="D104" s="208" t="s">
        <v>60</v>
      </c>
      <c r="E104" s="190">
        <f xml:space="preserve"> E102+1</f>
        <v>1075</v>
      </c>
      <c r="F104" s="203" t="s">
        <v>365</v>
      </c>
      <c r="G104" s="205" t="s">
        <v>62</v>
      </c>
      <c r="H104" s="253"/>
      <c r="I104" s="250">
        <v>1</v>
      </c>
      <c r="J104" s="253"/>
      <c r="K104" s="210"/>
      <c r="L104" s="267"/>
      <c r="M104" s="156"/>
      <c r="N104" s="159">
        <f t="shared" ref="N104" si="56">I104*L104</f>
        <v>0</v>
      </c>
      <c r="O104" s="156"/>
      <c r="P104" s="156">
        <f t="shared" si="48"/>
        <v>0</v>
      </c>
      <c r="Q104" s="181"/>
      <c r="R104" s="35"/>
      <c r="S104" s="34"/>
      <c r="T104" s="34"/>
      <c r="U104" s="34"/>
      <c r="V104" s="34"/>
      <c r="W104" s="34"/>
      <c r="X104" s="30"/>
      <c r="AV104" s="9"/>
      <c r="AX104" s="9"/>
      <c r="AY104" s="9"/>
      <c r="BC104" s="9"/>
      <c r="BI104" s="31"/>
      <c r="BJ104" s="31"/>
      <c r="BK104" s="31"/>
      <c r="BL104" s="31"/>
      <c r="BM104" s="31"/>
      <c r="BN104" s="9"/>
      <c r="BO104" s="31"/>
      <c r="BP104" s="9"/>
      <c r="BQ104" s="9"/>
    </row>
    <row r="105" spans="1:69" s="87" customFormat="1" x14ac:dyDescent="0.3">
      <c r="A105" s="57"/>
      <c r="B105" s="54"/>
      <c r="C105" s="189">
        <f t="shared" si="37"/>
        <v>78</v>
      </c>
      <c r="D105" s="208" t="s">
        <v>60</v>
      </c>
      <c r="E105" s="190">
        <f t="shared" si="44"/>
        <v>1076</v>
      </c>
      <c r="F105" s="203" t="s">
        <v>134</v>
      </c>
      <c r="G105" s="205" t="s">
        <v>59</v>
      </c>
      <c r="H105" s="177">
        <v>1</v>
      </c>
      <c r="I105" s="177">
        <v>1</v>
      </c>
      <c r="J105" s="177">
        <v>1</v>
      </c>
      <c r="K105" s="210"/>
      <c r="L105" s="267"/>
      <c r="M105" s="159">
        <f t="shared" si="45"/>
        <v>0</v>
      </c>
      <c r="N105" s="159">
        <f t="shared" si="46"/>
        <v>0</v>
      </c>
      <c r="O105" s="159">
        <f t="shared" si="47"/>
        <v>0</v>
      </c>
      <c r="P105" s="156">
        <f t="shared" si="48"/>
        <v>0</v>
      </c>
      <c r="Q105" s="181"/>
      <c r="R105" s="35"/>
      <c r="S105" s="34"/>
      <c r="T105" s="34"/>
      <c r="U105" s="34"/>
      <c r="V105" s="34"/>
      <c r="W105" s="34"/>
      <c r="X105" s="30"/>
      <c r="AV105" s="9"/>
      <c r="AX105" s="9"/>
      <c r="AY105" s="9"/>
      <c r="BC105" s="9"/>
      <c r="BI105" s="31"/>
      <c r="BJ105" s="31"/>
      <c r="BK105" s="31"/>
      <c r="BL105" s="31"/>
      <c r="BM105" s="31"/>
      <c r="BN105" s="9"/>
      <c r="BO105" s="31"/>
      <c r="BP105" s="9"/>
      <c r="BQ105" s="9"/>
    </row>
    <row r="106" spans="1:69" s="87" customFormat="1" x14ac:dyDescent="0.3">
      <c r="A106" s="57"/>
      <c r="B106" s="54"/>
      <c r="C106" s="189">
        <f t="shared" si="37"/>
        <v>79</v>
      </c>
      <c r="D106" s="208" t="s">
        <v>60</v>
      </c>
      <c r="E106" s="190">
        <f t="shared" si="44"/>
        <v>1077</v>
      </c>
      <c r="F106" s="203" t="s">
        <v>281</v>
      </c>
      <c r="G106" s="205" t="s">
        <v>59</v>
      </c>
      <c r="H106" s="177">
        <v>23350</v>
      </c>
      <c r="I106" s="177">
        <v>1</v>
      </c>
      <c r="J106" s="177">
        <v>1</v>
      </c>
      <c r="K106" s="210"/>
      <c r="L106" s="267"/>
      <c r="M106" s="159">
        <f t="shared" si="45"/>
        <v>0</v>
      </c>
      <c r="N106" s="159">
        <f t="shared" si="46"/>
        <v>0</v>
      </c>
      <c r="O106" s="159">
        <f t="shared" si="47"/>
        <v>0</v>
      </c>
      <c r="P106" s="156">
        <f t="shared" si="48"/>
        <v>0</v>
      </c>
      <c r="Q106" s="181"/>
      <c r="R106" s="35"/>
      <c r="S106" s="34"/>
      <c r="T106" s="34"/>
      <c r="U106" s="34"/>
      <c r="V106" s="34"/>
      <c r="W106" s="34"/>
      <c r="X106" s="30"/>
      <c r="AV106" s="9"/>
      <c r="AX106" s="9"/>
      <c r="AY106" s="9"/>
      <c r="BC106" s="9"/>
      <c r="BI106" s="31"/>
      <c r="BJ106" s="31"/>
      <c r="BK106" s="31"/>
      <c r="BL106" s="31"/>
      <c r="BM106" s="31"/>
      <c r="BN106" s="9"/>
      <c r="BO106" s="31"/>
      <c r="BP106" s="9"/>
      <c r="BQ106" s="9"/>
    </row>
    <row r="107" spans="1:69" s="87" customFormat="1" x14ac:dyDescent="0.3">
      <c r="A107" s="57"/>
      <c r="B107" s="54"/>
      <c r="C107" s="189">
        <f t="shared" si="37"/>
        <v>80</v>
      </c>
      <c r="D107" s="208" t="s">
        <v>60</v>
      </c>
      <c r="E107" s="190">
        <f t="shared" si="44"/>
        <v>1078</v>
      </c>
      <c r="F107" s="203" t="s">
        <v>232</v>
      </c>
      <c r="G107" s="205" t="s">
        <v>59</v>
      </c>
      <c r="H107" s="177">
        <v>1</v>
      </c>
      <c r="I107" s="177">
        <v>1</v>
      </c>
      <c r="J107" s="177">
        <v>1</v>
      </c>
      <c r="K107" s="210"/>
      <c r="L107" s="267"/>
      <c r="M107" s="159">
        <f t="shared" si="45"/>
        <v>0</v>
      </c>
      <c r="N107" s="159">
        <f t="shared" si="46"/>
        <v>0</v>
      </c>
      <c r="O107" s="159">
        <f t="shared" si="47"/>
        <v>0</v>
      </c>
      <c r="P107" s="156">
        <f t="shared" si="48"/>
        <v>0</v>
      </c>
      <c r="Q107" s="181"/>
      <c r="R107" s="35"/>
      <c r="S107" s="34"/>
      <c r="T107" s="34"/>
      <c r="U107" s="34"/>
      <c r="V107" s="34"/>
      <c r="W107" s="34"/>
      <c r="X107" s="30"/>
      <c r="AV107" s="9"/>
      <c r="AX107" s="9"/>
      <c r="AY107" s="9"/>
      <c r="BC107" s="9"/>
      <c r="BI107" s="31"/>
      <c r="BJ107" s="31"/>
      <c r="BK107" s="31"/>
      <c r="BL107" s="31"/>
      <c r="BM107" s="31"/>
      <c r="BN107" s="9"/>
      <c r="BO107" s="31"/>
      <c r="BP107" s="9"/>
      <c r="BQ107" s="9"/>
    </row>
    <row r="108" spans="1:69" s="87" customFormat="1" x14ac:dyDescent="0.3">
      <c r="A108" s="57"/>
      <c r="B108" s="54"/>
      <c r="C108" s="189">
        <f t="shared" si="37"/>
        <v>81</v>
      </c>
      <c r="D108" s="208" t="s">
        <v>60</v>
      </c>
      <c r="E108" s="190">
        <f t="shared" si="44"/>
        <v>1079</v>
      </c>
      <c r="F108" s="203" t="s">
        <v>109</v>
      </c>
      <c r="G108" s="205" t="s">
        <v>59</v>
      </c>
      <c r="H108" s="177">
        <v>1</v>
      </c>
      <c r="I108" s="177">
        <v>1</v>
      </c>
      <c r="J108" s="177">
        <v>1</v>
      </c>
      <c r="K108" s="210"/>
      <c r="L108" s="267"/>
      <c r="M108" s="159">
        <f t="shared" si="45"/>
        <v>0</v>
      </c>
      <c r="N108" s="159">
        <f t="shared" si="46"/>
        <v>0</v>
      </c>
      <c r="O108" s="159">
        <f t="shared" si="47"/>
        <v>0</v>
      </c>
      <c r="P108" s="156">
        <f t="shared" si="48"/>
        <v>0</v>
      </c>
      <c r="Q108" s="181"/>
      <c r="R108" s="35"/>
      <c r="S108" s="34"/>
      <c r="T108" s="34"/>
      <c r="U108" s="34"/>
      <c r="V108" s="34"/>
      <c r="W108" s="34"/>
      <c r="X108" s="30"/>
      <c r="AV108" s="9"/>
      <c r="AX108" s="9"/>
      <c r="AY108" s="9"/>
      <c r="BC108" s="9"/>
      <c r="BI108" s="31"/>
      <c r="BJ108" s="31"/>
      <c r="BK108" s="31"/>
      <c r="BL108" s="31"/>
      <c r="BM108" s="31"/>
      <c r="BN108" s="9"/>
      <c r="BO108" s="31"/>
      <c r="BP108" s="9"/>
      <c r="BQ108" s="9"/>
    </row>
    <row r="109" spans="1:69" s="87" customFormat="1" x14ac:dyDescent="0.3">
      <c r="A109" s="220"/>
      <c r="B109" s="54"/>
      <c r="C109" s="189">
        <f t="shared" si="37"/>
        <v>82</v>
      </c>
      <c r="D109" s="208" t="s">
        <v>60</v>
      </c>
      <c r="E109" s="190">
        <f t="shared" si="44"/>
        <v>1080</v>
      </c>
      <c r="F109" s="203" t="s">
        <v>353</v>
      </c>
      <c r="G109" s="205" t="s">
        <v>62</v>
      </c>
      <c r="H109" s="177">
        <v>1</v>
      </c>
      <c r="I109" s="177">
        <v>1</v>
      </c>
      <c r="J109" s="177">
        <v>1</v>
      </c>
      <c r="K109" s="210"/>
      <c r="L109" s="267"/>
      <c r="M109" s="159">
        <f t="shared" ref="M109" si="57">H109*L109</f>
        <v>0</v>
      </c>
      <c r="N109" s="159">
        <f t="shared" ref="N109" si="58">I109*L109</f>
        <v>0</v>
      </c>
      <c r="O109" s="159">
        <f t="shared" ref="O109" si="59">J109*L109</f>
        <v>0</v>
      </c>
      <c r="P109" s="156">
        <f t="shared" ref="P109" si="60">K109*L109</f>
        <v>0</v>
      </c>
      <c r="Q109" s="181"/>
      <c r="R109" s="35"/>
      <c r="S109" s="34"/>
      <c r="T109" s="34"/>
      <c r="U109" s="34"/>
      <c r="V109" s="34"/>
      <c r="W109" s="34"/>
      <c r="X109" s="30"/>
      <c r="AV109" s="9"/>
      <c r="AX109" s="9"/>
      <c r="AY109" s="9"/>
      <c r="BC109" s="9"/>
      <c r="BI109" s="31"/>
      <c r="BJ109" s="31"/>
      <c r="BK109" s="31"/>
      <c r="BL109" s="31"/>
      <c r="BM109" s="31"/>
      <c r="BN109" s="9"/>
      <c r="BO109" s="31"/>
      <c r="BP109" s="9"/>
      <c r="BQ109" s="9"/>
    </row>
    <row r="110" spans="1:69" s="87" customFormat="1" x14ac:dyDescent="0.3">
      <c r="A110" s="57"/>
      <c r="B110" s="54"/>
      <c r="C110" s="189">
        <f t="shared" si="37"/>
        <v>83</v>
      </c>
      <c r="D110" s="208" t="s">
        <v>60</v>
      </c>
      <c r="E110" s="190">
        <f t="shared" si="44"/>
        <v>1081</v>
      </c>
      <c r="F110" s="203" t="s">
        <v>111</v>
      </c>
      <c r="G110" s="205" t="s">
        <v>59</v>
      </c>
      <c r="H110" s="177">
        <v>1</v>
      </c>
      <c r="I110" s="177">
        <v>1</v>
      </c>
      <c r="J110" s="177">
        <v>1</v>
      </c>
      <c r="K110" s="210"/>
      <c r="L110" s="267"/>
      <c r="M110" s="159">
        <f t="shared" si="45"/>
        <v>0</v>
      </c>
      <c r="N110" s="159">
        <f t="shared" si="46"/>
        <v>0</v>
      </c>
      <c r="O110" s="159">
        <f t="shared" si="47"/>
        <v>0</v>
      </c>
      <c r="P110" s="156">
        <f t="shared" si="48"/>
        <v>0</v>
      </c>
      <c r="Q110" s="181"/>
      <c r="R110" s="35"/>
      <c r="S110" s="34"/>
      <c r="T110" s="34"/>
      <c r="U110" s="34"/>
      <c r="V110" s="34"/>
      <c r="W110" s="34"/>
      <c r="X110" s="30"/>
      <c r="AV110" s="9"/>
      <c r="AX110" s="9"/>
      <c r="AY110" s="9"/>
      <c r="BC110" s="9"/>
      <c r="BI110" s="31"/>
      <c r="BJ110" s="31"/>
      <c r="BK110" s="31"/>
      <c r="BL110" s="31"/>
      <c r="BM110" s="31"/>
      <c r="BN110" s="9"/>
      <c r="BO110" s="31"/>
      <c r="BP110" s="9"/>
      <c r="BQ110" s="9"/>
    </row>
    <row r="111" spans="1:69" s="87" customFormat="1" x14ac:dyDescent="0.3">
      <c r="A111" s="57"/>
      <c r="B111" s="54"/>
      <c r="C111" s="182"/>
      <c r="D111" s="183"/>
      <c r="E111" s="184"/>
      <c r="F111" s="184"/>
      <c r="G111" s="185"/>
      <c r="H111" s="185"/>
      <c r="I111" s="185"/>
      <c r="J111" s="184"/>
      <c r="K111" s="184"/>
      <c r="L111" s="261"/>
      <c r="M111" s="214"/>
      <c r="N111" s="214"/>
      <c r="O111" s="214"/>
      <c r="P111" s="215"/>
      <c r="Q111" s="181"/>
      <c r="R111" s="35"/>
      <c r="S111" s="34"/>
      <c r="T111" s="34"/>
      <c r="U111" s="34"/>
      <c r="V111" s="34"/>
      <c r="W111" s="34"/>
      <c r="X111" s="30"/>
      <c r="AV111" s="9"/>
      <c r="AX111" s="9"/>
      <c r="AY111" s="9"/>
      <c r="BC111" s="9"/>
      <c r="BI111" s="31"/>
      <c r="BJ111" s="31"/>
      <c r="BK111" s="31"/>
      <c r="BL111" s="31"/>
      <c r="BM111" s="31"/>
      <c r="BN111" s="9"/>
      <c r="BO111" s="31"/>
      <c r="BP111" s="9"/>
      <c r="BQ111" s="9"/>
    </row>
    <row r="112" spans="1:69" s="5" customFormat="1" ht="15" x14ac:dyDescent="0.3">
      <c r="A112" s="61"/>
      <c r="B112" s="61"/>
      <c r="C112" s="61"/>
      <c r="D112" s="152" t="s">
        <v>30</v>
      </c>
      <c r="E112" s="222">
        <v>2000</v>
      </c>
      <c r="F112" s="153" t="s">
        <v>127</v>
      </c>
      <c r="G112" s="61"/>
      <c r="H112" s="61"/>
      <c r="I112" s="61"/>
      <c r="J112" s="80"/>
      <c r="K112" s="80"/>
      <c r="L112" s="262"/>
      <c r="M112" s="213">
        <f>SUM(M113:M183)</f>
        <v>0</v>
      </c>
      <c r="N112" s="213">
        <f>SUM(N113:N183)</f>
        <v>0</v>
      </c>
      <c r="O112" s="213">
        <f t="shared" ref="O112:P112" si="61">SUM(O113:O183)</f>
        <v>0</v>
      </c>
      <c r="P112" s="213">
        <f t="shared" si="61"/>
        <v>0</v>
      </c>
      <c r="Q112" s="61"/>
      <c r="R112" s="23"/>
      <c r="S112" s="23"/>
      <c r="T112" s="24"/>
      <c r="U112" s="23"/>
      <c r="V112" s="24"/>
      <c r="W112" s="23"/>
      <c r="X112" s="25"/>
      <c r="AV112" s="21" t="s">
        <v>57</v>
      </c>
      <c r="AX112" s="26" t="s">
        <v>30</v>
      </c>
      <c r="AY112" s="26" t="s">
        <v>32</v>
      </c>
      <c r="BC112" s="21" t="s">
        <v>54</v>
      </c>
      <c r="BO112" s="27" t="e">
        <f>SUM(BO113:BO183)</f>
        <v>#REF!</v>
      </c>
    </row>
    <row r="113" spans="1:69" s="87" customFormat="1" x14ac:dyDescent="0.3">
      <c r="A113" s="57"/>
      <c r="B113" s="54"/>
      <c r="C113" s="204">
        <v>84</v>
      </c>
      <c r="D113" s="204" t="s">
        <v>55</v>
      </c>
      <c r="E113" s="226" t="s">
        <v>179</v>
      </c>
      <c r="F113" s="199" t="s">
        <v>177</v>
      </c>
      <c r="G113" s="200" t="s">
        <v>62</v>
      </c>
      <c r="H113" s="159">
        <v>1</v>
      </c>
      <c r="I113" s="201"/>
      <c r="J113" s="202"/>
      <c r="K113" s="202"/>
      <c r="L113" s="268"/>
      <c r="M113" s="159">
        <f t="shared" ref="M113:M140" si="62">H113*L113</f>
        <v>0</v>
      </c>
      <c r="N113" s="156">
        <f t="shared" ref="N113:N140" si="63">I113*L113</f>
        <v>0</v>
      </c>
      <c r="O113" s="156">
        <f t="shared" ref="O113:O140" si="64">J113*L113</f>
        <v>0</v>
      </c>
      <c r="P113" s="156">
        <f t="shared" ref="P113:P140" si="65">K113*L113</f>
        <v>0</v>
      </c>
      <c r="Q113" s="57"/>
      <c r="R113" s="28"/>
      <c r="S113" s="29"/>
      <c r="T113" s="29"/>
      <c r="U113" s="29"/>
      <c r="V113" s="29"/>
      <c r="W113" s="29"/>
      <c r="X113" s="30"/>
      <c r="AV113" s="9" t="s">
        <v>63</v>
      </c>
      <c r="AX113" s="9" t="s">
        <v>55</v>
      </c>
      <c r="AY113" s="9" t="s">
        <v>33</v>
      </c>
      <c r="BC113" s="9" t="s">
        <v>54</v>
      </c>
      <c r="BI113" s="31">
        <f>IF(R113="základní",P113,0)</f>
        <v>0</v>
      </c>
      <c r="BJ113" s="31">
        <f>IF(R113="snížená",P113,0)</f>
        <v>0</v>
      </c>
      <c r="BK113" s="31">
        <f>IF(R113="zákl. přenesená",P113,0)</f>
        <v>0</v>
      </c>
      <c r="BL113" s="31">
        <f>IF(R113="sníž. přenesená",P113,0)</f>
        <v>0</v>
      </c>
      <c r="BM113" s="31">
        <f>IF(R113="nulová",P113,0)</f>
        <v>0</v>
      </c>
      <c r="BN113" s="9" t="s">
        <v>32</v>
      </c>
      <c r="BO113" s="31">
        <f t="shared" ref="BO113:BO115" si="66">ROUND(L113*J113,2)</f>
        <v>0</v>
      </c>
      <c r="BP113" s="9" t="s">
        <v>63</v>
      </c>
      <c r="BQ113" s="9" t="s">
        <v>128</v>
      </c>
    </row>
    <row r="114" spans="1:69" s="87" customFormat="1" x14ac:dyDescent="0.3">
      <c r="A114" s="57"/>
      <c r="B114" s="54"/>
      <c r="C114" s="189">
        <f t="shared" ref="C114:C177" si="67">C113+1</f>
        <v>85</v>
      </c>
      <c r="D114" s="208" t="s">
        <v>60</v>
      </c>
      <c r="E114" s="190">
        <f t="shared" ref="E114:E177" si="68" xml:space="preserve"> E113+1</f>
        <v>2002</v>
      </c>
      <c r="F114" s="203" t="s">
        <v>180</v>
      </c>
      <c r="G114" s="205" t="s">
        <v>62</v>
      </c>
      <c r="H114" s="177">
        <v>1</v>
      </c>
      <c r="I114" s="227"/>
      <c r="J114" s="210"/>
      <c r="K114" s="210"/>
      <c r="L114" s="267"/>
      <c r="M114" s="159">
        <f t="shared" si="62"/>
        <v>0</v>
      </c>
      <c r="N114" s="156">
        <f t="shared" si="63"/>
        <v>0</v>
      </c>
      <c r="O114" s="156">
        <f t="shared" si="64"/>
        <v>0</v>
      </c>
      <c r="P114" s="156">
        <f t="shared" si="65"/>
        <v>0</v>
      </c>
      <c r="Q114" s="57"/>
      <c r="R114" s="28"/>
      <c r="S114" s="29"/>
      <c r="T114" s="29"/>
      <c r="U114" s="29"/>
      <c r="V114" s="29"/>
      <c r="W114" s="29"/>
      <c r="X114" s="30"/>
      <c r="AV114" s="9" t="s">
        <v>63</v>
      </c>
      <c r="AX114" s="9" t="s">
        <v>55</v>
      </c>
      <c r="AY114" s="9" t="s">
        <v>33</v>
      </c>
      <c r="BC114" s="9" t="s">
        <v>54</v>
      </c>
      <c r="BI114" s="31">
        <f>IF(R114="základní",P114,0)</f>
        <v>0</v>
      </c>
      <c r="BJ114" s="31">
        <f>IF(R114="snížená",P114,0)</f>
        <v>0</v>
      </c>
      <c r="BK114" s="31">
        <f>IF(R114="zákl. přenesená",P114,0)</f>
        <v>0</v>
      </c>
      <c r="BL114" s="31">
        <f>IF(R114="sníž. přenesená",P114,0)</f>
        <v>0</v>
      </c>
      <c r="BM114" s="31">
        <f>IF(R114="nulová",P114,0)</f>
        <v>0</v>
      </c>
      <c r="BN114" s="9" t="s">
        <v>32</v>
      </c>
      <c r="BO114" s="31">
        <f t="shared" si="66"/>
        <v>0</v>
      </c>
      <c r="BP114" s="9" t="s">
        <v>63</v>
      </c>
      <c r="BQ114" s="9" t="s">
        <v>129</v>
      </c>
    </row>
    <row r="115" spans="1:69" s="87" customFormat="1" x14ac:dyDescent="0.3">
      <c r="A115" s="57"/>
      <c r="B115" s="54"/>
      <c r="C115" s="173">
        <f t="shared" si="67"/>
        <v>86</v>
      </c>
      <c r="D115" s="228" t="s">
        <v>55</v>
      </c>
      <c r="E115" s="174">
        <f t="shared" si="68"/>
        <v>2003</v>
      </c>
      <c r="F115" s="229" t="s">
        <v>178</v>
      </c>
      <c r="G115" s="230" t="s">
        <v>62</v>
      </c>
      <c r="H115" s="159">
        <v>1</v>
      </c>
      <c r="I115" s="231"/>
      <c r="J115" s="232"/>
      <c r="K115" s="232"/>
      <c r="L115" s="266"/>
      <c r="M115" s="159">
        <f t="shared" si="62"/>
        <v>0</v>
      </c>
      <c r="N115" s="156">
        <f t="shared" si="63"/>
        <v>0</v>
      </c>
      <c r="O115" s="156">
        <f t="shared" si="64"/>
        <v>0</v>
      </c>
      <c r="P115" s="156">
        <f t="shared" si="65"/>
        <v>0</v>
      </c>
      <c r="Q115" s="57"/>
      <c r="R115" s="28"/>
      <c r="S115" s="29"/>
      <c r="T115" s="29"/>
      <c r="U115" s="29"/>
      <c r="V115" s="29"/>
      <c r="W115" s="29"/>
      <c r="X115" s="30"/>
      <c r="AV115" s="9" t="s">
        <v>63</v>
      </c>
      <c r="AX115" s="9" t="s">
        <v>55</v>
      </c>
      <c r="AY115" s="9" t="s">
        <v>33</v>
      </c>
      <c r="BC115" s="9" t="s">
        <v>54</v>
      </c>
      <c r="BI115" s="31">
        <f>IF(R115="základní",P115,0)</f>
        <v>0</v>
      </c>
      <c r="BJ115" s="31">
        <f>IF(R115="snížená",P115,0)</f>
        <v>0</v>
      </c>
      <c r="BK115" s="31">
        <f>IF(R115="zákl. přenesená",P115,0)</f>
        <v>0</v>
      </c>
      <c r="BL115" s="31">
        <f>IF(R115="sníž. přenesená",P115,0)</f>
        <v>0</v>
      </c>
      <c r="BM115" s="31">
        <f>IF(R115="nulová",P115,0)</f>
        <v>0</v>
      </c>
      <c r="BN115" s="9" t="s">
        <v>32</v>
      </c>
      <c r="BO115" s="31">
        <f t="shared" si="66"/>
        <v>0</v>
      </c>
      <c r="BP115" s="9" t="s">
        <v>63</v>
      </c>
      <c r="BQ115" s="9" t="s">
        <v>130</v>
      </c>
    </row>
    <row r="116" spans="1:69" s="87" customFormat="1" x14ac:dyDescent="0.3">
      <c r="A116" s="57"/>
      <c r="B116" s="54"/>
      <c r="C116" s="189">
        <f t="shared" si="67"/>
        <v>87</v>
      </c>
      <c r="D116" s="208" t="s">
        <v>60</v>
      </c>
      <c r="E116" s="190">
        <f t="shared" si="68"/>
        <v>2004</v>
      </c>
      <c r="F116" s="203" t="s">
        <v>181</v>
      </c>
      <c r="G116" s="205" t="s">
        <v>62</v>
      </c>
      <c r="H116" s="177">
        <v>1</v>
      </c>
      <c r="I116" s="227"/>
      <c r="J116" s="210"/>
      <c r="K116" s="210"/>
      <c r="L116" s="267"/>
      <c r="M116" s="159">
        <f t="shared" si="62"/>
        <v>0</v>
      </c>
      <c r="N116" s="156">
        <f t="shared" si="63"/>
        <v>0</v>
      </c>
      <c r="O116" s="156">
        <f t="shared" si="64"/>
        <v>0</v>
      </c>
      <c r="P116" s="156">
        <f t="shared" si="65"/>
        <v>0</v>
      </c>
      <c r="Q116" s="57"/>
      <c r="R116" s="33"/>
      <c r="S116" s="34"/>
      <c r="T116" s="34"/>
      <c r="U116" s="34"/>
      <c r="V116" s="34"/>
      <c r="W116" s="34"/>
      <c r="X116" s="30"/>
      <c r="AV116" s="9"/>
      <c r="AX116" s="9"/>
      <c r="AY116" s="9"/>
      <c r="BC116" s="9"/>
      <c r="BI116" s="31"/>
      <c r="BJ116" s="31"/>
      <c r="BK116" s="31"/>
      <c r="BL116" s="31"/>
      <c r="BM116" s="31"/>
      <c r="BN116" s="9"/>
      <c r="BO116" s="31"/>
      <c r="BP116" s="9"/>
      <c r="BQ116" s="9"/>
    </row>
    <row r="117" spans="1:69" s="87" customFormat="1" x14ac:dyDescent="0.3">
      <c r="A117" s="57"/>
      <c r="B117" s="54"/>
      <c r="C117" s="173">
        <f t="shared" si="67"/>
        <v>88</v>
      </c>
      <c r="D117" s="228" t="s">
        <v>55</v>
      </c>
      <c r="E117" s="174">
        <f t="shared" si="68"/>
        <v>2005</v>
      </c>
      <c r="F117" s="199" t="s">
        <v>264</v>
      </c>
      <c r="G117" s="200" t="s">
        <v>62</v>
      </c>
      <c r="H117" s="159">
        <v>1</v>
      </c>
      <c r="I117" s="201"/>
      <c r="J117" s="202"/>
      <c r="K117" s="202"/>
      <c r="L117" s="268"/>
      <c r="M117" s="159">
        <f t="shared" si="62"/>
        <v>0</v>
      </c>
      <c r="N117" s="156">
        <f t="shared" si="63"/>
        <v>0</v>
      </c>
      <c r="O117" s="156">
        <f t="shared" si="64"/>
        <v>0</v>
      </c>
      <c r="P117" s="156">
        <f t="shared" si="65"/>
        <v>0</v>
      </c>
      <c r="Q117" s="57"/>
      <c r="R117" s="33"/>
      <c r="S117" s="34"/>
      <c r="T117" s="34"/>
      <c r="U117" s="34"/>
      <c r="V117" s="34"/>
      <c r="W117" s="34"/>
      <c r="X117" s="30"/>
      <c r="AV117" s="9"/>
      <c r="AX117" s="9"/>
      <c r="AY117" s="9"/>
      <c r="BC117" s="9"/>
      <c r="BI117" s="31"/>
      <c r="BJ117" s="31"/>
      <c r="BK117" s="31"/>
      <c r="BL117" s="31"/>
      <c r="BM117" s="31"/>
      <c r="BN117" s="9"/>
      <c r="BO117" s="31"/>
      <c r="BP117" s="9"/>
      <c r="BQ117" s="9"/>
    </row>
    <row r="118" spans="1:69" s="87" customFormat="1" x14ac:dyDescent="0.3">
      <c r="A118" s="57"/>
      <c r="B118" s="54"/>
      <c r="C118" s="189">
        <f t="shared" si="67"/>
        <v>89</v>
      </c>
      <c r="D118" s="208" t="s">
        <v>60</v>
      </c>
      <c r="E118" s="190">
        <f t="shared" si="68"/>
        <v>2006</v>
      </c>
      <c r="F118" s="203" t="s">
        <v>265</v>
      </c>
      <c r="G118" s="205" t="s">
        <v>62</v>
      </c>
      <c r="H118" s="177">
        <v>1</v>
      </c>
      <c r="I118" s="227"/>
      <c r="J118" s="210"/>
      <c r="K118" s="210"/>
      <c r="L118" s="267"/>
      <c r="M118" s="159">
        <f t="shared" si="62"/>
        <v>0</v>
      </c>
      <c r="N118" s="156">
        <f t="shared" si="63"/>
        <v>0</v>
      </c>
      <c r="O118" s="156">
        <f t="shared" si="64"/>
        <v>0</v>
      </c>
      <c r="P118" s="156">
        <f t="shared" si="65"/>
        <v>0</v>
      </c>
      <c r="Q118" s="57"/>
      <c r="R118" s="33"/>
      <c r="S118" s="34"/>
      <c r="T118" s="34"/>
      <c r="U118" s="34"/>
      <c r="V118" s="34"/>
      <c r="W118" s="34"/>
      <c r="X118" s="30"/>
      <c r="AV118" s="9"/>
      <c r="AX118" s="9"/>
      <c r="AY118" s="9"/>
      <c r="BC118" s="9"/>
      <c r="BI118" s="31"/>
      <c r="BJ118" s="31"/>
      <c r="BK118" s="31"/>
      <c r="BL118" s="31"/>
      <c r="BM118" s="31"/>
      <c r="BN118" s="9"/>
      <c r="BO118" s="31"/>
      <c r="BP118" s="9"/>
      <c r="BQ118" s="9"/>
    </row>
    <row r="119" spans="1:69" s="87" customFormat="1" ht="27" x14ac:dyDescent="0.3">
      <c r="A119" s="57"/>
      <c r="B119" s="54"/>
      <c r="C119" s="173">
        <f t="shared" si="67"/>
        <v>90</v>
      </c>
      <c r="D119" s="228" t="s">
        <v>55</v>
      </c>
      <c r="E119" s="174">
        <f t="shared" si="68"/>
        <v>2007</v>
      </c>
      <c r="F119" s="199" t="s">
        <v>270</v>
      </c>
      <c r="G119" s="200" t="s">
        <v>62</v>
      </c>
      <c r="H119" s="159">
        <v>1</v>
      </c>
      <c r="I119" s="201"/>
      <c r="J119" s="202"/>
      <c r="K119" s="202"/>
      <c r="L119" s="268"/>
      <c r="M119" s="159">
        <f t="shared" si="62"/>
        <v>0</v>
      </c>
      <c r="N119" s="156">
        <f t="shared" si="63"/>
        <v>0</v>
      </c>
      <c r="O119" s="156">
        <f t="shared" si="64"/>
        <v>0</v>
      </c>
      <c r="P119" s="156">
        <f t="shared" si="65"/>
        <v>0</v>
      </c>
      <c r="Q119" s="57"/>
      <c r="R119" s="33"/>
      <c r="S119" s="34"/>
      <c r="T119" s="34"/>
      <c r="U119" s="34"/>
      <c r="V119" s="34"/>
      <c r="W119" s="34"/>
      <c r="X119" s="30"/>
      <c r="AV119" s="9"/>
      <c r="AX119" s="9"/>
      <c r="AY119" s="9"/>
      <c r="BC119" s="9"/>
      <c r="BI119" s="31"/>
      <c r="BJ119" s="31"/>
      <c r="BK119" s="31"/>
      <c r="BL119" s="31"/>
      <c r="BM119" s="31"/>
      <c r="BN119" s="9"/>
      <c r="BO119" s="31"/>
      <c r="BP119" s="9"/>
      <c r="BQ119" s="9"/>
    </row>
    <row r="120" spans="1:69" s="87" customFormat="1" x14ac:dyDescent="0.3">
      <c r="A120" s="57"/>
      <c r="B120" s="54"/>
      <c r="C120" s="189">
        <f t="shared" si="67"/>
        <v>91</v>
      </c>
      <c r="D120" s="208" t="s">
        <v>60</v>
      </c>
      <c r="E120" s="190">
        <f t="shared" si="68"/>
        <v>2008</v>
      </c>
      <c r="F120" s="203" t="s">
        <v>271</v>
      </c>
      <c r="G120" s="205" t="s">
        <v>62</v>
      </c>
      <c r="H120" s="177">
        <v>1</v>
      </c>
      <c r="I120" s="227"/>
      <c r="J120" s="210"/>
      <c r="K120" s="210"/>
      <c r="L120" s="267"/>
      <c r="M120" s="159">
        <f t="shared" si="62"/>
        <v>0</v>
      </c>
      <c r="N120" s="156">
        <f t="shared" si="63"/>
        <v>0</v>
      </c>
      <c r="O120" s="156">
        <f t="shared" si="64"/>
        <v>0</v>
      </c>
      <c r="P120" s="156">
        <f t="shared" si="65"/>
        <v>0</v>
      </c>
      <c r="Q120" s="57"/>
      <c r="R120" s="33"/>
      <c r="S120" s="34"/>
      <c r="T120" s="34"/>
      <c r="U120" s="34"/>
      <c r="V120" s="34"/>
      <c r="W120" s="34"/>
      <c r="X120" s="30"/>
      <c r="AV120" s="9"/>
      <c r="AX120" s="9"/>
      <c r="AY120" s="9"/>
      <c r="BC120" s="9"/>
      <c r="BI120" s="31"/>
      <c r="BJ120" s="31"/>
      <c r="BK120" s="31"/>
      <c r="BL120" s="31"/>
      <c r="BM120" s="31"/>
      <c r="BN120" s="9"/>
      <c r="BO120" s="31"/>
      <c r="BP120" s="9"/>
      <c r="BQ120" s="9"/>
    </row>
    <row r="121" spans="1:69" s="87" customFormat="1" x14ac:dyDescent="0.3">
      <c r="A121" s="57"/>
      <c r="B121" s="54"/>
      <c r="C121" s="173">
        <f t="shared" si="67"/>
        <v>92</v>
      </c>
      <c r="D121" s="228" t="s">
        <v>55</v>
      </c>
      <c r="E121" s="174">
        <f t="shared" si="68"/>
        <v>2009</v>
      </c>
      <c r="F121" s="229" t="s">
        <v>182</v>
      </c>
      <c r="G121" s="230" t="s">
        <v>62</v>
      </c>
      <c r="H121" s="159">
        <v>1</v>
      </c>
      <c r="I121" s="231"/>
      <c r="J121" s="232"/>
      <c r="K121" s="232"/>
      <c r="L121" s="266"/>
      <c r="M121" s="159">
        <f t="shared" si="62"/>
        <v>0</v>
      </c>
      <c r="N121" s="156">
        <f t="shared" si="63"/>
        <v>0</v>
      </c>
      <c r="O121" s="156">
        <f t="shared" si="64"/>
        <v>0</v>
      </c>
      <c r="P121" s="156">
        <f t="shared" si="65"/>
        <v>0</v>
      </c>
      <c r="Q121" s="57"/>
      <c r="R121" s="33"/>
      <c r="S121" s="34"/>
      <c r="T121" s="34"/>
      <c r="U121" s="34"/>
      <c r="V121" s="34"/>
      <c r="W121" s="34"/>
      <c r="X121" s="30"/>
      <c r="AV121" s="9"/>
      <c r="AX121" s="9"/>
      <c r="AY121" s="9"/>
      <c r="BC121" s="9"/>
      <c r="BI121" s="31"/>
      <c r="BJ121" s="31"/>
      <c r="BK121" s="31"/>
      <c r="BL121" s="31"/>
      <c r="BM121" s="31"/>
      <c r="BN121" s="9"/>
      <c r="BO121" s="31"/>
      <c r="BP121" s="9"/>
      <c r="BQ121" s="9"/>
    </row>
    <row r="122" spans="1:69" s="87" customFormat="1" x14ac:dyDescent="0.3">
      <c r="A122" s="57"/>
      <c r="B122" s="54"/>
      <c r="C122" s="189">
        <f t="shared" si="67"/>
        <v>93</v>
      </c>
      <c r="D122" s="208" t="s">
        <v>60</v>
      </c>
      <c r="E122" s="190">
        <f t="shared" si="68"/>
        <v>2010</v>
      </c>
      <c r="F122" s="203" t="s">
        <v>231</v>
      </c>
      <c r="G122" s="205" t="s">
        <v>62</v>
      </c>
      <c r="H122" s="177">
        <v>2</v>
      </c>
      <c r="I122" s="227"/>
      <c r="J122" s="210"/>
      <c r="K122" s="210"/>
      <c r="L122" s="267"/>
      <c r="M122" s="159">
        <f t="shared" si="62"/>
        <v>0</v>
      </c>
      <c r="N122" s="156">
        <f t="shared" si="63"/>
        <v>0</v>
      </c>
      <c r="O122" s="156">
        <f t="shared" si="64"/>
        <v>0</v>
      </c>
      <c r="P122" s="156">
        <f t="shared" si="65"/>
        <v>0</v>
      </c>
      <c r="Q122" s="57"/>
      <c r="R122" s="33"/>
      <c r="S122" s="34"/>
      <c r="T122" s="34"/>
      <c r="U122" s="34"/>
      <c r="V122" s="34"/>
      <c r="W122" s="34"/>
      <c r="X122" s="30"/>
      <c r="AV122" s="9"/>
      <c r="AX122" s="9"/>
      <c r="AY122" s="9"/>
      <c r="BC122" s="9"/>
      <c r="BI122" s="31"/>
      <c r="BJ122" s="31"/>
      <c r="BK122" s="31"/>
      <c r="BL122" s="31"/>
      <c r="BM122" s="31"/>
      <c r="BN122" s="9"/>
      <c r="BO122" s="31"/>
      <c r="BP122" s="9"/>
      <c r="BQ122" s="9"/>
    </row>
    <row r="123" spans="1:69" s="87" customFormat="1" x14ac:dyDescent="0.3">
      <c r="A123" s="57"/>
      <c r="B123" s="54"/>
      <c r="C123" s="173">
        <f t="shared" si="67"/>
        <v>94</v>
      </c>
      <c r="D123" s="228" t="s">
        <v>55</v>
      </c>
      <c r="E123" s="174">
        <f t="shared" si="68"/>
        <v>2011</v>
      </c>
      <c r="F123" s="229" t="s">
        <v>183</v>
      </c>
      <c r="G123" s="230" t="s">
        <v>62</v>
      </c>
      <c r="H123" s="159">
        <v>1</v>
      </c>
      <c r="I123" s="231"/>
      <c r="J123" s="232"/>
      <c r="K123" s="232"/>
      <c r="L123" s="266"/>
      <c r="M123" s="159">
        <f t="shared" si="62"/>
        <v>0</v>
      </c>
      <c r="N123" s="156">
        <f t="shared" si="63"/>
        <v>0</v>
      </c>
      <c r="O123" s="156">
        <f t="shared" si="64"/>
        <v>0</v>
      </c>
      <c r="P123" s="156">
        <f t="shared" si="65"/>
        <v>0</v>
      </c>
      <c r="Q123" s="57"/>
      <c r="R123" s="33"/>
      <c r="S123" s="34"/>
      <c r="T123" s="34"/>
      <c r="U123" s="34"/>
      <c r="V123" s="34"/>
      <c r="W123" s="34"/>
      <c r="X123" s="30"/>
      <c r="AV123" s="9"/>
      <c r="AX123" s="9"/>
      <c r="AY123" s="9"/>
      <c r="BC123" s="9"/>
      <c r="BI123" s="31"/>
      <c r="BJ123" s="31"/>
      <c r="BK123" s="31"/>
      <c r="BL123" s="31"/>
      <c r="BM123" s="31"/>
      <c r="BN123" s="9"/>
      <c r="BO123" s="31"/>
      <c r="BP123" s="9"/>
      <c r="BQ123" s="9"/>
    </row>
    <row r="124" spans="1:69" s="87" customFormat="1" x14ac:dyDescent="0.3">
      <c r="A124" s="57"/>
      <c r="B124" s="54"/>
      <c r="C124" s="189">
        <f t="shared" si="67"/>
        <v>95</v>
      </c>
      <c r="D124" s="208" t="s">
        <v>60</v>
      </c>
      <c r="E124" s="190">
        <f t="shared" si="68"/>
        <v>2012</v>
      </c>
      <c r="F124" s="203" t="s">
        <v>184</v>
      </c>
      <c r="G124" s="205" t="s">
        <v>62</v>
      </c>
      <c r="H124" s="177">
        <v>1</v>
      </c>
      <c r="I124" s="227"/>
      <c r="J124" s="210"/>
      <c r="K124" s="210"/>
      <c r="L124" s="267"/>
      <c r="M124" s="159">
        <f t="shared" si="62"/>
        <v>0</v>
      </c>
      <c r="N124" s="156">
        <f t="shared" si="63"/>
        <v>0</v>
      </c>
      <c r="O124" s="156">
        <f t="shared" si="64"/>
        <v>0</v>
      </c>
      <c r="P124" s="156">
        <f t="shared" si="65"/>
        <v>0</v>
      </c>
      <c r="Q124" s="57"/>
      <c r="R124" s="33"/>
      <c r="S124" s="34"/>
      <c r="T124" s="34"/>
      <c r="U124" s="34"/>
      <c r="V124" s="34"/>
      <c r="W124" s="34"/>
      <c r="X124" s="30"/>
      <c r="AV124" s="9"/>
      <c r="AX124" s="9"/>
      <c r="AY124" s="9"/>
      <c r="BC124" s="9"/>
      <c r="BI124" s="31"/>
      <c r="BJ124" s="31"/>
      <c r="BK124" s="31"/>
      <c r="BL124" s="31"/>
      <c r="BM124" s="31"/>
      <c r="BN124" s="9"/>
      <c r="BO124" s="31"/>
      <c r="BP124" s="9"/>
      <c r="BQ124" s="9"/>
    </row>
    <row r="125" spans="1:69" s="87" customFormat="1" x14ac:dyDescent="0.3">
      <c r="A125" s="57"/>
      <c r="B125" s="54"/>
      <c r="C125" s="173">
        <f t="shared" si="67"/>
        <v>96</v>
      </c>
      <c r="D125" s="228" t="s">
        <v>55</v>
      </c>
      <c r="E125" s="174">
        <f t="shared" si="68"/>
        <v>2013</v>
      </c>
      <c r="F125" s="199" t="s">
        <v>186</v>
      </c>
      <c r="G125" s="230" t="s">
        <v>62</v>
      </c>
      <c r="H125" s="159">
        <v>1</v>
      </c>
      <c r="I125" s="231"/>
      <c r="J125" s="232"/>
      <c r="K125" s="232"/>
      <c r="L125" s="266"/>
      <c r="M125" s="159">
        <f t="shared" si="62"/>
        <v>0</v>
      </c>
      <c r="N125" s="156">
        <f t="shared" si="63"/>
        <v>0</v>
      </c>
      <c r="O125" s="156">
        <f t="shared" si="64"/>
        <v>0</v>
      </c>
      <c r="P125" s="156">
        <f t="shared" si="65"/>
        <v>0</v>
      </c>
      <c r="Q125" s="57"/>
      <c r="R125" s="33"/>
      <c r="S125" s="34"/>
      <c r="T125" s="34"/>
      <c r="U125" s="34"/>
      <c r="V125" s="34"/>
      <c r="W125" s="34"/>
      <c r="X125" s="30"/>
      <c r="AV125" s="9"/>
      <c r="AX125" s="9"/>
      <c r="AY125" s="9"/>
      <c r="BC125" s="9"/>
      <c r="BI125" s="31"/>
      <c r="BJ125" s="31"/>
      <c r="BK125" s="31"/>
      <c r="BL125" s="31"/>
      <c r="BM125" s="31"/>
      <c r="BN125" s="9"/>
      <c r="BO125" s="31"/>
      <c r="BP125" s="9"/>
      <c r="BQ125" s="9"/>
    </row>
    <row r="126" spans="1:69" s="87" customFormat="1" x14ac:dyDescent="0.3">
      <c r="A126" s="57"/>
      <c r="B126" s="54"/>
      <c r="C126" s="189">
        <f t="shared" si="67"/>
        <v>97</v>
      </c>
      <c r="D126" s="208" t="s">
        <v>60</v>
      </c>
      <c r="E126" s="190">
        <f t="shared" si="68"/>
        <v>2014</v>
      </c>
      <c r="F126" s="203" t="s">
        <v>185</v>
      </c>
      <c r="G126" s="205" t="s">
        <v>62</v>
      </c>
      <c r="H126" s="177">
        <v>1</v>
      </c>
      <c r="I126" s="227"/>
      <c r="J126" s="210"/>
      <c r="K126" s="210"/>
      <c r="L126" s="267"/>
      <c r="M126" s="159">
        <f t="shared" si="62"/>
        <v>0</v>
      </c>
      <c r="N126" s="156">
        <f t="shared" si="63"/>
        <v>0</v>
      </c>
      <c r="O126" s="156">
        <f t="shared" si="64"/>
        <v>0</v>
      </c>
      <c r="P126" s="156">
        <f t="shared" si="65"/>
        <v>0</v>
      </c>
      <c r="Q126" s="57"/>
      <c r="R126" s="33"/>
      <c r="S126" s="34"/>
      <c r="T126" s="34"/>
      <c r="U126" s="34"/>
      <c r="V126" s="34"/>
      <c r="W126" s="34"/>
      <c r="X126" s="30"/>
      <c r="AV126" s="9"/>
      <c r="AX126" s="9"/>
      <c r="AY126" s="9"/>
      <c r="BC126" s="9"/>
      <c r="BI126" s="31"/>
      <c r="BJ126" s="31"/>
      <c r="BK126" s="31"/>
      <c r="BL126" s="31"/>
      <c r="BM126" s="31"/>
      <c r="BN126" s="9"/>
      <c r="BO126" s="31"/>
      <c r="BP126" s="9"/>
      <c r="BQ126" s="9"/>
    </row>
    <row r="127" spans="1:69" s="87" customFormat="1" x14ac:dyDescent="0.3">
      <c r="A127" s="57"/>
      <c r="B127" s="54"/>
      <c r="C127" s="173">
        <f t="shared" si="67"/>
        <v>98</v>
      </c>
      <c r="D127" s="228" t="s">
        <v>55</v>
      </c>
      <c r="E127" s="174">
        <f t="shared" si="68"/>
        <v>2015</v>
      </c>
      <c r="F127" s="233" t="s">
        <v>188</v>
      </c>
      <c r="G127" s="230" t="s">
        <v>62</v>
      </c>
      <c r="H127" s="159">
        <v>1</v>
      </c>
      <c r="I127" s="231"/>
      <c r="J127" s="232"/>
      <c r="K127" s="232"/>
      <c r="L127" s="266"/>
      <c r="M127" s="159">
        <f t="shared" si="62"/>
        <v>0</v>
      </c>
      <c r="N127" s="156">
        <f t="shared" si="63"/>
        <v>0</v>
      </c>
      <c r="O127" s="156">
        <f t="shared" si="64"/>
        <v>0</v>
      </c>
      <c r="P127" s="156">
        <f t="shared" si="65"/>
        <v>0</v>
      </c>
      <c r="Q127" s="57"/>
      <c r="R127" s="33"/>
      <c r="S127" s="34"/>
      <c r="T127" s="34"/>
      <c r="U127" s="34"/>
      <c r="V127" s="34"/>
      <c r="W127" s="34"/>
      <c r="X127" s="30"/>
      <c r="AV127" s="9"/>
      <c r="AX127" s="9"/>
      <c r="AY127" s="9"/>
      <c r="BC127" s="9"/>
      <c r="BI127" s="31"/>
      <c r="BJ127" s="31"/>
      <c r="BK127" s="31"/>
      <c r="BL127" s="31"/>
      <c r="BM127" s="31"/>
      <c r="BN127" s="9"/>
      <c r="BO127" s="31"/>
      <c r="BP127" s="9"/>
      <c r="BQ127" s="9"/>
    </row>
    <row r="128" spans="1:69" s="87" customFormat="1" x14ac:dyDescent="0.3">
      <c r="A128" s="57"/>
      <c r="B128" s="54"/>
      <c r="C128" s="189">
        <f t="shared" si="67"/>
        <v>99</v>
      </c>
      <c r="D128" s="208" t="s">
        <v>60</v>
      </c>
      <c r="E128" s="190">
        <f t="shared" si="68"/>
        <v>2016</v>
      </c>
      <c r="F128" s="203" t="s">
        <v>187</v>
      </c>
      <c r="G128" s="205" t="s">
        <v>62</v>
      </c>
      <c r="H128" s="177">
        <v>1</v>
      </c>
      <c r="I128" s="227"/>
      <c r="J128" s="210"/>
      <c r="K128" s="210"/>
      <c r="L128" s="267"/>
      <c r="M128" s="159">
        <f t="shared" si="62"/>
        <v>0</v>
      </c>
      <c r="N128" s="156">
        <f t="shared" si="63"/>
        <v>0</v>
      </c>
      <c r="O128" s="156">
        <f t="shared" si="64"/>
        <v>0</v>
      </c>
      <c r="P128" s="156">
        <f t="shared" si="65"/>
        <v>0</v>
      </c>
      <c r="Q128" s="57"/>
      <c r="R128" s="33"/>
      <c r="S128" s="34"/>
      <c r="T128" s="34"/>
      <c r="U128" s="34"/>
      <c r="V128" s="34"/>
      <c r="W128" s="34"/>
      <c r="X128" s="30"/>
      <c r="AV128" s="9"/>
      <c r="AX128" s="9"/>
      <c r="AY128" s="9"/>
      <c r="BC128" s="9"/>
      <c r="BI128" s="31"/>
      <c r="BJ128" s="31"/>
      <c r="BK128" s="31"/>
      <c r="BL128" s="31"/>
      <c r="BM128" s="31"/>
      <c r="BN128" s="9"/>
      <c r="BO128" s="31"/>
      <c r="BP128" s="9"/>
      <c r="BQ128" s="9"/>
    </row>
    <row r="129" spans="1:69" s="87" customFormat="1" x14ac:dyDescent="0.3">
      <c r="A129" s="57"/>
      <c r="B129" s="54"/>
      <c r="C129" s="186">
        <f t="shared" si="67"/>
        <v>100</v>
      </c>
      <c r="D129" s="204" t="s">
        <v>55</v>
      </c>
      <c r="E129" s="187">
        <f t="shared" si="68"/>
        <v>2017</v>
      </c>
      <c r="F129" s="199" t="s">
        <v>189</v>
      </c>
      <c r="G129" s="200" t="s">
        <v>62</v>
      </c>
      <c r="H129" s="159">
        <v>1</v>
      </c>
      <c r="I129" s="201"/>
      <c r="J129" s="202"/>
      <c r="K129" s="202"/>
      <c r="L129" s="268"/>
      <c r="M129" s="159">
        <f t="shared" si="62"/>
        <v>0</v>
      </c>
      <c r="N129" s="156">
        <f t="shared" si="63"/>
        <v>0</v>
      </c>
      <c r="O129" s="156">
        <f t="shared" si="64"/>
        <v>0</v>
      </c>
      <c r="P129" s="156">
        <f t="shared" si="65"/>
        <v>0</v>
      </c>
      <c r="Q129" s="57"/>
      <c r="R129" s="33"/>
      <c r="S129" s="34"/>
      <c r="T129" s="34"/>
      <c r="U129" s="34"/>
      <c r="V129" s="34"/>
      <c r="W129" s="34"/>
      <c r="X129" s="30"/>
      <c r="AV129" s="9"/>
      <c r="AX129" s="9"/>
      <c r="AY129" s="9"/>
      <c r="BC129" s="9"/>
      <c r="BI129" s="31"/>
      <c r="BJ129" s="31"/>
      <c r="BK129" s="31"/>
      <c r="BL129" s="31"/>
      <c r="BM129" s="31"/>
      <c r="BN129" s="9"/>
      <c r="BO129" s="31"/>
      <c r="BP129" s="9"/>
      <c r="BQ129" s="9"/>
    </row>
    <row r="130" spans="1:69" s="87" customFormat="1" x14ac:dyDescent="0.3">
      <c r="A130" s="57"/>
      <c r="B130" s="54"/>
      <c r="C130" s="189">
        <f t="shared" si="67"/>
        <v>101</v>
      </c>
      <c r="D130" s="208" t="s">
        <v>60</v>
      </c>
      <c r="E130" s="190">
        <f t="shared" si="68"/>
        <v>2018</v>
      </c>
      <c r="F130" s="203" t="s">
        <v>190</v>
      </c>
      <c r="G130" s="205" t="s">
        <v>62</v>
      </c>
      <c r="H130" s="177">
        <v>1</v>
      </c>
      <c r="I130" s="227"/>
      <c r="J130" s="210"/>
      <c r="K130" s="210"/>
      <c r="L130" s="267"/>
      <c r="M130" s="159">
        <f t="shared" si="62"/>
        <v>0</v>
      </c>
      <c r="N130" s="156">
        <f t="shared" si="63"/>
        <v>0</v>
      </c>
      <c r="O130" s="156">
        <f t="shared" si="64"/>
        <v>0</v>
      </c>
      <c r="P130" s="156">
        <f t="shared" si="65"/>
        <v>0</v>
      </c>
      <c r="Q130" s="57"/>
      <c r="R130" s="33"/>
      <c r="S130" s="34"/>
      <c r="T130" s="34"/>
      <c r="U130" s="34"/>
      <c r="V130" s="34"/>
      <c r="W130" s="34"/>
      <c r="X130" s="30"/>
      <c r="AV130" s="9"/>
      <c r="AX130" s="9"/>
      <c r="AY130" s="9"/>
      <c r="BC130" s="9"/>
      <c r="BI130" s="31"/>
      <c r="BJ130" s="31"/>
      <c r="BK130" s="31"/>
      <c r="BL130" s="31"/>
      <c r="BM130" s="31"/>
      <c r="BN130" s="9"/>
      <c r="BO130" s="31"/>
      <c r="BP130" s="9"/>
      <c r="BQ130" s="9"/>
    </row>
    <row r="131" spans="1:69" s="87" customFormat="1" x14ac:dyDescent="0.3">
      <c r="A131" s="57"/>
      <c r="B131" s="54"/>
      <c r="C131" s="186">
        <f t="shared" si="67"/>
        <v>102</v>
      </c>
      <c r="D131" s="204" t="s">
        <v>55</v>
      </c>
      <c r="E131" s="187">
        <f t="shared" si="68"/>
        <v>2019</v>
      </c>
      <c r="F131" s="199" t="s">
        <v>191</v>
      </c>
      <c r="G131" s="200" t="s">
        <v>62</v>
      </c>
      <c r="H131" s="159">
        <v>1</v>
      </c>
      <c r="I131" s="201"/>
      <c r="J131" s="202"/>
      <c r="K131" s="202"/>
      <c r="L131" s="268"/>
      <c r="M131" s="159">
        <f t="shared" si="62"/>
        <v>0</v>
      </c>
      <c r="N131" s="156">
        <f t="shared" si="63"/>
        <v>0</v>
      </c>
      <c r="O131" s="156">
        <f t="shared" si="64"/>
        <v>0</v>
      </c>
      <c r="P131" s="156">
        <f t="shared" si="65"/>
        <v>0</v>
      </c>
      <c r="Q131" s="57"/>
      <c r="R131" s="33"/>
      <c r="S131" s="34"/>
      <c r="T131" s="34"/>
      <c r="U131" s="34"/>
      <c r="V131" s="34"/>
      <c r="W131" s="34"/>
      <c r="X131" s="30"/>
      <c r="AV131" s="9"/>
      <c r="AX131" s="9"/>
      <c r="AY131" s="9"/>
      <c r="BC131" s="9"/>
      <c r="BI131" s="31"/>
      <c r="BJ131" s="31"/>
      <c r="BK131" s="31"/>
      <c r="BL131" s="31"/>
      <c r="BM131" s="31"/>
      <c r="BN131" s="9"/>
      <c r="BO131" s="31"/>
      <c r="BP131" s="9"/>
      <c r="BQ131" s="9"/>
    </row>
    <row r="132" spans="1:69" s="87" customFormat="1" x14ac:dyDescent="0.3">
      <c r="A132" s="57"/>
      <c r="B132" s="54"/>
      <c r="C132" s="189">
        <f t="shared" si="67"/>
        <v>103</v>
      </c>
      <c r="D132" s="208" t="s">
        <v>60</v>
      </c>
      <c r="E132" s="190">
        <f t="shared" si="68"/>
        <v>2020</v>
      </c>
      <c r="F132" s="203" t="s">
        <v>192</v>
      </c>
      <c r="G132" s="205" t="s">
        <v>62</v>
      </c>
      <c r="H132" s="177">
        <v>1</v>
      </c>
      <c r="I132" s="227"/>
      <c r="J132" s="210"/>
      <c r="K132" s="210"/>
      <c r="L132" s="267"/>
      <c r="M132" s="159">
        <f t="shared" si="62"/>
        <v>0</v>
      </c>
      <c r="N132" s="156">
        <f t="shared" si="63"/>
        <v>0</v>
      </c>
      <c r="O132" s="156">
        <f t="shared" si="64"/>
        <v>0</v>
      </c>
      <c r="P132" s="156">
        <f t="shared" si="65"/>
        <v>0</v>
      </c>
      <c r="Q132" s="57"/>
      <c r="R132" s="33"/>
      <c r="S132" s="34"/>
      <c r="T132" s="34"/>
      <c r="U132" s="34"/>
      <c r="V132" s="34"/>
      <c r="W132" s="34"/>
      <c r="X132" s="30"/>
      <c r="AV132" s="9"/>
      <c r="AX132" s="9"/>
      <c r="AY132" s="9"/>
      <c r="BC132" s="9"/>
      <c r="BI132" s="31"/>
      <c r="BJ132" s="31"/>
      <c r="BK132" s="31"/>
      <c r="BL132" s="31"/>
      <c r="BM132" s="31"/>
      <c r="BN132" s="9"/>
      <c r="BO132" s="31"/>
      <c r="BP132" s="9"/>
      <c r="BQ132" s="9"/>
    </row>
    <row r="133" spans="1:69" s="87" customFormat="1" ht="40.5" x14ac:dyDescent="0.3">
      <c r="A133" s="57"/>
      <c r="B133" s="54"/>
      <c r="C133" s="186">
        <f t="shared" si="67"/>
        <v>104</v>
      </c>
      <c r="D133" s="204" t="s">
        <v>55</v>
      </c>
      <c r="E133" s="187">
        <f t="shared" si="68"/>
        <v>2021</v>
      </c>
      <c r="F133" s="258" t="s">
        <v>193</v>
      </c>
      <c r="G133" s="200" t="s">
        <v>62</v>
      </c>
      <c r="H133" s="159">
        <v>1</v>
      </c>
      <c r="I133" s="201"/>
      <c r="J133" s="202"/>
      <c r="K133" s="202"/>
      <c r="L133" s="268"/>
      <c r="M133" s="159">
        <f t="shared" si="62"/>
        <v>0</v>
      </c>
      <c r="N133" s="156">
        <f t="shared" si="63"/>
        <v>0</v>
      </c>
      <c r="O133" s="156">
        <f t="shared" si="64"/>
        <v>0</v>
      </c>
      <c r="P133" s="156">
        <f t="shared" si="65"/>
        <v>0</v>
      </c>
      <c r="Q133" s="57"/>
      <c r="R133" s="33"/>
      <c r="S133" s="34"/>
      <c r="T133" s="34"/>
      <c r="U133" s="34"/>
      <c r="V133" s="34"/>
      <c r="W133" s="34"/>
      <c r="X133" s="30"/>
      <c r="AV133" s="9"/>
      <c r="AX133" s="9"/>
      <c r="AY133" s="9"/>
      <c r="BC133" s="9"/>
      <c r="BI133" s="31"/>
      <c r="BJ133" s="31"/>
      <c r="BK133" s="31"/>
      <c r="BL133" s="31"/>
      <c r="BM133" s="31"/>
      <c r="BN133" s="9"/>
      <c r="BO133" s="31"/>
      <c r="BP133" s="9"/>
      <c r="BQ133" s="9"/>
    </row>
    <row r="134" spans="1:69" s="87" customFormat="1" ht="40.5" x14ac:dyDescent="0.3">
      <c r="A134" s="57"/>
      <c r="B134" s="54"/>
      <c r="C134" s="189">
        <f t="shared" si="67"/>
        <v>105</v>
      </c>
      <c r="D134" s="208" t="s">
        <v>60</v>
      </c>
      <c r="E134" s="190">
        <f t="shared" si="68"/>
        <v>2022</v>
      </c>
      <c r="F134" s="203" t="s">
        <v>193</v>
      </c>
      <c r="G134" s="205" t="s">
        <v>62</v>
      </c>
      <c r="H134" s="177">
        <v>1</v>
      </c>
      <c r="I134" s="227"/>
      <c r="J134" s="210"/>
      <c r="K134" s="210"/>
      <c r="L134" s="267"/>
      <c r="M134" s="159">
        <f t="shared" si="62"/>
        <v>0</v>
      </c>
      <c r="N134" s="156">
        <f t="shared" si="63"/>
        <v>0</v>
      </c>
      <c r="O134" s="156">
        <f t="shared" si="64"/>
        <v>0</v>
      </c>
      <c r="P134" s="156">
        <f t="shared" si="65"/>
        <v>0</v>
      </c>
      <c r="Q134" s="57"/>
      <c r="R134" s="33"/>
      <c r="S134" s="34"/>
      <c r="T134" s="34"/>
      <c r="U134" s="34"/>
      <c r="V134" s="34"/>
      <c r="W134" s="34"/>
      <c r="X134" s="30"/>
      <c r="AV134" s="9"/>
      <c r="AX134" s="9"/>
      <c r="AY134" s="9"/>
      <c r="BC134" s="9"/>
      <c r="BI134" s="31"/>
      <c r="BJ134" s="31"/>
      <c r="BK134" s="31"/>
      <c r="BL134" s="31"/>
      <c r="BM134" s="31"/>
      <c r="BN134" s="9"/>
      <c r="BO134" s="31"/>
      <c r="BP134" s="9"/>
      <c r="BQ134" s="9"/>
    </row>
    <row r="135" spans="1:69" s="87" customFormat="1" ht="40.5" x14ac:dyDescent="0.3">
      <c r="A135" s="57"/>
      <c r="B135" s="54"/>
      <c r="C135" s="173">
        <f t="shared" si="67"/>
        <v>106</v>
      </c>
      <c r="D135" s="228" t="s">
        <v>55</v>
      </c>
      <c r="E135" s="174">
        <f t="shared" si="68"/>
        <v>2023</v>
      </c>
      <c r="F135" s="257" t="s">
        <v>266</v>
      </c>
      <c r="G135" s="230" t="s">
        <v>62</v>
      </c>
      <c r="H135" s="159">
        <v>1</v>
      </c>
      <c r="I135" s="231"/>
      <c r="J135" s="232"/>
      <c r="K135" s="232"/>
      <c r="L135" s="266"/>
      <c r="M135" s="159">
        <f t="shared" si="62"/>
        <v>0</v>
      </c>
      <c r="N135" s="156">
        <f t="shared" si="63"/>
        <v>0</v>
      </c>
      <c r="O135" s="156">
        <f t="shared" si="64"/>
        <v>0</v>
      </c>
      <c r="P135" s="156">
        <f t="shared" si="65"/>
        <v>0</v>
      </c>
      <c r="Q135" s="57"/>
      <c r="R135" s="33"/>
      <c r="S135" s="34"/>
      <c r="T135" s="34"/>
      <c r="U135" s="34"/>
      <c r="V135" s="34"/>
      <c r="W135" s="34"/>
      <c r="X135" s="30"/>
      <c r="AV135" s="9"/>
      <c r="AX135" s="9"/>
      <c r="AY135" s="9"/>
      <c r="BC135" s="9"/>
      <c r="BI135" s="31"/>
      <c r="BJ135" s="31"/>
      <c r="BK135" s="31"/>
      <c r="BL135" s="31"/>
      <c r="BM135" s="31"/>
      <c r="BN135" s="9"/>
      <c r="BO135" s="31"/>
      <c r="BP135" s="9"/>
      <c r="BQ135" s="9"/>
    </row>
    <row r="136" spans="1:69" s="87" customFormat="1" ht="40.5" x14ac:dyDescent="0.3">
      <c r="A136" s="57"/>
      <c r="B136" s="54"/>
      <c r="C136" s="189">
        <f t="shared" si="67"/>
        <v>107</v>
      </c>
      <c r="D136" s="208" t="s">
        <v>60</v>
      </c>
      <c r="E136" s="190">
        <f t="shared" si="68"/>
        <v>2024</v>
      </c>
      <c r="F136" s="203" t="s">
        <v>267</v>
      </c>
      <c r="G136" s="205" t="s">
        <v>62</v>
      </c>
      <c r="H136" s="177">
        <v>1</v>
      </c>
      <c r="I136" s="227"/>
      <c r="J136" s="210"/>
      <c r="K136" s="210"/>
      <c r="L136" s="267"/>
      <c r="M136" s="159">
        <f t="shared" si="62"/>
        <v>0</v>
      </c>
      <c r="N136" s="156">
        <f t="shared" si="63"/>
        <v>0</v>
      </c>
      <c r="O136" s="156">
        <f t="shared" si="64"/>
        <v>0</v>
      </c>
      <c r="P136" s="156">
        <f t="shared" si="65"/>
        <v>0</v>
      </c>
      <c r="Q136" s="57"/>
      <c r="R136" s="33"/>
      <c r="S136" s="34"/>
      <c r="T136" s="34"/>
      <c r="U136" s="34"/>
      <c r="V136" s="34"/>
      <c r="W136" s="34"/>
      <c r="X136" s="30"/>
      <c r="AV136" s="9"/>
      <c r="AX136" s="9"/>
      <c r="AY136" s="9"/>
      <c r="BC136" s="9"/>
      <c r="BI136" s="31"/>
      <c r="BJ136" s="31"/>
      <c r="BK136" s="31"/>
      <c r="BL136" s="31"/>
      <c r="BM136" s="31"/>
      <c r="BN136" s="9"/>
      <c r="BO136" s="31"/>
      <c r="BP136" s="9"/>
      <c r="BQ136" s="9"/>
    </row>
    <row r="137" spans="1:69" s="87" customFormat="1" ht="40.5" x14ac:dyDescent="0.3">
      <c r="A137" s="57"/>
      <c r="B137" s="54"/>
      <c r="C137" s="186">
        <f t="shared" si="67"/>
        <v>108</v>
      </c>
      <c r="D137" s="204" t="s">
        <v>55</v>
      </c>
      <c r="E137" s="187">
        <f t="shared" si="68"/>
        <v>2025</v>
      </c>
      <c r="F137" s="258" t="s">
        <v>194</v>
      </c>
      <c r="G137" s="200" t="s">
        <v>62</v>
      </c>
      <c r="H137" s="159">
        <v>1</v>
      </c>
      <c r="I137" s="201"/>
      <c r="J137" s="202"/>
      <c r="K137" s="202"/>
      <c r="L137" s="268"/>
      <c r="M137" s="159">
        <f t="shared" si="62"/>
        <v>0</v>
      </c>
      <c r="N137" s="156">
        <f t="shared" si="63"/>
        <v>0</v>
      </c>
      <c r="O137" s="156">
        <f t="shared" si="64"/>
        <v>0</v>
      </c>
      <c r="P137" s="156">
        <f t="shared" si="65"/>
        <v>0</v>
      </c>
      <c r="Q137" s="57"/>
      <c r="R137" s="33"/>
      <c r="S137" s="34"/>
      <c r="T137" s="34"/>
      <c r="U137" s="34"/>
      <c r="V137" s="34"/>
      <c r="W137" s="34"/>
      <c r="X137" s="30"/>
      <c r="AV137" s="9"/>
      <c r="AX137" s="9"/>
      <c r="AY137" s="9"/>
      <c r="BC137" s="9"/>
      <c r="BI137" s="31"/>
      <c r="BJ137" s="31"/>
      <c r="BK137" s="31"/>
      <c r="BL137" s="31"/>
      <c r="BM137" s="31"/>
      <c r="BN137" s="9"/>
      <c r="BO137" s="31"/>
      <c r="BP137" s="9"/>
      <c r="BQ137" s="9"/>
    </row>
    <row r="138" spans="1:69" s="87" customFormat="1" ht="40.5" x14ac:dyDescent="0.3">
      <c r="A138" s="57"/>
      <c r="B138" s="54"/>
      <c r="C138" s="189">
        <f t="shared" si="67"/>
        <v>109</v>
      </c>
      <c r="D138" s="208" t="s">
        <v>60</v>
      </c>
      <c r="E138" s="190">
        <f t="shared" si="68"/>
        <v>2026</v>
      </c>
      <c r="F138" s="203" t="s">
        <v>195</v>
      </c>
      <c r="G138" s="205" t="s">
        <v>62</v>
      </c>
      <c r="H138" s="177">
        <v>1</v>
      </c>
      <c r="I138" s="227"/>
      <c r="J138" s="210"/>
      <c r="K138" s="210"/>
      <c r="L138" s="267"/>
      <c r="M138" s="159">
        <f t="shared" si="62"/>
        <v>0</v>
      </c>
      <c r="N138" s="156">
        <f t="shared" si="63"/>
        <v>0</v>
      </c>
      <c r="O138" s="156">
        <f t="shared" si="64"/>
        <v>0</v>
      </c>
      <c r="P138" s="156">
        <f t="shared" si="65"/>
        <v>0</v>
      </c>
      <c r="Q138" s="57"/>
      <c r="R138" s="33"/>
      <c r="S138" s="34"/>
      <c r="T138" s="34"/>
      <c r="U138" s="34"/>
      <c r="V138" s="34"/>
      <c r="W138" s="34"/>
      <c r="X138" s="30"/>
      <c r="AV138" s="9"/>
      <c r="AX138" s="9"/>
      <c r="AY138" s="9"/>
      <c r="BC138" s="9"/>
      <c r="BI138" s="31"/>
      <c r="BJ138" s="31"/>
      <c r="BK138" s="31"/>
      <c r="BL138" s="31"/>
      <c r="BM138" s="31"/>
      <c r="BN138" s="9"/>
      <c r="BO138" s="31"/>
      <c r="BP138" s="9"/>
      <c r="BQ138" s="9"/>
    </row>
    <row r="139" spans="1:69" s="87" customFormat="1" ht="27" x14ac:dyDescent="0.3">
      <c r="A139" s="57"/>
      <c r="B139" s="54"/>
      <c r="C139" s="186">
        <f t="shared" si="67"/>
        <v>110</v>
      </c>
      <c r="D139" s="204" t="s">
        <v>55</v>
      </c>
      <c r="E139" s="187">
        <f t="shared" si="68"/>
        <v>2027</v>
      </c>
      <c r="F139" s="258" t="s">
        <v>268</v>
      </c>
      <c r="G139" s="200" t="s">
        <v>62</v>
      </c>
      <c r="H139" s="159">
        <v>2</v>
      </c>
      <c r="I139" s="201"/>
      <c r="J139" s="202"/>
      <c r="K139" s="202"/>
      <c r="L139" s="268"/>
      <c r="M139" s="159">
        <f t="shared" si="62"/>
        <v>0</v>
      </c>
      <c r="N139" s="156">
        <f t="shared" si="63"/>
        <v>0</v>
      </c>
      <c r="O139" s="156">
        <f t="shared" si="64"/>
        <v>0</v>
      </c>
      <c r="P139" s="156">
        <f t="shared" si="65"/>
        <v>0</v>
      </c>
      <c r="Q139" s="57"/>
      <c r="R139" s="33"/>
      <c r="S139" s="34"/>
      <c r="T139" s="34"/>
      <c r="U139" s="34"/>
      <c r="V139" s="34"/>
      <c r="W139" s="34"/>
      <c r="X139" s="30"/>
      <c r="AV139" s="9"/>
      <c r="AX139" s="9"/>
      <c r="AY139" s="9"/>
      <c r="BC139" s="9"/>
      <c r="BI139" s="31"/>
      <c r="BJ139" s="31"/>
      <c r="BK139" s="31"/>
      <c r="BL139" s="31"/>
      <c r="BM139" s="31"/>
      <c r="BN139" s="9"/>
      <c r="BO139" s="31"/>
      <c r="BP139" s="9"/>
      <c r="BQ139" s="9"/>
    </row>
    <row r="140" spans="1:69" s="87" customFormat="1" ht="27" x14ac:dyDescent="0.3">
      <c r="A140" s="57"/>
      <c r="B140" s="54"/>
      <c r="C140" s="189">
        <f t="shared" si="67"/>
        <v>111</v>
      </c>
      <c r="D140" s="208" t="s">
        <v>60</v>
      </c>
      <c r="E140" s="190">
        <f t="shared" si="68"/>
        <v>2028</v>
      </c>
      <c r="F140" s="203" t="s">
        <v>269</v>
      </c>
      <c r="G140" s="205" t="s">
        <v>62</v>
      </c>
      <c r="H140" s="177">
        <v>2</v>
      </c>
      <c r="I140" s="227"/>
      <c r="J140" s="210"/>
      <c r="K140" s="210"/>
      <c r="L140" s="267"/>
      <c r="M140" s="159">
        <f t="shared" si="62"/>
        <v>0</v>
      </c>
      <c r="N140" s="156">
        <f t="shared" si="63"/>
        <v>0</v>
      </c>
      <c r="O140" s="156">
        <f t="shared" si="64"/>
        <v>0</v>
      </c>
      <c r="P140" s="156">
        <f t="shared" si="65"/>
        <v>0</v>
      </c>
      <c r="Q140" s="57"/>
      <c r="R140" s="33"/>
      <c r="S140" s="34"/>
      <c r="T140" s="34"/>
      <c r="U140" s="34"/>
      <c r="V140" s="34"/>
      <c r="W140" s="34"/>
      <c r="X140" s="30"/>
      <c r="AV140" s="9"/>
      <c r="AX140" s="9"/>
      <c r="AY140" s="9"/>
      <c r="BC140" s="9"/>
      <c r="BI140" s="31"/>
      <c r="BJ140" s="31"/>
      <c r="BK140" s="31"/>
      <c r="BL140" s="31"/>
      <c r="BM140" s="31"/>
      <c r="BN140" s="9"/>
      <c r="BO140" s="31"/>
      <c r="BP140" s="9"/>
      <c r="BQ140" s="9"/>
    </row>
    <row r="141" spans="1:69" s="87" customFormat="1" ht="27" x14ac:dyDescent="0.3">
      <c r="A141" s="57"/>
      <c r="B141" s="54"/>
      <c r="C141" s="186">
        <f t="shared" si="67"/>
        <v>112</v>
      </c>
      <c r="D141" s="204" t="s">
        <v>55</v>
      </c>
      <c r="E141" s="187">
        <f t="shared" si="68"/>
        <v>2029</v>
      </c>
      <c r="F141" s="199" t="s">
        <v>196</v>
      </c>
      <c r="G141" s="200" t="s">
        <v>62</v>
      </c>
      <c r="H141" s="156"/>
      <c r="I141" s="159">
        <v>1</v>
      </c>
      <c r="J141" s="202"/>
      <c r="K141" s="202"/>
      <c r="L141" s="268"/>
      <c r="M141" s="159">
        <f t="shared" ref="M141:M183" si="69">H141*L141</f>
        <v>0</v>
      </c>
      <c r="N141" s="156">
        <f t="shared" ref="N141:N183" si="70">I141*L141</f>
        <v>0</v>
      </c>
      <c r="O141" s="156">
        <f t="shared" ref="O141:O183" si="71">J141*L141</f>
        <v>0</v>
      </c>
      <c r="P141" s="156">
        <f t="shared" ref="P141:P183" si="72">K141*L141</f>
        <v>0</v>
      </c>
      <c r="Q141" s="57"/>
      <c r="R141" s="33"/>
      <c r="S141" s="34"/>
      <c r="T141" s="34"/>
      <c r="U141" s="34"/>
      <c r="V141" s="34"/>
      <c r="W141" s="34"/>
      <c r="X141" s="30"/>
      <c r="AV141" s="9"/>
      <c r="AX141" s="9"/>
      <c r="AY141" s="9"/>
      <c r="BC141" s="9"/>
      <c r="BI141" s="31"/>
      <c r="BJ141" s="31"/>
      <c r="BK141" s="31"/>
      <c r="BL141" s="31"/>
      <c r="BM141" s="31"/>
      <c r="BN141" s="9"/>
      <c r="BO141" s="31"/>
      <c r="BP141" s="9"/>
      <c r="BQ141" s="9"/>
    </row>
    <row r="142" spans="1:69" s="87" customFormat="1" ht="27" x14ac:dyDescent="0.3">
      <c r="A142" s="57"/>
      <c r="B142" s="54"/>
      <c r="C142" s="189">
        <f t="shared" si="67"/>
        <v>113</v>
      </c>
      <c r="D142" s="208" t="s">
        <v>60</v>
      </c>
      <c r="E142" s="190">
        <f t="shared" si="68"/>
        <v>2030</v>
      </c>
      <c r="F142" s="203" t="s">
        <v>197</v>
      </c>
      <c r="G142" s="205" t="s">
        <v>62</v>
      </c>
      <c r="H142" s="164"/>
      <c r="I142" s="177">
        <v>1</v>
      </c>
      <c r="J142" s="210"/>
      <c r="K142" s="210"/>
      <c r="L142" s="267"/>
      <c r="M142" s="159">
        <f t="shared" si="69"/>
        <v>0</v>
      </c>
      <c r="N142" s="156">
        <f t="shared" si="70"/>
        <v>0</v>
      </c>
      <c r="O142" s="156">
        <f t="shared" si="71"/>
        <v>0</v>
      </c>
      <c r="P142" s="156">
        <f t="shared" si="72"/>
        <v>0</v>
      </c>
      <c r="Q142" s="57"/>
      <c r="R142" s="33"/>
      <c r="S142" s="34"/>
      <c r="T142" s="34"/>
      <c r="U142" s="34"/>
      <c r="V142" s="34"/>
      <c r="W142" s="34"/>
      <c r="X142" s="30"/>
      <c r="AV142" s="9"/>
      <c r="AX142" s="9"/>
      <c r="AY142" s="9"/>
      <c r="BC142" s="9"/>
      <c r="BI142" s="31"/>
      <c r="BJ142" s="31"/>
      <c r="BK142" s="31"/>
      <c r="BL142" s="31"/>
      <c r="BM142" s="31"/>
      <c r="BN142" s="9"/>
      <c r="BO142" s="31"/>
      <c r="BP142" s="9"/>
      <c r="BQ142" s="9"/>
    </row>
    <row r="143" spans="1:69" s="87" customFormat="1" x14ac:dyDescent="0.3">
      <c r="A143" s="57"/>
      <c r="B143" s="54"/>
      <c r="C143" s="186">
        <f t="shared" si="67"/>
        <v>114</v>
      </c>
      <c r="D143" s="204" t="s">
        <v>55</v>
      </c>
      <c r="E143" s="187">
        <f t="shared" si="68"/>
        <v>2031</v>
      </c>
      <c r="F143" s="229" t="s">
        <v>202</v>
      </c>
      <c r="G143" s="230" t="s">
        <v>62</v>
      </c>
      <c r="H143" s="159">
        <v>2</v>
      </c>
      <c r="I143" s="231"/>
      <c r="J143" s="232"/>
      <c r="K143" s="232"/>
      <c r="L143" s="266"/>
      <c r="M143" s="159">
        <f t="shared" si="69"/>
        <v>0</v>
      </c>
      <c r="N143" s="156">
        <f t="shared" si="70"/>
        <v>0</v>
      </c>
      <c r="O143" s="156">
        <f t="shared" si="71"/>
        <v>0</v>
      </c>
      <c r="P143" s="156">
        <f t="shared" si="72"/>
        <v>0</v>
      </c>
      <c r="Q143" s="57"/>
      <c r="R143" s="33"/>
      <c r="S143" s="34"/>
      <c r="T143" s="34"/>
      <c r="U143" s="34"/>
      <c r="V143" s="34"/>
      <c r="W143" s="34"/>
      <c r="X143" s="30"/>
      <c r="AV143" s="9"/>
      <c r="AX143" s="9"/>
      <c r="AY143" s="9"/>
      <c r="BC143" s="9"/>
      <c r="BI143" s="31"/>
      <c r="BJ143" s="31"/>
      <c r="BK143" s="31"/>
      <c r="BL143" s="31"/>
      <c r="BM143" s="31"/>
      <c r="BN143" s="9"/>
      <c r="BO143" s="31"/>
      <c r="BP143" s="9"/>
      <c r="BQ143" s="9"/>
    </row>
    <row r="144" spans="1:69" s="87" customFormat="1" x14ac:dyDescent="0.3">
      <c r="A144" s="57"/>
      <c r="B144" s="54"/>
      <c r="C144" s="189">
        <f t="shared" si="67"/>
        <v>115</v>
      </c>
      <c r="D144" s="208" t="s">
        <v>60</v>
      </c>
      <c r="E144" s="190">
        <f t="shared" si="68"/>
        <v>2032</v>
      </c>
      <c r="F144" s="203" t="s">
        <v>198</v>
      </c>
      <c r="G144" s="205" t="s">
        <v>62</v>
      </c>
      <c r="H144" s="177">
        <v>2</v>
      </c>
      <c r="I144" s="227"/>
      <c r="J144" s="210"/>
      <c r="K144" s="210"/>
      <c r="L144" s="267"/>
      <c r="M144" s="159">
        <f t="shared" si="69"/>
        <v>0</v>
      </c>
      <c r="N144" s="156">
        <f t="shared" si="70"/>
        <v>0</v>
      </c>
      <c r="O144" s="156">
        <f t="shared" si="71"/>
        <v>0</v>
      </c>
      <c r="P144" s="156">
        <f t="shared" si="72"/>
        <v>0</v>
      </c>
      <c r="Q144" s="57"/>
      <c r="R144" s="33"/>
      <c r="S144" s="34"/>
      <c r="T144" s="34"/>
      <c r="U144" s="34"/>
      <c r="V144" s="34"/>
      <c r="W144" s="34"/>
      <c r="X144" s="30"/>
      <c r="AV144" s="9"/>
      <c r="AX144" s="9"/>
      <c r="AY144" s="9"/>
      <c r="BC144" s="9"/>
      <c r="BI144" s="31"/>
      <c r="BJ144" s="31"/>
      <c r="BK144" s="31"/>
      <c r="BL144" s="31"/>
      <c r="BM144" s="31"/>
      <c r="BN144" s="9"/>
      <c r="BO144" s="31"/>
      <c r="BP144" s="9"/>
      <c r="BQ144" s="9"/>
    </row>
    <row r="145" spans="1:69" s="87" customFormat="1" x14ac:dyDescent="0.3">
      <c r="A145" s="57"/>
      <c r="B145" s="54"/>
      <c r="C145" s="186">
        <f t="shared" si="67"/>
        <v>116</v>
      </c>
      <c r="D145" s="204" t="s">
        <v>55</v>
      </c>
      <c r="E145" s="187">
        <f t="shared" si="68"/>
        <v>2033</v>
      </c>
      <c r="F145" s="199" t="s">
        <v>200</v>
      </c>
      <c r="G145" s="200" t="s">
        <v>62</v>
      </c>
      <c r="H145" s="159">
        <v>8</v>
      </c>
      <c r="I145" s="201"/>
      <c r="J145" s="202"/>
      <c r="K145" s="202"/>
      <c r="L145" s="268"/>
      <c r="M145" s="159">
        <f t="shared" si="69"/>
        <v>0</v>
      </c>
      <c r="N145" s="156">
        <f t="shared" si="70"/>
        <v>0</v>
      </c>
      <c r="O145" s="156">
        <f t="shared" si="71"/>
        <v>0</v>
      </c>
      <c r="P145" s="156">
        <f t="shared" si="72"/>
        <v>0</v>
      </c>
      <c r="Q145" s="57"/>
      <c r="R145" s="33"/>
      <c r="S145" s="34"/>
      <c r="T145" s="34"/>
      <c r="U145" s="34"/>
      <c r="V145" s="34"/>
      <c r="W145" s="34"/>
      <c r="X145" s="30"/>
      <c r="AV145" s="9"/>
      <c r="AX145" s="9"/>
      <c r="AY145" s="9"/>
      <c r="BC145" s="9"/>
      <c r="BI145" s="31"/>
      <c r="BJ145" s="31"/>
      <c r="BK145" s="31"/>
      <c r="BL145" s="31"/>
      <c r="BM145" s="31"/>
      <c r="BN145" s="9"/>
      <c r="BO145" s="31"/>
      <c r="BP145" s="9"/>
      <c r="BQ145" s="9"/>
    </row>
    <row r="146" spans="1:69" s="87" customFormat="1" x14ac:dyDescent="0.3">
      <c r="A146" s="57"/>
      <c r="B146" s="54"/>
      <c r="C146" s="189">
        <f t="shared" si="67"/>
        <v>117</v>
      </c>
      <c r="D146" s="208" t="s">
        <v>60</v>
      </c>
      <c r="E146" s="190">
        <f t="shared" si="68"/>
        <v>2034</v>
      </c>
      <c r="F146" s="203" t="s">
        <v>199</v>
      </c>
      <c r="G146" s="205" t="s">
        <v>62</v>
      </c>
      <c r="H146" s="177">
        <v>8</v>
      </c>
      <c r="I146" s="227"/>
      <c r="J146" s="210"/>
      <c r="K146" s="210"/>
      <c r="L146" s="267"/>
      <c r="M146" s="159">
        <f t="shared" si="69"/>
        <v>0</v>
      </c>
      <c r="N146" s="156">
        <f t="shared" si="70"/>
        <v>0</v>
      </c>
      <c r="O146" s="156">
        <f t="shared" si="71"/>
        <v>0</v>
      </c>
      <c r="P146" s="156">
        <f t="shared" si="72"/>
        <v>0</v>
      </c>
      <c r="Q146" s="57"/>
      <c r="R146" s="33"/>
      <c r="S146" s="34"/>
      <c r="T146" s="34"/>
      <c r="U146" s="34"/>
      <c r="V146" s="34"/>
      <c r="W146" s="34"/>
      <c r="X146" s="30"/>
      <c r="AV146" s="9"/>
      <c r="AX146" s="9"/>
      <c r="AY146" s="9"/>
      <c r="BC146" s="9"/>
      <c r="BI146" s="31"/>
      <c r="BJ146" s="31"/>
      <c r="BK146" s="31"/>
      <c r="BL146" s="31"/>
      <c r="BM146" s="31"/>
      <c r="BN146" s="9"/>
      <c r="BO146" s="31"/>
      <c r="BP146" s="9"/>
      <c r="BQ146" s="9"/>
    </row>
    <row r="147" spans="1:69" s="87" customFormat="1" x14ac:dyDescent="0.3">
      <c r="A147" s="57"/>
      <c r="B147" s="54"/>
      <c r="C147" s="173">
        <f t="shared" si="67"/>
        <v>118</v>
      </c>
      <c r="D147" s="228" t="s">
        <v>55</v>
      </c>
      <c r="E147" s="174">
        <f t="shared" si="68"/>
        <v>2035</v>
      </c>
      <c r="F147" s="199" t="s">
        <v>201</v>
      </c>
      <c r="G147" s="200" t="s">
        <v>62</v>
      </c>
      <c r="H147" s="159">
        <v>1</v>
      </c>
      <c r="I147" s="201"/>
      <c r="J147" s="202"/>
      <c r="K147" s="202"/>
      <c r="L147" s="268"/>
      <c r="M147" s="159">
        <f t="shared" si="69"/>
        <v>0</v>
      </c>
      <c r="N147" s="156">
        <f t="shared" si="70"/>
        <v>0</v>
      </c>
      <c r="O147" s="156">
        <f t="shared" si="71"/>
        <v>0</v>
      </c>
      <c r="P147" s="156">
        <f t="shared" si="72"/>
        <v>0</v>
      </c>
      <c r="Q147" s="57"/>
      <c r="R147" s="33"/>
      <c r="S147" s="34"/>
      <c r="T147" s="34"/>
      <c r="U147" s="34"/>
      <c r="V147" s="34"/>
      <c r="W147" s="34"/>
      <c r="X147" s="30"/>
      <c r="AV147" s="9"/>
      <c r="AX147" s="9"/>
      <c r="AY147" s="9"/>
      <c r="BC147" s="9"/>
      <c r="BI147" s="31"/>
      <c r="BJ147" s="31"/>
      <c r="BK147" s="31"/>
      <c r="BL147" s="31"/>
      <c r="BM147" s="31"/>
      <c r="BN147" s="9"/>
      <c r="BO147" s="31"/>
      <c r="BP147" s="9"/>
      <c r="BQ147" s="9"/>
    </row>
    <row r="148" spans="1:69" s="87" customFormat="1" x14ac:dyDescent="0.3">
      <c r="A148" s="57"/>
      <c r="B148" s="54"/>
      <c r="C148" s="189">
        <f t="shared" si="67"/>
        <v>119</v>
      </c>
      <c r="D148" s="208" t="s">
        <v>60</v>
      </c>
      <c r="E148" s="190">
        <f t="shared" si="68"/>
        <v>2036</v>
      </c>
      <c r="F148" s="203" t="s">
        <v>204</v>
      </c>
      <c r="G148" s="205" t="s">
        <v>62</v>
      </c>
      <c r="H148" s="177">
        <v>1</v>
      </c>
      <c r="I148" s="227"/>
      <c r="J148" s="210"/>
      <c r="K148" s="210"/>
      <c r="L148" s="267"/>
      <c r="M148" s="159">
        <f t="shared" si="69"/>
        <v>0</v>
      </c>
      <c r="N148" s="156">
        <f t="shared" si="70"/>
        <v>0</v>
      </c>
      <c r="O148" s="156">
        <f t="shared" si="71"/>
        <v>0</v>
      </c>
      <c r="P148" s="156">
        <f t="shared" si="72"/>
        <v>0</v>
      </c>
      <c r="Q148" s="57"/>
      <c r="R148" s="33"/>
      <c r="S148" s="34"/>
      <c r="T148" s="34"/>
      <c r="U148" s="34"/>
      <c r="V148" s="34"/>
      <c r="W148" s="34"/>
      <c r="X148" s="30"/>
      <c r="AV148" s="9"/>
      <c r="AX148" s="9"/>
      <c r="AY148" s="9"/>
      <c r="BC148" s="9"/>
      <c r="BI148" s="31"/>
      <c r="BJ148" s="31"/>
      <c r="BK148" s="31"/>
      <c r="BL148" s="31"/>
      <c r="BM148" s="31"/>
      <c r="BN148" s="9"/>
      <c r="BO148" s="31"/>
      <c r="BP148" s="9"/>
      <c r="BQ148" s="9"/>
    </row>
    <row r="149" spans="1:69" s="87" customFormat="1" x14ac:dyDescent="0.3">
      <c r="A149" s="57"/>
      <c r="B149" s="54"/>
      <c r="C149" s="186">
        <f t="shared" si="67"/>
        <v>120</v>
      </c>
      <c r="D149" s="204" t="s">
        <v>55</v>
      </c>
      <c r="E149" s="187">
        <f t="shared" si="68"/>
        <v>2037</v>
      </c>
      <c r="F149" s="199" t="s">
        <v>203</v>
      </c>
      <c r="G149" s="200" t="s">
        <v>62</v>
      </c>
      <c r="H149" s="159">
        <v>3</v>
      </c>
      <c r="I149" s="201"/>
      <c r="J149" s="202"/>
      <c r="K149" s="202"/>
      <c r="L149" s="268"/>
      <c r="M149" s="159">
        <f t="shared" si="69"/>
        <v>0</v>
      </c>
      <c r="N149" s="156">
        <f t="shared" si="70"/>
        <v>0</v>
      </c>
      <c r="O149" s="156">
        <f t="shared" si="71"/>
        <v>0</v>
      </c>
      <c r="P149" s="156">
        <f t="shared" si="72"/>
        <v>0</v>
      </c>
      <c r="Q149" s="57"/>
      <c r="R149" s="33"/>
      <c r="S149" s="34"/>
      <c r="T149" s="34"/>
      <c r="U149" s="34"/>
      <c r="V149" s="34"/>
      <c r="W149" s="34"/>
      <c r="X149" s="30"/>
      <c r="AV149" s="9"/>
      <c r="AX149" s="9"/>
      <c r="AY149" s="9"/>
      <c r="BC149" s="9"/>
      <c r="BI149" s="31"/>
      <c r="BJ149" s="31"/>
      <c r="BK149" s="31"/>
      <c r="BL149" s="31"/>
      <c r="BM149" s="31"/>
      <c r="BN149" s="9"/>
      <c r="BO149" s="31"/>
      <c r="BP149" s="9"/>
      <c r="BQ149" s="9"/>
    </row>
    <row r="150" spans="1:69" s="87" customFormat="1" x14ac:dyDescent="0.3">
      <c r="A150" s="57"/>
      <c r="B150" s="54"/>
      <c r="C150" s="189">
        <f t="shared" si="67"/>
        <v>121</v>
      </c>
      <c r="D150" s="208" t="s">
        <v>60</v>
      </c>
      <c r="E150" s="190">
        <f t="shared" si="68"/>
        <v>2038</v>
      </c>
      <c r="F150" s="203" t="s">
        <v>205</v>
      </c>
      <c r="G150" s="205" t="s">
        <v>62</v>
      </c>
      <c r="H150" s="177">
        <v>3</v>
      </c>
      <c r="I150" s="227"/>
      <c r="J150" s="210"/>
      <c r="K150" s="210"/>
      <c r="L150" s="267"/>
      <c r="M150" s="159">
        <f t="shared" si="69"/>
        <v>0</v>
      </c>
      <c r="N150" s="156">
        <f t="shared" si="70"/>
        <v>0</v>
      </c>
      <c r="O150" s="156">
        <f t="shared" si="71"/>
        <v>0</v>
      </c>
      <c r="P150" s="156">
        <f t="shared" si="72"/>
        <v>0</v>
      </c>
      <c r="Q150" s="57"/>
      <c r="R150" s="33"/>
      <c r="S150" s="34"/>
      <c r="T150" s="34"/>
      <c r="U150" s="34"/>
      <c r="V150" s="34"/>
      <c r="W150" s="34"/>
      <c r="X150" s="30"/>
      <c r="AV150" s="9"/>
      <c r="AX150" s="9"/>
      <c r="AY150" s="9"/>
      <c r="BC150" s="9"/>
      <c r="BI150" s="31"/>
      <c r="BJ150" s="31"/>
      <c r="BK150" s="31"/>
      <c r="BL150" s="31"/>
      <c r="BM150" s="31"/>
      <c r="BN150" s="9"/>
      <c r="BO150" s="31"/>
      <c r="BP150" s="9"/>
      <c r="BQ150" s="9"/>
    </row>
    <row r="151" spans="1:69" s="87" customFormat="1" x14ac:dyDescent="0.3">
      <c r="A151" s="57"/>
      <c r="B151" s="54"/>
      <c r="C151" s="186">
        <f t="shared" si="67"/>
        <v>122</v>
      </c>
      <c r="D151" s="204" t="s">
        <v>55</v>
      </c>
      <c r="E151" s="187">
        <f t="shared" si="68"/>
        <v>2039</v>
      </c>
      <c r="F151" s="199" t="s">
        <v>206</v>
      </c>
      <c r="G151" s="200" t="s">
        <v>62</v>
      </c>
      <c r="H151" s="159">
        <v>3</v>
      </c>
      <c r="I151" s="201"/>
      <c r="J151" s="202"/>
      <c r="K151" s="202"/>
      <c r="L151" s="268"/>
      <c r="M151" s="159">
        <f t="shared" si="69"/>
        <v>0</v>
      </c>
      <c r="N151" s="156">
        <f t="shared" si="70"/>
        <v>0</v>
      </c>
      <c r="O151" s="156">
        <f t="shared" si="71"/>
        <v>0</v>
      </c>
      <c r="P151" s="156">
        <f t="shared" si="72"/>
        <v>0</v>
      </c>
      <c r="Q151" s="57"/>
      <c r="R151" s="33"/>
      <c r="S151" s="34"/>
      <c r="T151" s="34"/>
      <c r="U151" s="34"/>
      <c r="V151" s="34"/>
      <c r="W151" s="34"/>
      <c r="X151" s="30"/>
      <c r="AV151" s="9"/>
      <c r="AX151" s="9"/>
      <c r="AY151" s="9"/>
      <c r="BC151" s="9"/>
      <c r="BI151" s="31"/>
      <c r="BJ151" s="31"/>
      <c r="BK151" s="31"/>
      <c r="BL151" s="31"/>
      <c r="BM151" s="31"/>
      <c r="BN151" s="9"/>
      <c r="BO151" s="31"/>
      <c r="BP151" s="9"/>
      <c r="BQ151" s="9"/>
    </row>
    <row r="152" spans="1:69" s="87" customFormat="1" x14ac:dyDescent="0.3">
      <c r="A152" s="57"/>
      <c r="B152" s="54"/>
      <c r="C152" s="189">
        <f t="shared" si="67"/>
        <v>123</v>
      </c>
      <c r="D152" s="208" t="s">
        <v>60</v>
      </c>
      <c r="E152" s="190">
        <f t="shared" si="68"/>
        <v>2040</v>
      </c>
      <c r="F152" s="203" t="s">
        <v>207</v>
      </c>
      <c r="G152" s="205" t="s">
        <v>62</v>
      </c>
      <c r="H152" s="177">
        <v>3</v>
      </c>
      <c r="I152" s="227"/>
      <c r="J152" s="210"/>
      <c r="K152" s="210"/>
      <c r="L152" s="267"/>
      <c r="M152" s="159">
        <f t="shared" si="69"/>
        <v>0</v>
      </c>
      <c r="N152" s="156">
        <f t="shared" si="70"/>
        <v>0</v>
      </c>
      <c r="O152" s="156">
        <f t="shared" si="71"/>
        <v>0</v>
      </c>
      <c r="P152" s="156">
        <f t="shared" si="72"/>
        <v>0</v>
      </c>
      <c r="Q152" s="57"/>
      <c r="R152" s="33"/>
      <c r="S152" s="34"/>
      <c r="T152" s="34"/>
      <c r="U152" s="34"/>
      <c r="V152" s="34"/>
      <c r="W152" s="34"/>
      <c r="X152" s="30"/>
      <c r="AV152" s="9"/>
      <c r="AX152" s="9"/>
      <c r="AY152" s="9"/>
      <c r="BC152" s="9"/>
      <c r="BI152" s="31"/>
      <c r="BJ152" s="31"/>
      <c r="BK152" s="31"/>
      <c r="BL152" s="31"/>
      <c r="BM152" s="31"/>
      <c r="BN152" s="9"/>
      <c r="BO152" s="31"/>
      <c r="BP152" s="9"/>
      <c r="BQ152" s="9"/>
    </row>
    <row r="153" spans="1:69" s="87" customFormat="1" x14ac:dyDescent="0.3">
      <c r="A153" s="57"/>
      <c r="B153" s="54"/>
      <c r="C153" s="186">
        <f t="shared" si="67"/>
        <v>124</v>
      </c>
      <c r="D153" s="204" t="s">
        <v>55</v>
      </c>
      <c r="E153" s="187">
        <f t="shared" si="68"/>
        <v>2041</v>
      </c>
      <c r="F153" s="199" t="s">
        <v>208</v>
      </c>
      <c r="G153" s="200" t="s">
        <v>62</v>
      </c>
      <c r="H153" s="159">
        <v>3</v>
      </c>
      <c r="I153" s="201"/>
      <c r="J153" s="202"/>
      <c r="K153" s="202"/>
      <c r="L153" s="268"/>
      <c r="M153" s="159">
        <f t="shared" si="69"/>
        <v>0</v>
      </c>
      <c r="N153" s="156">
        <f t="shared" si="70"/>
        <v>0</v>
      </c>
      <c r="O153" s="156">
        <f t="shared" si="71"/>
        <v>0</v>
      </c>
      <c r="P153" s="156">
        <f t="shared" si="72"/>
        <v>0</v>
      </c>
      <c r="Q153" s="57"/>
      <c r="R153" s="33"/>
      <c r="S153" s="34"/>
      <c r="T153" s="34"/>
      <c r="U153" s="34"/>
      <c r="V153" s="34"/>
      <c r="W153" s="34"/>
      <c r="X153" s="30"/>
      <c r="AV153" s="9"/>
      <c r="AX153" s="9"/>
      <c r="AY153" s="9"/>
      <c r="BC153" s="9"/>
      <c r="BI153" s="31"/>
      <c r="BJ153" s="31"/>
      <c r="BK153" s="31"/>
      <c r="BL153" s="31"/>
      <c r="BM153" s="31"/>
      <c r="BN153" s="9"/>
      <c r="BO153" s="31"/>
      <c r="BP153" s="9"/>
      <c r="BQ153" s="9"/>
    </row>
    <row r="154" spans="1:69" s="87" customFormat="1" x14ac:dyDescent="0.3">
      <c r="A154" s="57"/>
      <c r="B154" s="54"/>
      <c r="C154" s="189">
        <f t="shared" si="67"/>
        <v>125</v>
      </c>
      <c r="D154" s="208" t="s">
        <v>60</v>
      </c>
      <c r="E154" s="190">
        <f t="shared" si="68"/>
        <v>2042</v>
      </c>
      <c r="F154" s="203" t="s">
        <v>209</v>
      </c>
      <c r="G154" s="205" t="s">
        <v>62</v>
      </c>
      <c r="H154" s="177">
        <v>3</v>
      </c>
      <c r="I154" s="227"/>
      <c r="J154" s="210"/>
      <c r="K154" s="210"/>
      <c r="L154" s="267"/>
      <c r="M154" s="159">
        <f t="shared" si="69"/>
        <v>0</v>
      </c>
      <c r="N154" s="156">
        <f t="shared" si="70"/>
        <v>0</v>
      </c>
      <c r="O154" s="156">
        <f t="shared" si="71"/>
        <v>0</v>
      </c>
      <c r="P154" s="156">
        <f t="shared" si="72"/>
        <v>0</v>
      </c>
      <c r="Q154" s="57"/>
      <c r="R154" s="33"/>
      <c r="S154" s="34"/>
      <c r="T154" s="34"/>
      <c r="U154" s="34"/>
      <c r="V154" s="34"/>
      <c r="W154" s="34"/>
      <c r="X154" s="30"/>
      <c r="AV154" s="9"/>
      <c r="AX154" s="9"/>
      <c r="AY154" s="9"/>
      <c r="BC154" s="9"/>
      <c r="BI154" s="31"/>
      <c r="BJ154" s="31"/>
      <c r="BK154" s="31"/>
      <c r="BL154" s="31"/>
      <c r="BM154" s="31"/>
      <c r="BN154" s="9"/>
      <c r="BO154" s="31"/>
      <c r="BP154" s="9"/>
      <c r="BQ154" s="9"/>
    </row>
    <row r="155" spans="1:69" s="87" customFormat="1" x14ac:dyDescent="0.3">
      <c r="A155" s="57"/>
      <c r="B155" s="54"/>
      <c r="C155" s="186">
        <f t="shared" si="67"/>
        <v>126</v>
      </c>
      <c r="D155" s="204" t="s">
        <v>55</v>
      </c>
      <c r="E155" s="187">
        <f t="shared" si="68"/>
        <v>2043</v>
      </c>
      <c r="F155" s="229" t="s">
        <v>210</v>
      </c>
      <c r="G155" s="230" t="s">
        <v>62</v>
      </c>
      <c r="H155" s="159">
        <v>2</v>
      </c>
      <c r="I155" s="231"/>
      <c r="J155" s="232"/>
      <c r="K155" s="232"/>
      <c r="L155" s="266"/>
      <c r="M155" s="159">
        <f t="shared" si="69"/>
        <v>0</v>
      </c>
      <c r="N155" s="156">
        <f t="shared" si="70"/>
        <v>0</v>
      </c>
      <c r="O155" s="156">
        <f t="shared" si="71"/>
        <v>0</v>
      </c>
      <c r="P155" s="156">
        <f t="shared" si="72"/>
        <v>0</v>
      </c>
      <c r="Q155" s="57"/>
      <c r="R155" s="33"/>
      <c r="S155" s="34"/>
      <c r="T155" s="34"/>
      <c r="U155" s="34"/>
      <c r="V155" s="34"/>
      <c r="W155" s="34"/>
      <c r="X155" s="30"/>
      <c r="AV155" s="9"/>
      <c r="AX155" s="9"/>
      <c r="AY155" s="9"/>
      <c r="BC155" s="9"/>
      <c r="BI155" s="31"/>
      <c r="BJ155" s="31"/>
      <c r="BK155" s="31"/>
      <c r="BL155" s="31"/>
      <c r="BM155" s="31"/>
      <c r="BN155" s="9"/>
      <c r="BO155" s="31"/>
      <c r="BP155" s="9"/>
      <c r="BQ155" s="9"/>
    </row>
    <row r="156" spans="1:69" s="87" customFormat="1" x14ac:dyDescent="0.3">
      <c r="A156" s="57"/>
      <c r="B156" s="54"/>
      <c r="C156" s="189">
        <f t="shared" si="67"/>
        <v>127</v>
      </c>
      <c r="D156" s="208" t="s">
        <v>60</v>
      </c>
      <c r="E156" s="190">
        <f t="shared" si="68"/>
        <v>2044</v>
      </c>
      <c r="F156" s="203" t="s">
        <v>211</v>
      </c>
      <c r="G156" s="205" t="s">
        <v>62</v>
      </c>
      <c r="H156" s="177">
        <v>2</v>
      </c>
      <c r="I156" s="227"/>
      <c r="J156" s="210"/>
      <c r="K156" s="210"/>
      <c r="L156" s="267"/>
      <c r="M156" s="159">
        <f t="shared" si="69"/>
        <v>0</v>
      </c>
      <c r="N156" s="156">
        <f t="shared" si="70"/>
        <v>0</v>
      </c>
      <c r="O156" s="156">
        <f t="shared" si="71"/>
        <v>0</v>
      </c>
      <c r="P156" s="156">
        <f t="shared" si="72"/>
        <v>0</v>
      </c>
      <c r="Q156" s="57"/>
      <c r="R156" s="33"/>
      <c r="S156" s="34"/>
      <c r="T156" s="34"/>
      <c r="U156" s="34"/>
      <c r="V156" s="34"/>
      <c r="W156" s="34"/>
      <c r="X156" s="30"/>
      <c r="AV156" s="9"/>
      <c r="AX156" s="9"/>
      <c r="AY156" s="9"/>
      <c r="BC156" s="9"/>
      <c r="BI156" s="31"/>
      <c r="BJ156" s="31"/>
      <c r="BK156" s="31"/>
      <c r="BL156" s="31"/>
      <c r="BM156" s="31"/>
      <c r="BN156" s="9"/>
      <c r="BO156" s="31"/>
      <c r="BP156" s="9"/>
      <c r="BQ156" s="9"/>
    </row>
    <row r="157" spans="1:69" s="87" customFormat="1" x14ac:dyDescent="0.3">
      <c r="A157" s="57"/>
      <c r="B157" s="54"/>
      <c r="C157" s="186">
        <f t="shared" si="67"/>
        <v>128</v>
      </c>
      <c r="D157" s="204" t="s">
        <v>55</v>
      </c>
      <c r="E157" s="187">
        <f t="shared" si="68"/>
        <v>2045</v>
      </c>
      <c r="F157" s="199" t="s">
        <v>212</v>
      </c>
      <c r="G157" s="200" t="s">
        <v>62</v>
      </c>
      <c r="H157" s="159">
        <v>5</v>
      </c>
      <c r="I157" s="201"/>
      <c r="J157" s="202"/>
      <c r="K157" s="202"/>
      <c r="L157" s="268"/>
      <c r="M157" s="159">
        <f t="shared" si="69"/>
        <v>0</v>
      </c>
      <c r="N157" s="156">
        <f t="shared" si="70"/>
        <v>0</v>
      </c>
      <c r="O157" s="156">
        <f t="shared" si="71"/>
        <v>0</v>
      </c>
      <c r="P157" s="156">
        <f t="shared" si="72"/>
        <v>0</v>
      </c>
      <c r="Q157" s="57"/>
      <c r="R157" s="33"/>
      <c r="S157" s="34"/>
      <c r="T157" s="34"/>
      <c r="U157" s="34"/>
      <c r="V157" s="34"/>
      <c r="W157" s="34"/>
      <c r="X157" s="30"/>
      <c r="AV157" s="9"/>
      <c r="AX157" s="9"/>
      <c r="AY157" s="9"/>
      <c r="BC157" s="9"/>
      <c r="BI157" s="31"/>
      <c r="BJ157" s="31"/>
      <c r="BK157" s="31"/>
      <c r="BL157" s="31"/>
      <c r="BM157" s="31"/>
      <c r="BN157" s="9"/>
      <c r="BO157" s="31"/>
      <c r="BP157" s="9"/>
      <c r="BQ157" s="9"/>
    </row>
    <row r="158" spans="1:69" s="87" customFormat="1" x14ac:dyDescent="0.3">
      <c r="A158" s="57"/>
      <c r="B158" s="54"/>
      <c r="C158" s="189">
        <f t="shared" si="67"/>
        <v>129</v>
      </c>
      <c r="D158" s="208" t="s">
        <v>60</v>
      </c>
      <c r="E158" s="190">
        <f t="shared" si="68"/>
        <v>2046</v>
      </c>
      <c r="F158" s="203" t="s">
        <v>213</v>
      </c>
      <c r="G158" s="205" t="s">
        <v>62</v>
      </c>
      <c r="H158" s="177">
        <v>5</v>
      </c>
      <c r="I158" s="227"/>
      <c r="J158" s="210"/>
      <c r="K158" s="210"/>
      <c r="L158" s="267"/>
      <c r="M158" s="159">
        <f t="shared" si="69"/>
        <v>0</v>
      </c>
      <c r="N158" s="156">
        <f t="shared" si="70"/>
        <v>0</v>
      </c>
      <c r="O158" s="156">
        <f t="shared" si="71"/>
        <v>0</v>
      </c>
      <c r="P158" s="156">
        <f t="shared" si="72"/>
        <v>0</v>
      </c>
      <c r="Q158" s="57"/>
      <c r="R158" s="33"/>
      <c r="S158" s="34"/>
      <c r="T158" s="34"/>
      <c r="U158" s="34"/>
      <c r="V158" s="34"/>
      <c r="W158" s="34"/>
      <c r="X158" s="30"/>
      <c r="AV158" s="9"/>
      <c r="AX158" s="9"/>
      <c r="AY158" s="9"/>
      <c r="BC158" s="9"/>
      <c r="BI158" s="31"/>
      <c r="BJ158" s="31"/>
      <c r="BK158" s="31"/>
      <c r="BL158" s="31"/>
      <c r="BM158" s="31"/>
      <c r="BN158" s="9"/>
      <c r="BO158" s="31"/>
      <c r="BP158" s="9"/>
      <c r="BQ158" s="9"/>
    </row>
    <row r="159" spans="1:69" s="87" customFormat="1" x14ac:dyDescent="0.3">
      <c r="A159" s="57"/>
      <c r="B159" s="54"/>
      <c r="C159" s="173">
        <f t="shared" si="67"/>
        <v>130</v>
      </c>
      <c r="D159" s="228" t="s">
        <v>55</v>
      </c>
      <c r="E159" s="174">
        <f t="shared" si="68"/>
        <v>2047</v>
      </c>
      <c r="F159" s="257" t="s">
        <v>214</v>
      </c>
      <c r="G159" s="230" t="s">
        <v>62</v>
      </c>
      <c r="H159" s="159">
        <v>34</v>
      </c>
      <c r="I159" s="159">
        <v>23</v>
      </c>
      <c r="J159" s="159">
        <v>52</v>
      </c>
      <c r="K159" s="232"/>
      <c r="L159" s="266"/>
      <c r="M159" s="159">
        <f t="shared" si="69"/>
        <v>0</v>
      </c>
      <c r="N159" s="159">
        <f t="shared" si="70"/>
        <v>0</v>
      </c>
      <c r="O159" s="159">
        <f t="shared" si="71"/>
        <v>0</v>
      </c>
      <c r="P159" s="156">
        <f t="shared" si="72"/>
        <v>0</v>
      </c>
      <c r="Q159" s="57"/>
      <c r="R159" s="33"/>
      <c r="S159" s="34"/>
      <c r="T159" s="34"/>
      <c r="U159" s="34"/>
      <c r="V159" s="34"/>
      <c r="W159" s="34"/>
      <c r="X159" s="30"/>
      <c r="AV159" s="9"/>
      <c r="AX159" s="9"/>
      <c r="AY159" s="9"/>
      <c r="BC159" s="9"/>
      <c r="BI159" s="31"/>
      <c r="BJ159" s="31"/>
      <c r="BK159" s="31"/>
      <c r="BL159" s="31"/>
      <c r="BM159" s="31"/>
      <c r="BN159" s="9"/>
      <c r="BO159" s="31"/>
      <c r="BP159" s="9"/>
      <c r="BQ159" s="9"/>
    </row>
    <row r="160" spans="1:69" s="87" customFormat="1" ht="27" x14ac:dyDescent="0.3">
      <c r="A160" s="57"/>
      <c r="B160" s="54"/>
      <c r="C160" s="189">
        <f t="shared" si="67"/>
        <v>131</v>
      </c>
      <c r="D160" s="208" t="s">
        <v>60</v>
      </c>
      <c r="E160" s="190">
        <f t="shared" si="68"/>
        <v>2048</v>
      </c>
      <c r="F160" s="203" t="s">
        <v>215</v>
      </c>
      <c r="G160" s="205" t="s">
        <v>62</v>
      </c>
      <c r="H160" s="177">
        <v>34</v>
      </c>
      <c r="I160" s="177">
        <v>23</v>
      </c>
      <c r="J160" s="177">
        <v>52</v>
      </c>
      <c r="K160" s="210"/>
      <c r="L160" s="267"/>
      <c r="M160" s="159">
        <f t="shared" si="69"/>
        <v>0</v>
      </c>
      <c r="N160" s="159">
        <f t="shared" si="70"/>
        <v>0</v>
      </c>
      <c r="O160" s="159">
        <f t="shared" si="71"/>
        <v>0</v>
      </c>
      <c r="P160" s="156">
        <f t="shared" si="72"/>
        <v>0</v>
      </c>
      <c r="Q160" s="57"/>
      <c r="R160" s="33"/>
      <c r="S160" s="34"/>
      <c r="T160" s="34"/>
      <c r="U160" s="34"/>
      <c r="V160" s="34"/>
      <c r="W160" s="34"/>
      <c r="X160" s="30"/>
      <c r="AV160" s="9"/>
      <c r="AX160" s="9"/>
      <c r="AY160" s="9"/>
      <c r="BC160" s="9"/>
      <c r="BI160" s="31"/>
      <c r="BJ160" s="31"/>
      <c r="BK160" s="31"/>
      <c r="BL160" s="31"/>
      <c r="BM160" s="31"/>
      <c r="BN160" s="9"/>
      <c r="BO160" s="31"/>
      <c r="BP160" s="9"/>
      <c r="BQ160" s="9"/>
    </row>
    <row r="161" spans="1:69" s="87" customFormat="1" x14ac:dyDescent="0.3">
      <c r="A161" s="57"/>
      <c r="B161" s="54"/>
      <c r="C161" s="186">
        <f t="shared" si="67"/>
        <v>132</v>
      </c>
      <c r="D161" s="204" t="s">
        <v>55</v>
      </c>
      <c r="E161" s="187">
        <f t="shared" si="68"/>
        <v>2049</v>
      </c>
      <c r="F161" s="199" t="s">
        <v>216</v>
      </c>
      <c r="G161" s="200" t="s">
        <v>58</v>
      </c>
      <c r="H161" s="159">
        <v>785</v>
      </c>
      <c r="I161" s="159">
        <v>250</v>
      </c>
      <c r="J161" s="159">
        <v>550</v>
      </c>
      <c r="K161" s="202"/>
      <c r="L161" s="268"/>
      <c r="M161" s="159">
        <f t="shared" si="69"/>
        <v>0</v>
      </c>
      <c r="N161" s="159">
        <f t="shared" si="70"/>
        <v>0</v>
      </c>
      <c r="O161" s="159">
        <f t="shared" si="71"/>
        <v>0</v>
      </c>
      <c r="P161" s="156">
        <f t="shared" si="72"/>
        <v>0</v>
      </c>
      <c r="Q161" s="57"/>
      <c r="R161" s="33"/>
      <c r="S161" s="34"/>
      <c r="T161" s="34"/>
      <c r="U161" s="34"/>
      <c r="V161" s="34"/>
      <c r="W161" s="34"/>
      <c r="X161" s="30"/>
      <c r="AV161" s="9"/>
      <c r="AX161" s="9"/>
      <c r="AY161" s="9"/>
      <c r="BC161" s="9"/>
      <c r="BI161" s="31"/>
      <c r="BJ161" s="31"/>
      <c r="BK161" s="31"/>
      <c r="BL161" s="31"/>
      <c r="BM161" s="31"/>
      <c r="BN161" s="9"/>
      <c r="BO161" s="31"/>
      <c r="BP161" s="9"/>
      <c r="BQ161" s="9"/>
    </row>
    <row r="162" spans="1:69" s="87" customFormat="1" x14ac:dyDescent="0.3">
      <c r="A162" s="57"/>
      <c r="B162" s="54"/>
      <c r="C162" s="189">
        <f t="shared" si="67"/>
        <v>133</v>
      </c>
      <c r="D162" s="208" t="s">
        <v>60</v>
      </c>
      <c r="E162" s="190">
        <f t="shared" si="68"/>
        <v>2050</v>
      </c>
      <c r="F162" s="203" t="s">
        <v>217</v>
      </c>
      <c r="G162" s="205" t="s">
        <v>58</v>
      </c>
      <c r="H162" s="177">
        <v>785</v>
      </c>
      <c r="I162" s="177">
        <v>250</v>
      </c>
      <c r="J162" s="177">
        <v>550</v>
      </c>
      <c r="K162" s="210"/>
      <c r="L162" s="267"/>
      <c r="M162" s="159">
        <f t="shared" si="69"/>
        <v>0</v>
      </c>
      <c r="N162" s="159">
        <f t="shared" si="70"/>
        <v>0</v>
      </c>
      <c r="O162" s="159">
        <f t="shared" si="71"/>
        <v>0</v>
      </c>
      <c r="P162" s="156">
        <f t="shared" si="72"/>
        <v>0</v>
      </c>
      <c r="Q162" s="57"/>
      <c r="R162" s="33"/>
      <c r="S162" s="34"/>
      <c r="T162" s="34"/>
      <c r="U162" s="34"/>
      <c r="V162" s="34"/>
      <c r="W162" s="34"/>
      <c r="X162" s="30"/>
      <c r="AV162" s="9"/>
      <c r="AX162" s="9"/>
      <c r="AY162" s="9"/>
      <c r="BC162" s="9"/>
      <c r="BI162" s="31"/>
      <c r="BJ162" s="31"/>
      <c r="BK162" s="31"/>
      <c r="BL162" s="31"/>
      <c r="BM162" s="31"/>
      <c r="BN162" s="9"/>
      <c r="BO162" s="31"/>
      <c r="BP162" s="9"/>
      <c r="BQ162" s="9"/>
    </row>
    <row r="163" spans="1:69" s="87" customFormat="1" x14ac:dyDescent="0.3">
      <c r="A163" s="57"/>
      <c r="B163" s="54"/>
      <c r="C163" s="186">
        <f t="shared" si="67"/>
        <v>134</v>
      </c>
      <c r="D163" s="204" t="s">
        <v>55</v>
      </c>
      <c r="E163" s="187">
        <f t="shared" si="68"/>
        <v>2051</v>
      </c>
      <c r="F163" s="229" t="s">
        <v>218</v>
      </c>
      <c r="G163" s="230" t="s">
        <v>58</v>
      </c>
      <c r="H163" s="159">
        <v>20</v>
      </c>
      <c r="I163" s="231"/>
      <c r="J163" s="232"/>
      <c r="K163" s="232"/>
      <c r="L163" s="266"/>
      <c r="M163" s="159">
        <f t="shared" si="69"/>
        <v>0</v>
      </c>
      <c r="N163" s="156">
        <f t="shared" si="70"/>
        <v>0</v>
      </c>
      <c r="O163" s="156">
        <f t="shared" si="71"/>
        <v>0</v>
      </c>
      <c r="P163" s="156">
        <f t="shared" si="72"/>
        <v>0</v>
      </c>
      <c r="Q163" s="57"/>
      <c r="R163" s="33"/>
      <c r="S163" s="34"/>
      <c r="T163" s="34"/>
      <c r="U163" s="34"/>
      <c r="V163" s="34"/>
      <c r="W163" s="34"/>
      <c r="X163" s="30"/>
      <c r="AV163" s="9"/>
      <c r="AX163" s="9"/>
      <c r="AY163" s="9"/>
      <c r="BC163" s="9"/>
      <c r="BI163" s="31"/>
      <c r="BJ163" s="31"/>
      <c r="BK163" s="31"/>
      <c r="BL163" s="31"/>
      <c r="BM163" s="31"/>
      <c r="BN163" s="9"/>
      <c r="BO163" s="31"/>
      <c r="BP163" s="9"/>
      <c r="BQ163" s="9"/>
    </row>
    <row r="164" spans="1:69" s="87" customFormat="1" x14ac:dyDescent="0.3">
      <c r="A164" s="57"/>
      <c r="B164" s="54"/>
      <c r="C164" s="189">
        <f t="shared" si="67"/>
        <v>135</v>
      </c>
      <c r="D164" s="208" t="s">
        <v>60</v>
      </c>
      <c r="E164" s="190">
        <f t="shared" si="68"/>
        <v>2052</v>
      </c>
      <c r="F164" s="203" t="s">
        <v>219</v>
      </c>
      <c r="G164" s="205" t="s">
        <v>58</v>
      </c>
      <c r="H164" s="177">
        <v>20</v>
      </c>
      <c r="I164" s="227"/>
      <c r="J164" s="210"/>
      <c r="K164" s="210"/>
      <c r="L164" s="267"/>
      <c r="M164" s="159">
        <f t="shared" si="69"/>
        <v>0</v>
      </c>
      <c r="N164" s="156">
        <f t="shared" si="70"/>
        <v>0</v>
      </c>
      <c r="O164" s="156">
        <f t="shared" si="71"/>
        <v>0</v>
      </c>
      <c r="P164" s="156">
        <f t="shared" si="72"/>
        <v>0</v>
      </c>
      <c r="Q164" s="57"/>
      <c r="R164" s="33"/>
      <c r="S164" s="34"/>
      <c r="T164" s="34"/>
      <c r="U164" s="34"/>
      <c r="V164" s="34"/>
      <c r="W164" s="34"/>
      <c r="X164" s="30"/>
      <c r="AV164" s="9"/>
      <c r="AX164" s="9"/>
      <c r="AY164" s="9"/>
      <c r="BC164" s="9"/>
      <c r="BI164" s="31"/>
      <c r="BJ164" s="31"/>
      <c r="BK164" s="31"/>
      <c r="BL164" s="31"/>
      <c r="BM164" s="31"/>
      <c r="BN164" s="9"/>
      <c r="BO164" s="31"/>
      <c r="BP164" s="9"/>
      <c r="BQ164" s="9"/>
    </row>
    <row r="165" spans="1:69" s="87" customFormat="1" ht="27" x14ac:dyDescent="0.3">
      <c r="A165" s="57"/>
      <c r="B165" s="54"/>
      <c r="C165" s="186">
        <f t="shared" si="67"/>
        <v>136</v>
      </c>
      <c r="D165" s="204" t="s">
        <v>55</v>
      </c>
      <c r="E165" s="187">
        <f t="shared" si="68"/>
        <v>2053</v>
      </c>
      <c r="F165" s="234" t="s">
        <v>220</v>
      </c>
      <c r="G165" s="235" t="s">
        <v>58</v>
      </c>
      <c r="H165" s="159">
        <v>45</v>
      </c>
      <c r="I165" s="159">
        <v>45</v>
      </c>
      <c r="J165" s="236"/>
      <c r="K165" s="236"/>
      <c r="L165" s="269"/>
      <c r="M165" s="159">
        <f t="shared" si="69"/>
        <v>0</v>
      </c>
      <c r="N165" s="156">
        <f t="shared" si="70"/>
        <v>0</v>
      </c>
      <c r="O165" s="156">
        <f t="shared" si="71"/>
        <v>0</v>
      </c>
      <c r="P165" s="156">
        <f t="shared" si="72"/>
        <v>0</v>
      </c>
      <c r="Q165" s="57"/>
      <c r="R165" s="33"/>
      <c r="S165" s="34"/>
      <c r="T165" s="34"/>
      <c r="U165" s="34"/>
      <c r="V165" s="34"/>
      <c r="W165" s="34"/>
      <c r="X165" s="30"/>
      <c r="AV165" s="9"/>
      <c r="AX165" s="9"/>
      <c r="AY165" s="9"/>
      <c r="BC165" s="9"/>
      <c r="BI165" s="31"/>
      <c r="BJ165" s="31"/>
      <c r="BK165" s="31"/>
      <c r="BL165" s="31"/>
      <c r="BM165" s="31"/>
      <c r="BN165" s="9"/>
      <c r="BO165" s="31"/>
      <c r="BP165" s="9"/>
      <c r="BQ165" s="9"/>
    </row>
    <row r="166" spans="1:69" s="87" customFormat="1" ht="27" x14ac:dyDescent="0.3">
      <c r="A166" s="57"/>
      <c r="B166" s="54"/>
      <c r="C166" s="189">
        <f t="shared" si="67"/>
        <v>137</v>
      </c>
      <c r="D166" s="208" t="s">
        <v>60</v>
      </c>
      <c r="E166" s="190">
        <f t="shared" si="68"/>
        <v>2054</v>
      </c>
      <c r="F166" s="237" t="s">
        <v>221</v>
      </c>
      <c r="G166" s="238" t="s">
        <v>58</v>
      </c>
      <c r="H166" s="177">
        <v>45</v>
      </c>
      <c r="I166" s="177">
        <v>45</v>
      </c>
      <c r="J166" s="239"/>
      <c r="K166" s="239"/>
      <c r="L166" s="270"/>
      <c r="M166" s="159">
        <f t="shared" si="69"/>
        <v>0</v>
      </c>
      <c r="N166" s="156">
        <f t="shared" si="70"/>
        <v>0</v>
      </c>
      <c r="O166" s="156">
        <f t="shared" si="71"/>
        <v>0</v>
      </c>
      <c r="P166" s="156">
        <f t="shared" si="72"/>
        <v>0</v>
      </c>
      <c r="Q166" s="57"/>
      <c r="R166" s="33"/>
      <c r="S166" s="34"/>
      <c r="T166" s="34"/>
      <c r="U166" s="34"/>
      <c r="V166" s="34"/>
      <c r="W166" s="34"/>
      <c r="X166" s="30"/>
      <c r="AV166" s="9"/>
      <c r="AX166" s="9"/>
      <c r="AY166" s="9"/>
      <c r="BC166" s="9"/>
      <c r="BI166" s="31"/>
      <c r="BJ166" s="31"/>
      <c r="BK166" s="31"/>
      <c r="BL166" s="31"/>
      <c r="BM166" s="31"/>
      <c r="BN166" s="9"/>
      <c r="BO166" s="31"/>
      <c r="BP166" s="9"/>
      <c r="BQ166" s="9"/>
    </row>
    <row r="167" spans="1:69" s="87" customFormat="1" ht="40.5" x14ac:dyDescent="0.3">
      <c r="A167" s="57"/>
      <c r="B167" s="54"/>
      <c r="C167" s="186">
        <f t="shared" si="67"/>
        <v>138</v>
      </c>
      <c r="D167" s="204" t="s">
        <v>55</v>
      </c>
      <c r="E167" s="187">
        <f t="shared" si="68"/>
        <v>2055</v>
      </c>
      <c r="F167" s="234" t="s">
        <v>125</v>
      </c>
      <c r="G167" s="230" t="s">
        <v>62</v>
      </c>
      <c r="H167" s="159">
        <v>2</v>
      </c>
      <c r="I167" s="159">
        <v>2</v>
      </c>
      <c r="J167" s="159">
        <v>1</v>
      </c>
      <c r="K167" s="232"/>
      <c r="L167" s="266"/>
      <c r="M167" s="159">
        <f t="shared" si="69"/>
        <v>0</v>
      </c>
      <c r="N167" s="159">
        <f t="shared" si="70"/>
        <v>0</v>
      </c>
      <c r="O167" s="159">
        <f t="shared" si="71"/>
        <v>0</v>
      </c>
      <c r="P167" s="156">
        <f t="shared" si="72"/>
        <v>0</v>
      </c>
      <c r="Q167" s="57"/>
      <c r="R167" s="33"/>
      <c r="S167" s="34"/>
      <c r="T167" s="34"/>
      <c r="U167" s="34"/>
      <c r="V167" s="34"/>
      <c r="W167" s="34"/>
      <c r="X167" s="30"/>
      <c r="AV167" s="9"/>
      <c r="AX167" s="9"/>
      <c r="AY167" s="9"/>
      <c r="BC167" s="9"/>
      <c r="BI167" s="31"/>
      <c r="BJ167" s="31"/>
      <c r="BK167" s="31"/>
      <c r="BL167" s="31"/>
      <c r="BM167" s="31"/>
      <c r="BN167" s="9"/>
      <c r="BO167" s="31"/>
      <c r="BP167" s="9"/>
      <c r="BQ167" s="9"/>
    </row>
    <row r="168" spans="1:69" s="87" customFormat="1" ht="40.5" x14ac:dyDescent="0.3">
      <c r="A168" s="57"/>
      <c r="B168" s="54"/>
      <c r="C168" s="189">
        <f t="shared" si="67"/>
        <v>139</v>
      </c>
      <c r="D168" s="208" t="s">
        <v>60</v>
      </c>
      <c r="E168" s="190">
        <f t="shared" si="68"/>
        <v>2056</v>
      </c>
      <c r="F168" s="237" t="s">
        <v>223</v>
      </c>
      <c r="G168" s="238" t="s">
        <v>62</v>
      </c>
      <c r="H168" s="178">
        <v>2</v>
      </c>
      <c r="I168" s="178">
        <v>2</v>
      </c>
      <c r="J168" s="178">
        <v>1</v>
      </c>
      <c r="K168" s="239"/>
      <c r="L168" s="270"/>
      <c r="M168" s="179">
        <f t="shared" si="69"/>
        <v>0</v>
      </c>
      <c r="N168" s="179">
        <f t="shared" si="70"/>
        <v>0</v>
      </c>
      <c r="O168" s="179">
        <f t="shared" si="71"/>
        <v>0</v>
      </c>
      <c r="P168" s="180">
        <f t="shared" si="72"/>
        <v>0</v>
      </c>
      <c r="Q168" s="57"/>
      <c r="R168" s="33"/>
      <c r="S168" s="34"/>
      <c r="T168" s="34"/>
      <c r="U168" s="34"/>
      <c r="V168" s="34"/>
      <c r="W168" s="34"/>
      <c r="X168" s="30"/>
      <c r="AV168" s="9"/>
      <c r="AX168" s="9"/>
      <c r="AY168" s="9"/>
      <c r="BC168" s="9"/>
      <c r="BI168" s="31"/>
      <c r="BJ168" s="31"/>
      <c r="BK168" s="31"/>
      <c r="BL168" s="31"/>
      <c r="BM168" s="31"/>
      <c r="BN168" s="9"/>
      <c r="BO168" s="31"/>
      <c r="BP168" s="9"/>
      <c r="BQ168" s="9"/>
    </row>
    <row r="169" spans="1:69" s="87" customFormat="1" x14ac:dyDescent="0.3">
      <c r="A169" s="57"/>
      <c r="B169" s="54"/>
      <c r="C169" s="173">
        <f t="shared" si="67"/>
        <v>140</v>
      </c>
      <c r="D169" s="228" t="s">
        <v>55</v>
      </c>
      <c r="E169" s="174">
        <f t="shared" si="68"/>
        <v>2057</v>
      </c>
      <c r="F169" s="229" t="s">
        <v>118</v>
      </c>
      <c r="G169" s="230" t="s">
        <v>62</v>
      </c>
      <c r="H169" s="159">
        <v>4</v>
      </c>
      <c r="I169" s="159">
        <v>4</v>
      </c>
      <c r="J169" s="159">
        <v>4</v>
      </c>
      <c r="K169" s="232"/>
      <c r="L169" s="266"/>
      <c r="M169" s="159">
        <f t="shared" si="69"/>
        <v>0</v>
      </c>
      <c r="N169" s="159">
        <f t="shared" si="70"/>
        <v>0</v>
      </c>
      <c r="O169" s="159">
        <f t="shared" si="71"/>
        <v>0</v>
      </c>
      <c r="P169" s="156">
        <f t="shared" si="72"/>
        <v>0</v>
      </c>
      <c r="Q169" s="57"/>
      <c r="R169" s="33"/>
      <c r="S169" s="34"/>
      <c r="T169" s="34"/>
      <c r="U169" s="34"/>
      <c r="V169" s="34"/>
      <c r="W169" s="34"/>
      <c r="X169" s="30"/>
      <c r="AV169" s="9"/>
      <c r="AX169" s="9"/>
      <c r="AY169" s="9"/>
      <c r="BC169" s="9"/>
      <c r="BI169" s="31"/>
      <c r="BJ169" s="31"/>
      <c r="BK169" s="31"/>
      <c r="BL169" s="31"/>
      <c r="BM169" s="31"/>
      <c r="BN169" s="9"/>
      <c r="BO169" s="31"/>
      <c r="BP169" s="9"/>
      <c r="BQ169" s="9"/>
    </row>
    <row r="170" spans="1:69" s="87" customFormat="1" x14ac:dyDescent="0.3">
      <c r="A170" s="57"/>
      <c r="B170" s="54"/>
      <c r="C170" s="189">
        <f t="shared" si="67"/>
        <v>141</v>
      </c>
      <c r="D170" s="228" t="s">
        <v>55</v>
      </c>
      <c r="E170" s="187">
        <f t="shared" si="68"/>
        <v>2058</v>
      </c>
      <c r="F170" s="229" t="s">
        <v>98</v>
      </c>
      <c r="G170" s="230" t="s">
        <v>62</v>
      </c>
      <c r="H170" s="159">
        <v>40</v>
      </c>
      <c r="I170" s="159">
        <v>140</v>
      </c>
      <c r="J170" s="232"/>
      <c r="K170" s="232"/>
      <c r="L170" s="266"/>
      <c r="M170" s="159">
        <f t="shared" si="69"/>
        <v>0</v>
      </c>
      <c r="N170" s="159">
        <f t="shared" si="70"/>
        <v>0</v>
      </c>
      <c r="O170" s="159">
        <f t="shared" si="71"/>
        <v>0</v>
      </c>
      <c r="P170" s="156">
        <f t="shared" si="72"/>
        <v>0</v>
      </c>
      <c r="Q170" s="57"/>
      <c r="R170" s="33"/>
      <c r="S170" s="34"/>
      <c r="T170" s="34"/>
      <c r="U170" s="34"/>
      <c r="V170" s="34"/>
      <c r="W170" s="34"/>
      <c r="X170" s="30"/>
      <c r="AV170" s="9"/>
      <c r="AX170" s="9"/>
      <c r="AY170" s="9"/>
      <c r="BC170" s="9"/>
      <c r="BI170" s="31"/>
      <c r="BJ170" s="31"/>
      <c r="BK170" s="31"/>
      <c r="BL170" s="31"/>
      <c r="BM170" s="31"/>
      <c r="BN170" s="9"/>
      <c r="BO170" s="31"/>
      <c r="BP170" s="9"/>
      <c r="BQ170" s="9"/>
    </row>
    <row r="171" spans="1:69" s="87" customFormat="1" x14ac:dyDescent="0.3">
      <c r="A171" s="57"/>
      <c r="B171" s="54"/>
      <c r="C171" s="186">
        <f t="shared" si="67"/>
        <v>142</v>
      </c>
      <c r="D171" s="228" t="s">
        <v>55</v>
      </c>
      <c r="E171" s="187">
        <f t="shared" si="68"/>
        <v>2059</v>
      </c>
      <c r="F171" s="229" t="s">
        <v>100</v>
      </c>
      <c r="G171" s="230" t="s">
        <v>62</v>
      </c>
      <c r="H171" s="159">
        <v>20</v>
      </c>
      <c r="I171" s="159">
        <v>60</v>
      </c>
      <c r="J171" s="232"/>
      <c r="K171" s="232"/>
      <c r="L171" s="266"/>
      <c r="M171" s="159">
        <f t="shared" si="69"/>
        <v>0</v>
      </c>
      <c r="N171" s="159">
        <f t="shared" si="70"/>
        <v>0</v>
      </c>
      <c r="O171" s="159">
        <f t="shared" si="71"/>
        <v>0</v>
      </c>
      <c r="P171" s="156">
        <f t="shared" si="72"/>
        <v>0</v>
      </c>
      <c r="Q171" s="57"/>
      <c r="R171" s="33"/>
      <c r="S171" s="34"/>
      <c r="T171" s="34"/>
      <c r="U171" s="34"/>
      <c r="V171" s="34"/>
      <c r="W171" s="34"/>
      <c r="X171" s="30"/>
      <c r="AV171" s="9"/>
      <c r="AX171" s="9"/>
      <c r="AY171" s="9"/>
      <c r="BC171" s="9"/>
      <c r="BI171" s="31"/>
      <c r="BJ171" s="31"/>
      <c r="BK171" s="31"/>
      <c r="BL171" s="31"/>
      <c r="BM171" s="31"/>
      <c r="BN171" s="9"/>
      <c r="BO171" s="31"/>
      <c r="BP171" s="9"/>
      <c r="BQ171" s="9"/>
    </row>
    <row r="172" spans="1:69" s="87" customFormat="1" x14ac:dyDescent="0.3">
      <c r="A172" s="57"/>
      <c r="B172" s="54"/>
      <c r="C172" s="189">
        <f t="shared" si="67"/>
        <v>143</v>
      </c>
      <c r="D172" s="228" t="s">
        <v>55</v>
      </c>
      <c r="E172" s="187">
        <f t="shared" si="68"/>
        <v>2060</v>
      </c>
      <c r="F172" s="229" t="s">
        <v>75</v>
      </c>
      <c r="G172" s="230" t="s">
        <v>62</v>
      </c>
      <c r="H172" s="159">
        <v>60</v>
      </c>
      <c r="I172" s="159">
        <v>200</v>
      </c>
      <c r="J172" s="232"/>
      <c r="K172" s="232"/>
      <c r="L172" s="266"/>
      <c r="M172" s="159">
        <f t="shared" si="69"/>
        <v>0</v>
      </c>
      <c r="N172" s="159">
        <f t="shared" si="70"/>
        <v>0</v>
      </c>
      <c r="O172" s="159">
        <f t="shared" si="71"/>
        <v>0</v>
      </c>
      <c r="P172" s="156">
        <f t="shared" si="72"/>
        <v>0</v>
      </c>
      <c r="Q172" s="57"/>
      <c r="R172" s="33"/>
      <c r="S172" s="34"/>
      <c r="T172" s="34"/>
      <c r="U172" s="34"/>
      <c r="V172" s="34"/>
      <c r="W172" s="34"/>
      <c r="X172" s="30"/>
      <c r="AV172" s="9"/>
      <c r="AX172" s="9"/>
      <c r="AY172" s="9"/>
      <c r="BC172" s="9"/>
      <c r="BI172" s="31"/>
      <c r="BJ172" s="31"/>
      <c r="BK172" s="31"/>
      <c r="BL172" s="31"/>
      <c r="BM172" s="31"/>
      <c r="BN172" s="9"/>
      <c r="BO172" s="31"/>
      <c r="BP172" s="9"/>
      <c r="BQ172" s="9"/>
    </row>
    <row r="173" spans="1:69" s="87" customFormat="1" x14ac:dyDescent="0.3">
      <c r="A173" s="57"/>
      <c r="B173" s="54"/>
      <c r="C173" s="173">
        <f t="shared" si="67"/>
        <v>144</v>
      </c>
      <c r="D173" s="228" t="s">
        <v>55</v>
      </c>
      <c r="E173" s="187">
        <f t="shared" si="68"/>
        <v>2061</v>
      </c>
      <c r="F173" s="229" t="s">
        <v>77</v>
      </c>
      <c r="G173" s="230" t="s">
        <v>62</v>
      </c>
      <c r="H173" s="159">
        <v>60</v>
      </c>
      <c r="I173" s="159">
        <v>200</v>
      </c>
      <c r="J173" s="232"/>
      <c r="K173" s="232"/>
      <c r="L173" s="266"/>
      <c r="M173" s="159">
        <f t="shared" si="69"/>
        <v>0</v>
      </c>
      <c r="N173" s="159">
        <f t="shared" si="70"/>
        <v>0</v>
      </c>
      <c r="O173" s="159">
        <f t="shared" si="71"/>
        <v>0</v>
      </c>
      <c r="P173" s="156">
        <f t="shared" si="72"/>
        <v>0</v>
      </c>
      <c r="Q173" s="57"/>
      <c r="R173" s="33"/>
      <c r="S173" s="34"/>
      <c r="T173" s="34"/>
      <c r="U173" s="34"/>
      <c r="V173" s="34"/>
      <c r="W173" s="34"/>
      <c r="X173" s="30"/>
      <c r="AV173" s="9"/>
      <c r="AX173" s="9"/>
      <c r="AY173" s="9"/>
      <c r="BC173" s="9"/>
      <c r="BI173" s="31"/>
      <c r="BJ173" s="31"/>
      <c r="BK173" s="31"/>
      <c r="BL173" s="31"/>
      <c r="BM173" s="31"/>
      <c r="BN173" s="9"/>
      <c r="BO173" s="31"/>
      <c r="BP173" s="9"/>
      <c r="BQ173" s="9"/>
    </row>
    <row r="174" spans="1:69" s="47" customFormat="1" x14ac:dyDescent="0.3">
      <c r="A174" s="176"/>
      <c r="B174" s="212"/>
      <c r="C174" s="240">
        <f t="shared" si="67"/>
        <v>145</v>
      </c>
      <c r="D174" s="228" t="s">
        <v>55</v>
      </c>
      <c r="E174" s="187">
        <f t="shared" si="68"/>
        <v>2062</v>
      </c>
      <c r="F174" s="229" t="s">
        <v>79</v>
      </c>
      <c r="G174" s="230" t="s">
        <v>62</v>
      </c>
      <c r="H174" s="159">
        <v>60</v>
      </c>
      <c r="I174" s="159">
        <v>200</v>
      </c>
      <c r="J174" s="232"/>
      <c r="K174" s="232"/>
      <c r="L174" s="266"/>
      <c r="M174" s="159">
        <f t="shared" si="69"/>
        <v>0</v>
      </c>
      <c r="N174" s="159">
        <f t="shared" si="70"/>
        <v>0</v>
      </c>
      <c r="O174" s="159">
        <f t="shared" si="71"/>
        <v>0</v>
      </c>
      <c r="P174" s="156">
        <f t="shared" si="72"/>
        <v>0</v>
      </c>
      <c r="Q174" s="176"/>
      <c r="R174" s="48"/>
      <c r="S174" s="49"/>
      <c r="T174" s="49"/>
      <c r="U174" s="49"/>
      <c r="V174" s="49"/>
      <c r="W174" s="49"/>
      <c r="X174" s="50"/>
      <c r="AV174" s="51"/>
      <c r="AX174" s="51"/>
      <c r="AY174" s="51"/>
      <c r="BC174" s="51"/>
      <c r="BI174" s="52"/>
      <c r="BJ174" s="52"/>
      <c r="BK174" s="52"/>
      <c r="BL174" s="52"/>
      <c r="BM174" s="52"/>
      <c r="BN174" s="51"/>
      <c r="BO174" s="52"/>
      <c r="BP174" s="51"/>
      <c r="BQ174" s="51"/>
    </row>
    <row r="175" spans="1:69" s="87" customFormat="1" x14ac:dyDescent="0.3">
      <c r="A175" s="57"/>
      <c r="B175" s="54"/>
      <c r="C175" s="173">
        <f t="shared" si="67"/>
        <v>146</v>
      </c>
      <c r="D175" s="241" t="s">
        <v>60</v>
      </c>
      <c r="E175" s="190">
        <f t="shared" si="68"/>
        <v>2063</v>
      </c>
      <c r="F175" s="203" t="s">
        <v>173</v>
      </c>
      <c r="G175" s="205" t="s">
        <v>58</v>
      </c>
      <c r="H175" s="178">
        <v>825</v>
      </c>
      <c r="I175" s="178">
        <v>250</v>
      </c>
      <c r="J175" s="210"/>
      <c r="K175" s="210"/>
      <c r="L175" s="267"/>
      <c r="M175" s="159">
        <f t="shared" si="69"/>
        <v>0</v>
      </c>
      <c r="N175" s="159">
        <f t="shared" si="70"/>
        <v>0</v>
      </c>
      <c r="O175" s="159">
        <f t="shared" si="71"/>
        <v>0</v>
      </c>
      <c r="P175" s="156">
        <f t="shared" si="72"/>
        <v>0</v>
      </c>
      <c r="Q175" s="57"/>
      <c r="R175" s="33"/>
      <c r="S175" s="34"/>
      <c r="T175" s="34"/>
      <c r="U175" s="34"/>
      <c r="V175" s="34"/>
      <c r="W175" s="34"/>
      <c r="X175" s="30"/>
      <c r="AV175" s="9"/>
      <c r="AX175" s="9"/>
      <c r="AY175" s="9"/>
      <c r="BC175" s="9"/>
      <c r="BI175" s="31"/>
      <c r="BJ175" s="31"/>
      <c r="BK175" s="31"/>
      <c r="BL175" s="31"/>
      <c r="BM175" s="31"/>
      <c r="BN175" s="9"/>
      <c r="BO175" s="31"/>
      <c r="BP175" s="9"/>
      <c r="BQ175" s="9"/>
    </row>
    <row r="176" spans="1:69" s="87" customFormat="1" ht="15" x14ac:dyDescent="0.3">
      <c r="A176" s="57"/>
      <c r="B176" s="54"/>
      <c r="C176" s="189">
        <f t="shared" si="67"/>
        <v>147</v>
      </c>
      <c r="D176" s="228" t="s">
        <v>55</v>
      </c>
      <c r="E176" s="187">
        <f t="shared" si="68"/>
        <v>2064</v>
      </c>
      <c r="F176" s="199" t="s">
        <v>354</v>
      </c>
      <c r="G176" s="242" t="s">
        <v>226</v>
      </c>
      <c r="H176" s="159">
        <v>15300</v>
      </c>
      <c r="I176" s="159">
        <v>12500</v>
      </c>
      <c r="J176" s="159">
        <v>14100</v>
      </c>
      <c r="K176" s="210"/>
      <c r="L176" s="267"/>
      <c r="M176" s="159">
        <f t="shared" si="69"/>
        <v>0</v>
      </c>
      <c r="N176" s="159">
        <f t="shared" si="70"/>
        <v>0</v>
      </c>
      <c r="O176" s="159">
        <f t="shared" si="71"/>
        <v>0</v>
      </c>
      <c r="P176" s="156">
        <f t="shared" si="72"/>
        <v>0</v>
      </c>
      <c r="Q176" s="57"/>
      <c r="R176" s="33"/>
      <c r="S176" s="34"/>
      <c r="T176" s="34"/>
      <c r="U176" s="34"/>
      <c r="V176" s="34"/>
      <c r="W176" s="34"/>
      <c r="X176" s="30"/>
      <c r="AV176" s="9"/>
      <c r="AX176" s="9"/>
      <c r="AY176" s="9"/>
      <c r="BC176" s="9"/>
      <c r="BI176" s="31"/>
      <c r="BJ176" s="31"/>
      <c r="BK176" s="31"/>
      <c r="BL176" s="31"/>
      <c r="BM176" s="31"/>
      <c r="BN176" s="9"/>
      <c r="BO176" s="31"/>
      <c r="BP176" s="9"/>
      <c r="BQ176" s="9"/>
    </row>
    <row r="177" spans="1:69" s="87" customFormat="1" x14ac:dyDescent="0.3">
      <c r="A177" s="57"/>
      <c r="B177" s="54"/>
      <c r="C177" s="186">
        <f t="shared" si="67"/>
        <v>148</v>
      </c>
      <c r="D177" s="228" t="s">
        <v>55</v>
      </c>
      <c r="E177" s="187">
        <f t="shared" si="68"/>
        <v>2065</v>
      </c>
      <c r="F177" s="199" t="s">
        <v>133</v>
      </c>
      <c r="G177" s="200" t="s">
        <v>56</v>
      </c>
      <c r="H177" s="159">
        <v>0.55000000000000004</v>
      </c>
      <c r="I177" s="159">
        <v>0.25</v>
      </c>
      <c r="J177" s="159">
        <v>0.25</v>
      </c>
      <c r="K177" s="202"/>
      <c r="L177" s="268"/>
      <c r="M177" s="159">
        <f t="shared" si="69"/>
        <v>0</v>
      </c>
      <c r="N177" s="159">
        <f t="shared" si="70"/>
        <v>0</v>
      </c>
      <c r="O177" s="159">
        <f t="shared" si="71"/>
        <v>0</v>
      </c>
      <c r="P177" s="156">
        <f t="shared" si="72"/>
        <v>0</v>
      </c>
      <c r="Q177" s="57"/>
      <c r="R177" s="33"/>
      <c r="S177" s="34"/>
      <c r="T177" s="34"/>
      <c r="U177" s="34"/>
      <c r="V177" s="34"/>
      <c r="W177" s="34"/>
      <c r="X177" s="30"/>
      <c r="AV177" s="9"/>
      <c r="AX177" s="9"/>
      <c r="AY177" s="9"/>
      <c r="BC177" s="9"/>
      <c r="BI177" s="31"/>
      <c r="BJ177" s="31"/>
      <c r="BK177" s="31"/>
      <c r="BL177" s="31"/>
      <c r="BM177" s="31"/>
      <c r="BN177" s="9"/>
      <c r="BO177" s="31"/>
      <c r="BP177" s="9"/>
      <c r="BQ177" s="9"/>
    </row>
    <row r="178" spans="1:69" s="87" customFormat="1" x14ac:dyDescent="0.3">
      <c r="A178" s="57"/>
      <c r="B178" s="54"/>
      <c r="C178" s="189">
        <f t="shared" ref="C178:C183" si="73">C177+1</f>
        <v>149</v>
      </c>
      <c r="D178" s="241" t="s">
        <v>60</v>
      </c>
      <c r="E178" s="190">
        <f t="shared" ref="E178:E183" si="74" xml:space="preserve"> E177+1</f>
        <v>2066</v>
      </c>
      <c r="F178" s="203" t="s">
        <v>174</v>
      </c>
      <c r="G178" s="205" t="s">
        <v>56</v>
      </c>
      <c r="H178" s="178">
        <v>0.55000000000000004</v>
      </c>
      <c r="I178" s="178">
        <v>0.55000000000000004</v>
      </c>
      <c r="J178" s="178">
        <v>0.55000000000000004</v>
      </c>
      <c r="K178" s="210"/>
      <c r="L178" s="267"/>
      <c r="M178" s="159">
        <f t="shared" si="69"/>
        <v>0</v>
      </c>
      <c r="N178" s="159">
        <f t="shared" si="70"/>
        <v>0</v>
      </c>
      <c r="O178" s="159">
        <f t="shared" si="71"/>
        <v>0</v>
      </c>
      <c r="P178" s="156">
        <f t="shared" si="72"/>
        <v>0</v>
      </c>
      <c r="Q178" s="57"/>
      <c r="R178" s="33"/>
      <c r="S178" s="34"/>
      <c r="T178" s="34"/>
      <c r="U178" s="34"/>
      <c r="V178" s="34"/>
      <c r="W178" s="34"/>
      <c r="X178" s="30"/>
      <c r="AV178" s="9"/>
      <c r="AX178" s="9"/>
      <c r="AY178" s="9"/>
      <c r="BC178" s="9"/>
      <c r="BI178" s="31"/>
      <c r="BJ178" s="31"/>
      <c r="BK178" s="31"/>
      <c r="BL178" s="31"/>
      <c r="BM178" s="31"/>
      <c r="BN178" s="9"/>
      <c r="BO178" s="31"/>
      <c r="BP178" s="9"/>
      <c r="BQ178" s="9"/>
    </row>
    <row r="179" spans="1:69" s="47" customFormat="1" x14ac:dyDescent="0.3">
      <c r="A179" s="176"/>
      <c r="B179" s="212"/>
      <c r="C179" s="189">
        <f t="shared" si="73"/>
        <v>150</v>
      </c>
      <c r="D179" s="241" t="s">
        <v>60</v>
      </c>
      <c r="E179" s="190">
        <f t="shared" si="74"/>
        <v>2067</v>
      </c>
      <c r="F179" s="203" t="s">
        <v>134</v>
      </c>
      <c r="G179" s="205" t="s">
        <v>59</v>
      </c>
      <c r="H179" s="178">
        <v>1</v>
      </c>
      <c r="I179" s="178">
        <v>1</v>
      </c>
      <c r="J179" s="178">
        <v>1</v>
      </c>
      <c r="K179" s="210"/>
      <c r="L179" s="267"/>
      <c r="M179" s="159">
        <f t="shared" si="69"/>
        <v>0</v>
      </c>
      <c r="N179" s="159">
        <f t="shared" si="70"/>
        <v>0</v>
      </c>
      <c r="O179" s="159">
        <f t="shared" si="71"/>
        <v>0</v>
      </c>
      <c r="P179" s="156">
        <f t="shared" si="72"/>
        <v>0</v>
      </c>
      <c r="Q179" s="176"/>
      <c r="R179" s="48"/>
      <c r="S179" s="49"/>
      <c r="T179" s="49"/>
      <c r="U179" s="49"/>
      <c r="V179" s="49"/>
      <c r="W179" s="49"/>
      <c r="X179" s="50"/>
      <c r="AV179" s="51"/>
      <c r="AX179" s="51"/>
      <c r="AY179" s="51"/>
      <c r="BC179" s="51"/>
      <c r="BI179" s="52"/>
      <c r="BJ179" s="52"/>
      <c r="BK179" s="52"/>
      <c r="BL179" s="52"/>
      <c r="BM179" s="52"/>
      <c r="BN179" s="51"/>
      <c r="BO179" s="52"/>
      <c r="BP179" s="51"/>
      <c r="BQ179" s="51"/>
    </row>
    <row r="180" spans="1:69" s="87" customFormat="1" x14ac:dyDescent="0.3">
      <c r="A180" s="57"/>
      <c r="B180" s="54"/>
      <c r="C180" s="189">
        <f t="shared" si="73"/>
        <v>151</v>
      </c>
      <c r="D180" s="241" t="s">
        <v>60</v>
      </c>
      <c r="E180" s="190">
        <f t="shared" si="74"/>
        <v>2068</v>
      </c>
      <c r="F180" s="203" t="s">
        <v>135</v>
      </c>
      <c r="G180" s="205" t="s">
        <v>59</v>
      </c>
      <c r="H180" s="178">
        <v>1</v>
      </c>
      <c r="I180" s="178">
        <v>1</v>
      </c>
      <c r="J180" s="178">
        <v>1</v>
      </c>
      <c r="K180" s="210"/>
      <c r="L180" s="267"/>
      <c r="M180" s="159">
        <f t="shared" si="69"/>
        <v>0</v>
      </c>
      <c r="N180" s="159">
        <f t="shared" si="70"/>
        <v>0</v>
      </c>
      <c r="O180" s="159">
        <f t="shared" si="71"/>
        <v>0</v>
      </c>
      <c r="P180" s="156">
        <f t="shared" si="72"/>
        <v>0</v>
      </c>
      <c r="Q180" s="57"/>
      <c r="R180" s="33"/>
      <c r="S180" s="34"/>
      <c r="T180" s="34"/>
      <c r="U180" s="34"/>
      <c r="V180" s="34"/>
      <c r="W180" s="34"/>
      <c r="X180" s="30"/>
      <c r="AV180" s="9"/>
      <c r="AX180" s="9"/>
      <c r="AY180" s="9"/>
      <c r="BC180" s="9"/>
      <c r="BI180" s="31"/>
      <c r="BJ180" s="31"/>
      <c r="BK180" s="31"/>
      <c r="BL180" s="31"/>
      <c r="BM180" s="31"/>
      <c r="BN180" s="9"/>
      <c r="BO180" s="31"/>
      <c r="BP180" s="9"/>
      <c r="BQ180" s="9"/>
    </row>
    <row r="181" spans="1:69" s="87" customFormat="1" x14ac:dyDescent="0.3">
      <c r="A181" s="57"/>
      <c r="B181" s="54"/>
      <c r="C181" s="189">
        <f t="shared" si="73"/>
        <v>152</v>
      </c>
      <c r="D181" s="241" t="s">
        <v>60</v>
      </c>
      <c r="E181" s="190">
        <f t="shared" si="74"/>
        <v>2069</v>
      </c>
      <c r="F181" s="203" t="s">
        <v>109</v>
      </c>
      <c r="G181" s="205" t="s">
        <v>59</v>
      </c>
      <c r="H181" s="178">
        <v>1</v>
      </c>
      <c r="I181" s="178">
        <v>1</v>
      </c>
      <c r="J181" s="178">
        <v>1</v>
      </c>
      <c r="K181" s="210"/>
      <c r="L181" s="267"/>
      <c r="M181" s="159">
        <f t="shared" si="69"/>
        <v>0</v>
      </c>
      <c r="N181" s="159">
        <f t="shared" si="70"/>
        <v>0</v>
      </c>
      <c r="O181" s="159">
        <f t="shared" si="71"/>
        <v>0</v>
      </c>
      <c r="P181" s="156">
        <f t="shared" si="72"/>
        <v>0</v>
      </c>
      <c r="Q181" s="57"/>
      <c r="R181" s="28"/>
      <c r="S181" s="29"/>
      <c r="T181" s="29"/>
      <c r="U181" s="29"/>
      <c r="V181" s="29"/>
      <c r="W181" s="29"/>
      <c r="X181" s="30"/>
      <c r="AV181" s="9" t="s">
        <v>63</v>
      </c>
      <c r="AX181" s="9" t="s">
        <v>55</v>
      </c>
      <c r="AY181" s="9" t="s">
        <v>33</v>
      </c>
      <c r="BC181" s="9" t="s">
        <v>54</v>
      </c>
      <c r="BI181" s="31">
        <f>IF(R181="základní",#REF!,0)</f>
        <v>0</v>
      </c>
      <c r="BJ181" s="31">
        <f>IF(R181="snížená",#REF!,0)</f>
        <v>0</v>
      </c>
      <c r="BK181" s="31">
        <f>IF(R181="zákl. přenesená",#REF!,0)</f>
        <v>0</v>
      </c>
      <c r="BL181" s="31">
        <f>IF(R181="sníž. přenesená",#REF!,0)</f>
        <v>0</v>
      </c>
      <c r="BM181" s="31">
        <f>IF(R181="nulová",#REF!,0)</f>
        <v>0</v>
      </c>
      <c r="BN181" s="9" t="s">
        <v>32</v>
      </c>
      <c r="BO181" s="31" t="e">
        <f>ROUND(#REF!*#REF!,2)</f>
        <v>#REF!</v>
      </c>
      <c r="BP181" s="9" t="s">
        <v>63</v>
      </c>
      <c r="BQ181" s="9" t="s">
        <v>131</v>
      </c>
    </row>
    <row r="182" spans="1:69" s="87" customFormat="1" x14ac:dyDescent="0.3">
      <c r="A182" s="220"/>
      <c r="B182" s="54"/>
      <c r="C182" s="189">
        <f t="shared" si="73"/>
        <v>153</v>
      </c>
      <c r="D182" s="241" t="s">
        <v>60</v>
      </c>
      <c r="E182" s="190">
        <f t="shared" si="74"/>
        <v>2070</v>
      </c>
      <c r="F182" s="203" t="s">
        <v>353</v>
      </c>
      <c r="G182" s="205" t="s">
        <v>62</v>
      </c>
      <c r="H182" s="178">
        <v>1</v>
      </c>
      <c r="I182" s="210"/>
      <c r="J182" s="210"/>
      <c r="K182" s="210"/>
      <c r="L182" s="267"/>
      <c r="M182" s="159">
        <f t="shared" si="69"/>
        <v>0</v>
      </c>
      <c r="N182" s="156">
        <f t="shared" ref="N182" si="75">I182*L182</f>
        <v>0</v>
      </c>
      <c r="O182" s="156">
        <f t="shared" ref="O182" si="76">J182*L182</f>
        <v>0</v>
      </c>
      <c r="P182" s="156">
        <f t="shared" si="72"/>
        <v>0</v>
      </c>
      <c r="Q182" s="220"/>
      <c r="R182" s="33"/>
      <c r="S182" s="34"/>
      <c r="T182" s="34"/>
      <c r="U182" s="34"/>
      <c r="V182" s="34"/>
      <c r="W182" s="34"/>
      <c r="X182" s="30"/>
      <c r="AV182" s="9"/>
      <c r="AX182" s="9"/>
      <c r="AY182" s="9"/>
      <c r="BC182" s="9"/>
      <c r="BI182" s="31"/>
      <c r="BJ182" s="31"/>
      <c r="BK182" s="31"/>
      <c r="BL182" s="31"/>
      <c r="BM182" s="31"/>
      <c r="BN182" s="9"/>
      <c r="BO182" s="31"/>
      <c r="BP182" s="9"/>
      <c r="BQ182" s="9"/>
    </row>
    <row r="183" spans="1:69" s="87" customFormat="1" x14ac:dyDescent="0.3">
      <c r="A183" s="57"/>
      <c r="B183" s="54"/>
      <c r="C183" s="189">
        <f t="shared" si="73"/>
        <v>154</v>
      </c>
      <c r="D183" s="241" t="s">
        <v>60</v>
      </c>
      <c r="E183" s="190">
        <f t="shared" si="74"/>
        <v>2071</v>
      </c>
      <c r="F183" s="203" t="s">
        <v>222</v>
      </c>
      <c r="G183" s="205" t="s">
        <v>59</v>
      </c>
      <c r="H183" s="178">
        <v>1</v>
      </c>
      <c r="I183" s="178">
        <v>1</v>
      </c>
      <c r="J183" s="178">
        <v>1</v>
      </c>
      <c r="K183" s="210"/>
      <c r="L183" s="267"/>
      <c r="M183" s="159">
        <f t="shared" si="69"/>
        <v>0</v>
      </c>
      <c r="N183" s="159">
        <f t="shared" si="70"/>
        <v>0</v>
      </c>
      <c r="O183" s="159">
        <f t="shared" si="71"/>
        <v>0</v>
      </c>
      <c r="P183" s="156">
        <f t="shared" si="72"/>
        <v>0</v>
      </c>
      <c r="Q183" s="57"/>
      <c r="R183" s="28"/>
      <c r="S183" s="29"/>
      <c r="T183" s="29"/>
      <c r="U183" s="29"/>
      <c r="V183" s="29"/>
      <c r="W183" s="29"/>
      <c r="X183" s="30"/>
      <c r="AV183" s="9" t="s">
        <v>63</v>
      </c>
      <c r="AX183" s="9" t="s">
        <v>55</v>
      </c>
      <c r="AY183" s="9" t="s">
        <v>33</v>
      </c>
      <c r="BC183" s="9" t="s">
        <v>54</v>
      </c>
      <c r="BI183" s="31">
        <f>IF(R183="základní",#REF!,0)</f>
        <v>0</v>
      </c>
      <c r="BJ183" s="31">
        <f>IF(R183="snížená",#REF!,0)</f>
        <v>0</v>
      </c>
      <c r="BK183" s="31">
        <f>IF(R183="zákl. přenesená",#REF!,0)</f>
        <v>0</v>
      </c>
      <c r="BL183" s="31">
        <f>IF(R183="sníž. přenesená",#REF!,0)</f>
        <v>0</v>
      </c>
      <c r="BM183" s="31">
        <f>IF(R183="nulová",#REF!,0)</f>
        <v>0</v>
      </c>
      <c r="BN183" s="9" t="s">
        <v>32</v>
      </c>
      <c r="BO183" s="31" t="e">
        <f>ROUND(#REF!*#REF!,2)</f>
        <v>#REF!</v>
      </c>
      <c r="BP183" s="9" t="s">
        <v>63</v>
      </c>
      <c r="BQ183" s="9" t="s">
        <v>132</v>
      </c>
    </row>
    <row r="184" spans="1:69" x14ac:dyDescent="0.3">
      <c r="A184" s="62"/>
      <c r="B184" s="62"/>
      <c r="M184" s="285"/>
      <c r="N184" s="285"/>
      <c r="O184" s="285"/>
      <c r="P184" s="286"/>
      <c r="Q184" s="62"/>
    </row>
    <row r="185" spans="1:69" x14ac:dyDescent="0.3">
      <c r="A185" s="62"/>
      <c r="B185" s="62"/>
      <c r="F185" s="88"/>
      <c r="M185" s="285"/>
      <c r="N185" s="285"/>
      <c r="O185" s="285"/>
      <c r="P185" s="286"/>
      <c r="Q185" s="62"/>
    </row>
    <row r="186" spans="1:69" ht="15" x14ac:dyDescent="0.3">
      <c r="A186" s="62"/>
      <c r="B186" s="62"/>
      <c r="C186" s="61"/>
      <c r="D186" s="152" t="s">
        <v>30</v>
      </c>
      <c r="E186" s="222">
        <v>3000</v>
      </c>
      <c r="F186" s="153" t="s">
        <v>288</v>
      </c>
      <c r="G186" s="61"/>
      <c r="H186" s="61"/>
      <c r="I186" s="61"/>
      <c r="J186" s="80"/>
      <c r="K186" s="80"/>
      <c r="L186" s="262"/>
      <c r="M186" s="252"/>
      <c r="N186" s="252"/>
      <c r="O186" s="252"/>
      <c r="P186" s="252">
        <f>SUM(P187:P247)</f>
        <v>0</v>
      </c>
      <c r="Q186" s="62"/>
    </row>
    <row r="187" spans="1:69" x14ac:dyDescent="0.3">
      <c r="A187" s="62"/>
      <c r="B187" s="62"/>
      <c r="C187" s="154">
        <v>155</v>
      </c>
      <c r="D187" s="161" t="s">
        <v>60</v>
      </c>
      <c r="E187" s="162">
        <f t="shared" ref="E187:E251" si="77" xml:space="preserve"> E186+1</f>
        <v>3001</v>
      </c>
      <c r="F187" s="224" t="s">
        <v>289</v>
      </c>
      <c r="G187" s="155" t="s">
        <v>58</v>
      </c>
      <c r="H187" s="209"/>
      <c r="I187" s="157"/>
      <c r="J187" s="158"/>
      <c r="K187" s="279">
        <v>222</v>
      </c>
      <c r="L187" s="271"/>
      <c r="M187" s="209">
        <f t="shared" ref="M187:M251" si="78">H187*L187</f>
        <v>0</v>
      </c>
      <c r="N187" s="209">
        <f t="shared" ref="N187:N251" si="79">I187*L187</f>
        <v>0</v>
      </c>
      <c r="O187" s="156">
        <f t="shared" ref="O187:O251" si="80">J187*L187</f>
        <v>0</v>
      </c>
      <c r="P187" s="159">
        <f t="shared" ref="P187:P251" si="81">K187*L187</f>
        <v>0</v>
      </c>
      <c r="Q187" s="62"/>
    </row>
    <row r="188" spans="1:69" x14ac:dyDescent="0.3">
      <c r="A188" s="62"/>
      <c r="B188" s="62"/>
      <c r="C188" s="160">
        <f t="shared" ref="C188:C251" si="82">C187+1</f>
        <v>156</v>
      </c>
      <c r="D188" s="161" t="s">
        <v>60</v>
      </c>
      <c r="E188" s="162">
        <f t="shared" si="77"/>
        <v>3002</v>
      </c>
      <c r="F188" s="224" t="s">
        <v>290</v>
      </c>
      <c r="G188" s="163" t="s">
        <v>56</v>
      </c>
      <c r="H188" s="207"/>
      <c r="I188" s="165"/>
      <c r="J188" s="166"/>
      <c r="K188" s="279">
        <v>6</v>
      </c>
      <c r="L188" s="272"/>
      <c r="M188" s="209">
        <f t="shared" si="78"/>
        <v>0</v>
      </c>
      <c r="N188" s="209">
        <f t="shared" si="79"/>
        <v>0</v>
      </c>
      <c r="O188" s="156">
        <f t="shared" si="80"/>
        <v>0</v>
      </c>
      <c r="P188" s="159">
        <f t="shared" si="81"/>
        <v>0</v>
      </c>
      <c r="Q188" s="62"/>
    </row>
    <row r="189" spans="1:69" x14ac:dyDescent="0.3">
      <c r="A189" s="62"/>
      <c r="B189" s="62"/>
      <c r="C189" s="167">
        <f t="shared" si="82"/>
        <v>157</v>
      </c>
      <c r="D189" s="161" t="s">
        <v>60</v>
      </c>
      <c r="E189" s="162">
        <f t="shared" si="77"/>
        <v>3003</v>
      </c>
      <c r="F189" s="224" t="s">
        <v>291</v>
      </c>
      <c r="G189" s="170" t="s">
        <v>56</v>
      </c>
      <c r="H189" s="209"/>
      <c r="I189" s="171"/>
      <c r="J189" s="172"/>
      <c r="K189" s="279">
        <v>6</v>
      </c>
      <c r="L189" s="273"/>
      <c r="M189" s="209">
        <f t="shared" si="78"/>
        <v>0</v>
      </c>
      <c r="N189" s="209">
        <f t="shared" si="79"/>
        <v>0</v>
      </c>
      <c r="O189" s="156">
        <f t="shared" si="80"/>
        <v>0</v>
      </c>
      <c r="P189" s="159">
        <f t="shared" si="81"/>
        <v>0</v>
      </c>
      <c r="Q189" s="62"/>
    </row>
    <row r="190" spans="1:69" x14ac:dyDescent="0.3">
      <c r="A190" s="62"/>
      <c r="B190" s="62"/>
      <c r="C190" s="160">
        <f t="shared" si="82"/>
        <v>158</v>
      </c>
      <c r="D190" s="161" t="s">
        <v>60</v>
      </c>
      <c r="E190" s="162">
        <f t="shared" si="77"/>
        <v>3004</v>
      </c>
      <c r="F190" s="224" t="s">
        <v>292</v>
      </c>
      <c r="G190" s="163" t="s">
        <v>56</v>
      </c>
      <c r="H190" s="207"/>
      <c r="I190" s="165"/>
      <c r="J190" s="166"/>
      <c r="K190" s="279">
        <v>6</v>
      </c>
      <c r="L190" s="272"/>
      <c r="M190" s="209">
        <f t="shared" si="78"/>
        <v>0</v>
      </c>
      <c r="N190" s="209">
        <f t="shared" si="79"/>
        <v>0</v>
      </c>
      <c r="O190" s="156">
        <f t="shared" si="80"/>
        <v>0</v>
      </c>
      <c r="P190" s="159">
        <f t="shared" si="81"/>
        <v>0</v>
      </c>
      <c r="Q190" s="62"/>
    </row>
    <row r="191" spans="1:69" x14ac:dyDescent="0.3">
      <c r="A191" s="62"/>
      <c r="B191" s="62"/>
      <c r="C191" s="167">
        <f t="shared" si="82"/>
        <v>159</v>
      </c>
      <c r="D191" s="161" t="s">
        <v>60</v>
      </c>
      <c r="E191" s="162">
        <f t="shared" si="77"/>
        <v>3005</v>
      </c>
      <c r="F191" s="224" t="s">
        <v>293</v>
      </c>
      <c r="G191" s="155" t="s">
        <v>62</v>
      </c>
      <c r="H191" s="209"/>
      <c r="I191" s="157"/>
      <c r="J191" s="158"/>
      <c r="K191" s="279">
        <v>3</v>
      </c>
      <c r="L191" s="271"/>
      <c r="M191" s="209">
        <f t="shared" si="78"/>
        <v>0</v>
      </c>
      <c r="N191" s="209">
        <f t="shared" si="79"/>
        <v>0</v>
      </c>
      <c r="O191" s="156">
        <f t="shared" si="80"/>
        <v>0</v>
      </c>
      <c r="P191" s="159">
        <f t="shared" si="81"/>
        <v>0</v>
      </c>
      <c r="Q191" s="62"/>
    </row>
    <row r="192" spans="1:69" x14ac:dyDescent="0.3">
      <c r="A192" s="62"/>
      <c r="B192" s="62"/>
      <c r="C192" s="167">
        <f t="shared" si="82"/>
        <v>160</v>
      </c>
      <c r="D192" s="161" t="s">
        <v>60</v>
      </c>
      <c r="E192" s="162">
        <f t="shared" si="77"/>
        <v>3006</v>
      </c>
      <c r="F192" s="224" t="s">
        <v>294</v>
      </c>
      <c r="G192" s="155" t="s">
        <v>58</v>
      </c>
      <c r="H192" s="209"/>
      <c r="I192" s="157"/>
      <c r="J192" s="158"/>
      <c r="K192" s="279">
        <v>113</v>
      </c>
      <c r="L192" s="271"/>
      <c r="M192" s="209">
        <f t="shared" si="78"/>
        <v>0</v>
      </c>
      <c r="N192" s="209">
        <f t="shared" si="79"/>
        <v>0</v>
      </c>
      <c r="O192" s="156">
        <f t="shared" si="80"/>
        <v>0</v>
      </c>
      <c r="P192" s="159">
        <f t="shared" si="81"/>
        <v>0</v>
      </c>
      <c r="Q192" s="62"/>
    </row>
    <row r="193" spans="1:17" x14ac:dyDescent="0.3">
      <c r="A193" s="62"/>
      <c r="B193" s="62"/>
      <c r="C193" s="167">
        <f t="shared" si="82"/>
        <v>161</v>
      </c>
      <c r="D193" s="161" t="s">
        <v>60</v>
      </c>
      <c r="E193" s="162">
        <f t="shared" si="77"/>
        <v>3007</v>
      </c>
      <c r="F193" s="224" t="s">
        <v>295</v>
      </c>
      <c r="G193" s="155" t="s">
        <v>58</v>
      </c>
      <c r="H193" s="209"/>
      <c r="I193" s="157"/>
      <c r="J193" s="158"/>
      <c r="K193" s="279">
        <v>12</v>
      </c>
      <c r="L193" s="271"/>
      <c r="M193" s="209">
        <f t="shared" si="78"/>
        <v>0</v>
      </c>
      <c r="N193" s="209">
        <f t="shared" si="79"/>
        <v>0</v>
      </c>
      <c r="O193" s="156">
        <f t="shared" si="80"/>
        <v>0</v>
      </c>
      <c r="P193" s="159">
        <f t="shared" si="81"/>
        <v>0</v>
      </c>
      <c r="Q193" s="62"/>
    </row>
    <row r="194" spans="1:17" x14ac:dyDescent="0.3">
      <c r="A194" s="62"/>
      <c r="B194" s="62"/>
      <c r="C194" s="167">
        <f t="shared" si="82"/>
        <v>162</v>
      </c>
      <c r="D194" s="161" t="s">
        <v>60</v>
      </c>
      <c r="E194" s="162">
        <f t="shared" si="77"/>
        <v>3008</v>
      </c>
      <c r="F194" s="224" t="s">
        <v>296</v>
      </c>
      <c r="G194" s="155" t="s">
        <v>58</v>
      </c>
      <c r="H194" s="209"/>
      <c r="I194" s="157"/>
      <c r="J194" s="158"/>
      <c r="K194" s="279">
        <v>125</v>
      </c>
      <c r="L194" s="271"/>
      <c r="M194" s="209">
        <f t="shared" si="78"/>
        <v>0</v>
      </c>
      <c r="N194" s="209">
        <f t="shared" si="79"/>
        <v>0</v>
      </c>
      <c r="O194" s="156">
        <f t="shared" si="80"/>
        <v>0</v>
      </c>
      <c r="P194" s="159">
        <f t="shared" si="81"/>
        <v>0</v>
      </c>
      <c r="Q194" s="62"/>
    </row>
    <row r="195" spans="1:17" x14ac:dyDescent="0.3">
      <c r="A195" s="62"/>
      <c r="B195" s="62"/>
      <c r="C195" s="167">
        <f t="shared" si="82"/>
        <v>163</v>
      </c>
      <c r="D195" s="161" t="s">
        <v>60</v>
      </c>
      <c r="E195" s="162">
        <f t="shared" si="77"/>
        <v>3009</v>
      </c>
      <c r="F195" s="224" t="s">
        <v>297</v>
      </c>
      <c r="G195" s="155" t="s">
        <v>62</v>
      </c>
      <c r="H195" s="209"/>
      <c r="I195" s="157"/>
      <c r="J195" s="158"/>
      <c r="K195" s="279">
        <v>2</v>
      </c>
      <c r="L195" s="271"/>
      <c r="M195" s="209">
        <f t="shared" si="78"/>
        <v>0</v>
      </c>
      <c r="N195" s="209">
        <f t="shared" si="79"/>
        <v>0</v>
      </c>
      <c r="O195" s="156">
        <f t="shared" si="80"/>
        <v>0</v>
      </c>
      <c r="P195" s="159">
        <f t="shared" si="81"/>
        <v>0</v>
      </c>
      <c r="Q195" s="62"/>
    </row>
    <row r="196" spans="1:17" x14ac:dyDescent="0.3">
      <c r="A196" s="62"/>
      <c r="B196" s="62"/>
      <c r="C196" s="167">
        <f t="shared" si="82"/>
        <v>164</v>
      </c>
      <c r="D196" s="161" t="s">
        <v>60</v>
      </c>
      <c r="E196" s="162">
        <f t="shared" si="77"/>
        <v>3010</v>
      </c>
      <c r="F196" s="224" t="s">
        <v>298</v>
      </c>
      <c r="G196" s="225" t="s">
        <v>58</v>
      </c>
      <c r="H196" s="209"/>
      <c r="I196" s="157"/>
      <c r="J196" s="158"/>
      <c r="K196" s="279">
        <v>600</v>
      </c>
      <c r="L196" s="271"/>
      <c r="M196" s="209">
        <f t="shared" si="78"/>
        <v>0</v>
      </c>
      <c r="N196" s="209">
        <f t="shared" si="79"/>
        <v>0</v>
      </c>
      <c r="O196" s="156">
        <f t="shared" si="80"/>
        <v>0</v>
      </c>
      <c r="P196" s="159">
        <f t="shared" si="81"/>
        <v>0</v>
      </c>
      <c r="Q196" s="62"/>
    </row>
    <row r="197" spans="1:17" x14ac:dyDescent="0.3">
      <c r="A197" s="62"/>
      <c r="B197" s="62"/>
      <c r="C197" s="167">
        <f t="shared" si="82"/>
        <v>165</v>
      </c>
      <c r="D197" s="161" t="s">
        <v>60</v>
      </c>
      <c r="E197" s="162">
        <f t="shared" si="77"/>
        <v>3011</v>
      </c>
      <c r="F197" s="224" t="s">
        <v>299</v>
      </c>
      <c r="G197" s="225" t="s">
        <v>58</v>
      </c>
      <c r="H197" s="209"/>
      <c r="I197" s="157"/>
      <c r="J197" s="158"/>
      <c r="K197" s="279">
        <v>280</v>
      </c>
      <c r="L197" s="271"/>
      <c r="M197" s="209">
        <f t="shared" si="78"/>
        <v>0</v>
      </c>
      <c r="N197" s="209">
        <f t="shared" si="79"/>
        <v>0</v>
      </c>
      <c r="O197" s="156">
        <f t="shared" si="80"/>
        <v>0</v>
      </c>
      <c r="P197" s="159">
        <f t="shared" si="81"/>
        <v>0</v>
      </c>
      <c r="Q197" s="62"/>
    </row>
    <row r="198" spans="1:17" x14ac:dyDescent="0.3">
      <c r="A198" s="62"/>
      <c r="B198" s="62"/>
      <c r="C198" s="167">
        <f t="shared" si="82"/>
        <v>166</v>
      </c>
      <c r="D198" s="161" t="s">
        <v>60</v>
      </c>
      <c r="E198" s="162">
        <f t="shared" si="77"/>
        <v>3012</v>
      </c>
      <c r="F198" s="224" t="s">
        <v>300</v>
      </c>
      <c r="G198" s="225" t="s">
        <v>62</v>
      </c>
      <c r="H198" s="209"/>
      <c r="I198" s="157"/>
      <c r="J198" s="158"/>
      <c r="K198" s="279">
        <v>16</v>
      </c>
      <c r="L198" s="271"/>
      <c r="M198" s="209">
        <f t="shared" si="78"/>
        <v>0</v>
      </c>
      <c r="N198" s="209">
        <f t="shared" si="79"/>
        <v>0</v>
      </c>
      <c r="O198" s="156">
        <f t="shared" si="80"/>
        <v>0</v>
      </c>
      <c r="P198" s="159">
        <f t="shared" si="81"/>
        <v>0</v>
      </c>
      <c r="Q198" s="62"/>
    </row>
    <row r="199" spans="1:17" x14ac:dyDescent="0.3">
      <c r="A199" s="62"/>
      <c r="B199" s="62"/>
      <c r="C199" s="167">
        <f t="shared" si="82"/>
        <v>167</v>
      </c>
      <c r="D199" s="161" t="s">
        <v>60</v>
      </c>
      <c r="E199" s="162">
        <f t="shared" si="77"/>
        <v>3013</v>
      </c>
      <c r="F199" s="224" t="s">
        <v>301</v>
      </c>
      <c r="G199" s="225" t="s">
        <v>62</v>
      </c>
      <c r="H199" s="209"/>
      <c r="I199" s="157"/>
      <c r="J199" s="158"/>
      <c r="K199" s="279">
        <v>4</v>
      </c>
      <c r="L199" s="271"/>
      <c r="M199" s="209">
        <f t="shared" si="78"/>
        <v>0</v>
      </c>
      <c r="N199" s="209">
        <f t="shared" si="79"/>
        <v>0</v>
      </c>
      <c r="O199" s="156">
        <f t="shared" si="80"/>
        <v>0</v>
      </c>
      <c r="P199" s="159">
        <f t="shared" si="81"/>
        <v>0</v>
      </c>
      <c r="Q199" s="62"/>
    </row>
    <row r="200" spans="1:17" x14ac:dyDescent="0.3">
      <c r="A200" s="62"/>
      <c r="B200" s="62"/>
      <c r="C200" s="167">
        <f t="shared" si="82"/>
        <v>168</v>
      </c>
      <c r="D200" s="161" t="s">
        <v>60</v>
      </c>
      <c r="E200" s="162">
        <f t="shared" si="77"/>
        <v>3014</v>
      </c>
      <c r="F200" s="224" t="s">
        <v>302</v>
      </c>
      <c r="G200" s="225" t="s">
        <v>62</v>
      </c>
      <c r="H200" s="209"/>
      <c r="I200" s="157"/>
      <c r="J200" s="158"/>
      <c r="K200" s="279">
        <v>3</v>
      </c>
      <c r="L200" s="271"/>
      <c r="M200" s="209">
        <f t="shared" si="78"/>
        <v>0</v>
      </c>
      <c r="N200" s="209">
        <f t="shared" si="79"/>
        <v>0</v>
      </c>
      <c r="O200" s="156">
        <f t="shared" si="80"/>
        <v>0</v>
      </c>
      <c r="P200" s="159">
        <f t="shared" si="81"/>
        <v>0</v>
      </c>
      <c r="Q200" s="62"/>
    </row>
    <row r="201" spans="1:17" x14ac:dyDescent="0.3">
      <c r="A201" s="62"/>
      <c r="B201" s="62"/>
      <c r="C201" s="167">
        <f t="shared" si="82"/>
        <v>169</v>
      </c>
      <c r="D201" s="161" t="s">
        <v>60</v>
      </c>
      <c r="E201" s="162">
        <f t="shared" si="77"/>
        <v>3015</v>
      </c>
      <c r="F201" s="224" t="s">
        <v>303</v>
      </c>
      <c r="G201" s="225" t="s">
        <v>62</v>
      </c>
      <c r="H201" s="209"/>
      <c r="I201" s="157"/>
      <c r="J201" s="158"/>
      <c r="K201" s="279">
        <v>1</v>
      </c>
      <c r="L201" s="271"/>
      <c r="M201" s="209">
        <f t="shared" si="78"/>
        <v>0</v>
      </c>
      <c r="N201" s="209">
        <f t="shared" si="79"/>
        <v>0</v>
      </c>
      <c r="O201" s="156">
        <f t="shared" si="80"/>
        <v>0</v>
      </c>
      <c r="P201" s="159">
        <f t="shared" si="81"/>
        <v>0</v>
      </c>
      <c r="Q201" s="62"/>
    </row>
    <row r="202" spans="1:17" x14ac:dyDescent="0.3">
      <c r="A202" s="62"/>
      <c r="B202" s="62"/>
      <c r="C202" s="167">
        <f t="shared" si="82"/>
        <v>170</v>
      </c>
      <c r="D202" s="161" t="s">
        <v>60</v>
      </c>
      <c r="E202" s="162">
        <f t="shared" si="77"/>
        <v>3016</v>
      </c>
      <c r="F202" s="224" t="s">
        <v>304</v>
      </c>
      <c r="G202" s="225" t="s">
        <v>62</v>
      </c>
      <c r="H202" s="209"/>
      <c r="I202" s="157"/>
      <c r="J202" s="158"/>
      <c r="K202" s="279">
        <v>8</v>
      </c>
      <c r="L202" s="271"/>
      <c r="M202" s="209">
        <f t="shared" si="78"/>
        <v>0</v>
      </c>
      <c r="N202" s="209">
        <f t="shared" si="79"/>
        <v>0</v>
      </c>
      <c r="O202" s="156">
        <f t="shared" si="80"/>
        <v>0</v>
      </c>
      <c r="P202" s="159">
        <f t="shared" si="81"/>
        <v>0</v>
      </c>
      <c r="Q202" s="62"/>
    </row>
    <row r="203" spans="1:17" x14ac:dyDescent="0.3">
      <c r="A203" s="62"/>
      <c r="B203" s="62"/>
      <c r="C203" s="167">
        <f t="shared" si="82"/>
        <v>171</v>
      </c>
      <c r="D203" s="161" t="s">
        <v>60</v>
      </c>
      <c r="E203" s="162">
        <f t="shared" si="77"/>
        <v>3017</v>
      </c>
      <c r="F203" s="224" t="s">
        <v>352</v>
      </c>
      <c r="G203" s="225" t="s">
        <v>58</v>
      </c>
      <c r="H203" s="209"/>
      <c r="I203" s="157"/>
      <c r="J203" s="158"/>
      <c r="K203" s="279">
        <v>150</v>
      </c>
      <c r="L203" s="271"/>
      <c r="M203" s="209">
        <f t="shared" ref="M203" si="83">H203*L203</f>
        <v>0</v>
      </c>
      <c r="N203" s="209">
        <f t="shared" ref="N203" si="84">I203*L203</f>
        <v>0</v>
      </c>
      <c r="O203" s="156">
        <f t="shared" ref="O203" si="85">J203*L203</f>
        <v>0</v>
      </c>
      <c r="P203" s="159">
        <f t="shared" ref="P203" si="86">K203*L203</f>
        <v>0</v>
      </c>
      <c r="Q203" s="62"/>
    </row>
    <row r="204" spans="1:17" x14ac:dyDescent="0.3">
      <c r="A204" s="62"/>
      <c r="B204" s="62"/>
      <c r="C204" s="167">
        <f t="shared" si="82"/>
        <v>172</v>
      </c>
      <c r="D204" s="161" t="s">
        <v>60</v>
      </c>
      <c r="E204" s="162">
        <f t="shared" si="77"/>
        <v>3018</v>
      </c>
      <c r="F204" s="224" t="s">
        <v>305</v>
      </c>
      <c r="G204" s="225" t="s">
        <v>58</v>
      </c>
      <c r="H204" s="209"/>
      <c r="I204" s="157"/>
      <c r="J204" s="158"/>
      <c r="K204" s="279">
        <v>280</v>
      </c>
      <c r="L204" s="271"/>
      <c r="M204" s="209">
        <f t="shared" si="78"/>
        <v>0</v>
      </c>
      <c r="N204" s="209">
        <f t="shared" si="79"/>
        <v>0</v>
      </c>
      <c r="O204" s="156">
        <f t="shared" si="80"/>
        <v>0</v>
      </c>
      <c r="P204" s="159">
        <f t="shared" si="81"/>
        <v>0</v>
      </c>
      <c r="Q204" s="62"/>
    </row>
    <row r="205" spans="1:17" x14ac:dyDescent="0.3">
      <c r="A205" s="62"/>
      <c r="B205" s="62"/>
      <c r="C205" s="167">
        <f>C204+1</f>
        <v>173</v>
      </c>
      <c r="D205" s="161" t="s">
        <v>60</v>
      </c>
      <c r="E205" s="162">
        <f t="shared" si="77"/>
        <v>3019</v>
      </c>
      <c r="F205" s="224" t="s">
        <v>306</v>
      </c>
      <c r="G205" s="225" t="s">
        <v>58</v>
      </c>
      <c r="H205" s="209"/>
      <c r="I205" s="157"/>
      <c r="J205" s="158"/>
      <c r="K205" s="279">
        <v>60</v>
      </c>
      <c r="L205" s="271"/>
      <c r="M205" s="209">
        <f t="shared" si="78"/>
        <v>0</v>
      </c>
      <c r="N205" s="209">
        <f t="shared" si="79"/>
        <v>0</v>
      </c>
      <c r="O205" s="156">
        <f t="shared" si="80"/>
        <v>0</v>
      </c>
      <c r="P205" s="159">
        <f t="shared" si="81"/>
        <v>0</v>
      </c>
      <c r="Q205" s="62"/>
    </row>
    <row r="206" spans="1:17" x14ac:dyDescent="0.3">
      <c r="A206" s="62"/>
      <c r="B206" s="62"/>
      <c r="C206" s="167">
        <f t="shared" si="82"/>
        <v>174</v>
      </c>
      <c r="D206" s="161" t="s">
        <v>60</v>
      </c>
      <c r="E206" s="162">
        <f t="shared" si="77"/>
        <v>3020</v>
      </c>
      <c r="F206" s="224" t="s">
        <v>307</v>
      </c>
      <c r="G206" s="225" t="s">
        <v>62</v>
      </c>
      <c r="H206" s="209"/>
      <c r="I206" s="157"/>
      <c r="J206" s="158"/>
      <c r="K206" s="279">
        <v>3</v>
      </c>
      <c r="L206" s="271"/>
      <c r="M206" s="209">
        <f t="shared" si="78"/>
        <v>0</v>
      </c>
      <c r="N206" s="209">
        <f t="shared" si="79"/>
        <v>0</v>
      </c>
      <c r="O206" s="156">
        <f t="shared" si="80"/>
        <v>0</v>
      </c>
      <c r="P206" s="159">
        <f t="shared" si="81"/>
        <v>0</v>
      </c>
      <c r="Q206" s="62"/>
    </row>
    <row r="207" spans="1:17" x14ac:dyDescent="0.3">
      <c r="A207" s="62"/>
      <c r="B207" s="62"/>
      <c r="C207" s="167">
        <f t="shared" si="82"/>
        <v>175</v>
      </c>
      <c r="D207" s="161" t="s">
        <v>60</v>
      </c>
      <c r="E207" s="162">
        <f t="shared" si="77"/>
        <v>3021</v>
      </c>
      <c r="F207" s="224" t="s">
        <v>308</v>
      </c>
      <c r="G207" s="225" t="s">
        <v>62</v>
      </c>
      <c r="H207" s="209"/>
      <c r="I207" s="157"/>
      <c r="J207" s="158"/>
      <c r="K207" s="279">
        <v>32</v>
      </c>
      <c r="L207" s="271"/>
      <c r="M207" s="209">
        <f t="shared" si="78"/>
        <v>0</v>
      </c>
      <c r="N207" s="209">
        <f t="shared" si="79"/>
        <v>0</v>
      </c>
      <c r="O207" s="156">
        <f t="shared" si="80"/>
        <v>0</v>
      </c>
      <c r="P207" s="159">
        <f t="shared" si="81"/>
        <v>0</v>
      </c>
      <c r="Q207" s="62"/>
    </row>
    <row r="208" spans="1:17" x14ac:dyDescent="0.3">
      <c r="A208" s="62"/>
      <c r="B208" s="62"/>
      <c r="C208" s="167">
        <f t="shared" si="82"/>
        <v>176</v>
      </c>
      <c r="D208" s="161" t="s">
        <v>60</v>
      </c>
      <c r="E208" s="162">
        <f t="shared" si="77"/>
        <v>3022</v>
      </c>
      <c r="F208" s="224" t="s">
        <v>309</v>
      </c>
      <c r="G208" s="225" t="s">
        <v>58</v>
      </c>
      <c r="H208" s="209"/>
      <c r="I208" s="157"/>
      <c r="J208" s="158"/>
      <c r="K208" s="279">
        <v>260</v>
      </c>
      <c r="L208" s="271"/>
      <c r="M208" s="209">
        <f t="shared" si="78"/>
        <v>0</v>
      </c>
      <c r="N208" s="209">
        <f t="shared" si="79"/>
        <v>0</v>
      </c>
      <c r="O208" s="156">
        <f t="shared" si="80"/>
        <v>0</v>
      </c>
      <c r="P208" s="159">
        <f t="shared" si="81"/>
        <v>0</v>
      </c>
      <c r="Q208" s="62"/>
    </row>
    <row r="209" spans="1:17" x14ac:dyDescent="0.3">
      <c r="A209" s="62"/>
      <c r="B209" s="62"/>
      <c r="C209" s="167">
        <f t="shared" si="82"/>
        <v>177</v>
      </c>
      <c r="D209" s="161" t="s">
        <v>60</v>
      </c>
      <c r="E209" s="162">
        <f t="shared" si="77"/>
        <v>3023</v>
      </c>
      <c r="F209" s="224" t="s">
        <v>338</v>
      </c>
      <c r="G209" s="225" t="s">
        <v>58</v>
      </c>
      <c r="H209" s="209"/>
      <c r="I209" s="157"/>
      <c r="J209" s="158"/>
      <c r="K209" s="279">
        <v>140</v>
      </c>
      <c r="L209" s="271"/>
      <c r="M209" s="209">
        <f t="shared" si="78"/>
        <v>0</v>
      </c>
      <c r="N209" s="209">
        <f t="shared" si="79"/>
        <v>0</v>
      </c>
      <c r="O209" s="156">
        <f t="shared" si="80"/>
        <v>0</v>
      </c>
      <c r="P209" s="159">
        <f t="shared" si="81"/>
        <v>0</v>
      </c>
      <c r="Q209" s="62"/>
    </row>
    <row r="210" spans="1:17" x14ac:dyDescent="0.3">
      <c r="A210" s="62"/>
      <c r="B210" s="62"/>
      <c r="C210" s="167">
        <f t="shared" si="82"/>
        <v>178</v>
      </c>
      <c r="D210" s="161" t="s">
        <v>60</v>
      </c>
      <c r="E210" s="162">
        <f t="shared" si="77"/>
        <v>3024</v>
      </c>
      <c r="F210" s="224" t="s">
        <v>310</v>
      </c>
      <c r="G210" s="225" t="s">
        <v>58</v>
      </c>
      <c r="H210" s="209"/>
      <c r="I210" s="157"/>
      <c r="J210" s="158"/>
      <c r="K210" s="279">
        <v>600</v>
      </c>
      <c r="L210" s="271"/>
      <c r="M210" s="209">
        <f t="shared" si="78"/>
        <v>0</v>
      </c>
      <c r="N210" s="209">
        <f t="shared" si="79"/>
        <v>0</v>
      </c>
      <c r="O210" s="156">
        <f t="shared" si="80"/>
        <v>0</v>
      </c>
      <c r="P210" s="159">
        <f t="shared" si="81"/>
        <v>0</v>
      </c>
      <c r="Q210" s="62"/>
    </row>
    <row r="211" spans="1:17" x14ac:dyDescent="0.3">
      <c r="A211" s="62"/>
      <c r="B211" s="62"/>
      <c r="C211" s="167">
        <f t="shared" si="82"/>
        <v>179</v>
      </c>
      <c r="D211" s="161" t="s">
        <v>60</v>
      </c>
      <c r="E211" s="162">
        <f t="shared" si="77"/>
        <v>3025</v>
      </c>
      <c r="F211" s="224" t="s">
        <v>311</v>
      </c>
      <c r="G211" s="225" t="s">
        <v>58</v>
      </c>
      <c r="H211" s="209"/>
      <c r="I211" s="157"/>
      <c r="J211" s="158"/>
      <c r="K211" s="279">
        <v>280</v>
      </c>
      <c r="L211" s="271"/>
      <c r="M211" s="209">
        <f t="shared" si="78"/>
        <v>0</v>
      </c>
      <c r="N211" s="209">
        <f t="shared" si="79"/>
        <v>0</v>
      </c>
      <c r="O211" s="156">
        <f t="shared" si="80"/>
        <v>0</v>
      </c>
      <c r="P211" s="159">
        <f t="shared" si="81"/>
        <v>0</v>
      </c>
      <c r="Q211" s="62"/>
    </row>
    <row r="212" spans="1:17" x14ac:dyDescent="0.3">
      <c r="A212" s="62"/>
      <c r="B212" s="62"/>
      <c r="C212" s="167">
        <f t="shared" si="82"/>
        <v>180</v>
      </c>
      <c r="D212" s="168" t="s">
        <v>55</v>
      </c>
      <c r="E212" s="169">
        <f t="shared" si="77"/>
        <v>3026</v>
      </c>
      <c r="F212" s="224" t="s">
        <v>312</v>
      </c>
      <c r="G212" s="225" t="s">
        <v>62</v>
      </c>
      <c r="H212" s="209"/>
      <c r="I212" s="157"/>
      <c r="J212" s="158"/>
      <c r="K212" s="279">
        <v>3</v>
      </c>
      <c r="L212" s="271"/>
      <c r="M212" s="209">
        <f t="shared" si="78"/>
        <v>0</v>
      </c>
      <c r="N212" s="209">
        <f t="shared" si="79"/>
        <v>0</v>
      </c>
      <c r="O212" s="156">
        <f t="shared" si="80"/>
        <v>0</v>
      </c>
      <c r="P212" s="159">
        <f t="shared" si="81"/>
        <v>0</v>
      </c>
      <c r="Q212" s="62"/>
    </row>
    <row r="213" spans="1:17" x14ac:dyDescent="0.3">
      <c r="A213" s="62"/>
      <c r="B213" s="62"/>
      <c r="C213" s="167">
        <f t="shared" si="82"/>
        <v>181</v>
      </c>
      <c r="D213" s="168" t="s">
        <v>55</v>
      </c>
      <c r="E213" s="169">
        <f t="shared" si="77"/>
        <v>3027</v>
      </c>
      <c r="F213" s="224" t="s">
        <v>313</v>
      </c>
      <c r="G213" s="225" t="s">
        <v>62</v>
      </c>
      <c r="H213" s="209"/>
      <c r="I213" s="157"/>
      <c r="J213" s="158"/>
      <c r="K213" s="279">
        <v>64</v>
      </c>
      <c r="L213" s="271"/>
      <c r="M213" s="209">
        <f t="shared" si="78"/>
        <v>0</v>
      </c>
      <c r="N213" s="209">
        <f t="shared" si="79"/>
        <v>0</v>
      </c>
      <c r="O213" s="156">
        <f t="shared" si="80"/>
        <v>0</v>
      </c>
      <c r="P213" s="159">
        <f t="shared" si="81"/>
        <v>0</v>
      </c>
      <c r="Q213" s="62"/>
    </row>
    <row r="214" spans="1:17" x14ac:dyDescent="0.3">
      <c r="A214" s="62"/>
      <c r="B214" s="62"/>
      <c r="C214" s="167">
        <f t="shared" si="82"/>
        <v>182</v>
      </c>
      <c r="D214" s="168" t="s">
        <v>55</v>
      </c>
      <c r="E214" s="169">
        <f t="shared" si="77"/>
        <v>3028</v>
      </c>
      <c r="F214" s="224" t="s">
        <v>314</v>
      </c>
      <c r="G214" s="225" t="s">
        <v>62</v>
      </c>
      <c r="H214" s="209"/>
      <c r="I214" s="157"/>
      <c r="J214" s="158"/>
      <c r="K214" s="279">
        <v>3</v>
      </c>
      <c r="L214" s="271"/>
      <c r="M214" s="209">
        <f t="shared" si="78"/>
        <v>0</v>
      </c>
      <c r="N214" s="209">
        <f t="shared" si="79"/>
        <v>0</v>
      </c>
      <c r="O214" s="156">
        <f t="shared" si="80"/>
        <v>0</v>
      </c>
      <c r="P214" s="159">
        <f t="shared" si="81"/>
        <v>0</v>
      </c>
      <c r="Q214" s="62"/>
    </row>
    <row r="215" spans="1:17" x14ac:dyDescent="0.3">
      <c r="A215" s="62"/>
      <c r="B215" s="62"/>
      <c r="C215" s="167">
        <f t="shared" si="82"/>
        <v>183</v>
      </c>
      <c r="D215" s="168" t="s">
        <v>55</v>
      </c>
      <c r="E215" s="169">
        <f t="shared" si="77"/>
        <v>3029</v>
      </c>
      <c r="F215" s="224" t="s">
        <v>315</v>
      </c>
      <c r="G215" s="225" t="s">
        <v>62</v>
      </c>
      <c r="H215" s="209"/>
      <c r="I215" s="157"/>
      <c r="J215" s="158"/>
      <c r="K215" s="279">
        <v>4</v>
      </c>
      <c r="L215" s="271"/>
      <c r="M215" s="209">
        <f t="shared" si="78"/>
        <v>0</v>
      </c>
      <c r="N215" s="209">
        <f t="shared" si="79"/>
        <v>0</v>
      </c>
      <c r="O215" s="156">
        <f t="shared" si="80"/>
        <v>0</v>
      </c>
      <c r="P215" s="159">
        <f t="shared" si="81"/>
        <v>0</v>
      </c>
      <c r="Q215" s="62"/>
    </row>
    <row r="216" spans="1:17" x14ac:dyDescent="0.3">
      <c r="A216" s="62"/>
      <c r="B216" s="62"/>
      <c r="C216" s="167">
        <f t="shared" si="82"/>
        <v>184</v>
      </c>
      <c r="D216" s="168" t="s">
        <v>55</v>
      </c>
      <c r="E216" s="169">
        <f t="shared" si="77"/>
        <v>3030</v>
      </c>
      <c r="F216" s="224" t="s">
        <v>342</v>
      </c>
      <c r="G216" s="225" t="s">
        <v>58</v>
      </c>
      <c r="H216" s="209"/>
      <c r="I216" s="157"/>
      <c r="J216" s="158"/>
      <c r="K216" s="279">
        <v>340</v>
      </c>
      <c r="L216" s="271"/>
      <c r="M216" s="209">
        <f t="shared" si="78"/>
        <v>0</v>
      </c>
      <c r="N216" s="209">
        <f t="shared" si="79"/>
        <v>0</v>
      </c>
      <c r="O216" s="156">
        <f t="shared" si="80"/>
        <v>0</v>
      </c>
      <c r="P216" s="159">
        <f t="shared" si="81"/>
        <v>0</v>
      </c>
      <c r="Q216" s="62"/>
    </row>
    <row r="217" spans="1:17" x14ac:dyDescent="0.3">
      <c r="A217" s="62"/>
      <c r="B217" s="62"/>
      <c r="C217" s="167">
        <f t="shared" si="82"/>
        <v>185</v>
      </c>
      <c r="D217" s="168" t="s">
        <v>55</v>
      </c>
      <c r="E217" s="169">
        <f t="shared" si="77"/>
        <v>3031</v>
      </c>
      <c r="F217" s="224" t="s">
        <v>362</v>
      </c>
      <c r="G217" s="225" t="s">
        <v>58</v>
      </c>
      <c r="H217" s="209"/>
      <c r="I217" s="157"/>
      <c r="J217" s="158"/>
      <c r="K217" s="279">
        <v>90</v>
      </c>
      <c r="L217" s="271"/>
      <c r="M217" s="209">
        <f t="shared" si="78"/>
        <v>0</v>
      </c>
      <c r="N217" s="209">
        <f t="shared" si="79"/>
        <v>0</v>
      </c>
      <c r="O217" s="156">
        <f t="shared" si="80"/>
        <v>0</v>
      </c>
      <c r="P217" s="159">
        <f>K217*L217</f>
        <v>0</v>
      </c>
      <c r="Q217" s="62"/>
    </row>
    <row r="218" spans="1:17" x14ac:dyDescent="0.3">
      <c r="A218" s="62"/>
      <c r="B218" s="62"/>
      <c r="C218" s="167">
        <f t="shared" si="82"/>
        <v>186</v>
      </c>
      <c r="D218" s="168" t="s">
        <v>55</v>
      </c>
      <c r="E218" s="169">
        <f t="shared" si="77"/>
        <v>3032</v>
      </c>
      <c r="F218" s="224" t="s">
        <v>351</v>
      </c>
      <c r="G218" s="225" t="s">
        <v>58</v>
      </c>
      <c r="H218" s="209"/>
      <c r="I218" s="157"/>
      <c r="J218" s="158"/>
      <c r="K218" s="279">
        <v>150</v>
      </c>
      <c r="L218" s="271"/>
      <c r="M218" s="209">
        <f t="shared" ref="M218" si="87">H218*L218</f>
        <v>0</v>
      </c>
      <c r="N218" s="209">
        <f t="shared" ref="N218" si="88">I218*L218</f>
        <v>0</v>
      </c>
      <c r="O218" s="156">
        <f t="shared" ref="O218" si="89">J218*L218</f>
        <v>0</v>
      </c>
      <c r="P218" s="159">
        <f t="shared" ref="P218" si="90">K218*L218</f>
        <v>0</v>
      </c>
      <c r="Q218" s="62"/>
    </row>
    <row r="219" spans="1:17" x14ac:dyDescent="0.3">
      <c r="A219" s="62"/>
      <c r="B219" s="62"/>
      <c r="C219" s="167">
        <f t="shared" si="82"/>
        <v>187</v>
      </c>
      <c r="D219" s="168" t="s">
        <v>55</v>
      </c>
      <c r="E219" s="169">
        <f t="shared" si="77"/>
        <v>3033</v>
      </c>
      <c r="F219" s="224" t="s">
        <v>316</v>
      </c>
      <c r="G219" s="225" t="s">
        <v>62</v>
      </c>
      <c r="H219" s="209"/>
      <c r="I219" s="157"/>
      <c r="J219" s="158"/>
      <c r="K219" s="279">
        <v>48</v>
      </c>
      <c r="L219" s="271"/>
      <c r="M219" s="209">
        <f t="shared" si="78"/>
        <v>0</v>
      </c>
      <c r="N219" s="209">
        <f t="shared" si="79"/>
        <v>0</v>
      </c>
      <c r="O219" s="156">
        <f t="shared" si="80"/>
        <v>0</v>
      </c>
      <c r="P219" s="159">
        <f t="shared" si="81"/>
        <v>0</v>
      </c>
      <c r="Q219" s="62"/>
    </row>
    <row r="220" spans="1:17" x14ac:dyDescent="0.3">
      <c r="A220" s="62"/>
      <c r="B220" s="62"/>
      <c r="C220" s="167">
        <f t="shared" si="82"/>
        <v>188</v>
      </c>
      <c r="D220" s="168" t="s">
        <v>55</v>
      </c>
      <c r="E220" s="169">
        <f t="shared" si="77"/>
        <v>3034</v>
      </c>
      <c r="F220" s="224" t="s">
        <v>317</v>
      </c>
      <c r="G220" s="225" t="s">
        <v>62</v>
      </c>
      <c r="H220" s="209"/>
      <c r="I220" s="157"/>
      <c r="J220" s="158"/>
      <c r="K220" s="279">
        <v>6</v>
      </c>
      <c r="L220" s="271"/>
      <c r="M220" s="209">
        <f t="shared" si="78"/>
        <v>0</v>
      </c>
      <c r="N220" s="209">
        <f t="shared" si="79"/>
        <v>0</v>
      </c>
      <c r="O220" s="156">
        <f t="shared" si="80"/>
        <v>0</v>
      </c>
      <c r="P220" s="159">
        <f t="shared" si="81"/>
        <v>0</v>
      </c>
      <c r="Q220" s="62"/>
    </row>
    <row r="221" spans="1:17" x14ac:dyDescent="0.3">
      <c r="A221" s="62"/>
      <c r="B221" s="62"/>
      <c r="C221" s="167">
        <f t="shared" si="82"/>
        <v>189</v>
      </c>
      <c r="D221" s="168" t="s">
        <v>55</v>
      </c>
      <c r="E221" s="169">
        <f t="shared" si="77"/>
        <v>3035</v>
      </c>
      <c r="F221" s="224" t="s">
        <v>318</v>
      </c>
      <c r="G221" s="225" t="s">
        <v>62</v>
      </c>
      <c r="H221" s="209"/>
      <c r="I221" s="157"/>
      <c r="J221" s="158"/>
      <c r="K221" s="279">
        <v>4</v>
      </c>
      <c r="L221" s="271"/>
      <c r="M221" s="209">
        <f t="shared" si="78"/>
        <v>0</v>
      </c>
      <c r="N221" s="209">
        <f t="shared" si="79"/>
        <v>0</v>
      </c>
      <c r="O221" s="156">
        <f t="shared" si="80"/>
        <v>0</v>
      </c>
      <c r="P221" s="159">
        <f t="shared" si="81"/>
        <v>0</v>
      </c>
      <c r="Q221" s="62"/>
    </row>
    <row r="222" spans="1:17" x14ac:dyDescent="0.3">
      <c r="A222" s="62"/>
      <c r="B222" s="62"/>
      <c r="C222" s="167">
        <f t="shared" si="82"/>
        <v>190</v>
      </c>
      <c r="D222" s="168" t="s">
        <v>55</v>
      </c>
      <c r="E222" s="169">
        <f t="shared" si="77"/>
        <v>3036</v>
      </c>
      <c r="F222" s="224" t="s">
        <v>319</v>
      </c>
      <c r="G222" s="225" t="s">
        <v>62</v>
      </c>
      <c r="H222" s="209"/>
      <c r="I222" s="157"/>
      <c r="J222" s="158"/>
      <c r="K222" s="279">
        <v>4</v>
      </c>
      <c r="L222" s="271"/>
      <c r="M222" s="209">
        <f t="shared" si="78"/>
        <v>0</v>
      </c>
      <c r="N222" s="209">
        <f t="shared" si="79"/>
        <v>0</v>
      </c>
      <c r="O222" s="156">
        <f t="shared" si="80"/>
        <v>0</v>
      </c>
      <c r="P222" s="159">
        <f t="shared" si="81"/>
        <v>0</v>
      </c>
      <c r="Q222" s="62"/>
    </row>
    <row r="223" spans="1:17" ht="27" x14ac:dyDescent="0.3">
      <c r="A223" s="62"/>
      <c r="B223" s="62"/>
      <c r="C223" s="167">
        <f t="shared" si="82"/>
        <v>191</v>
      </c>
      <c r="D223" s="168" t="s">
        <v>55</v>
      </c>
      <c r="E223" s="169">
        <f t="shared" si="77"/>
        <v>3037</v>
      </c>
      <c r="F223" s="275" t="s">
        <v>343</v>
      </c>
      <c r="G223" s="225" t="s">
        <v>62</v>
      </c>
      <c r="H223" s="209"/>
      <c r="I223" s="157"/>
      <c r="J223" s="158"/>
      <c r="K223" s="279">
        <v>3</v>
      </c>
      <c r="L223" s="271"/>
      <c r="M223" s="209">
        <f t="shared" si="78"/>
        <v>0</v>
      </c>
      <c r="N223" s="209">
        <f t="shared" si="79"/>
        <v>0</v>
      </c>
      <c r="O223" s="156">
        <f t="shared" si="80"/>
        <v>0</v>
      </c>
      <c r="P223" s="159">
        <f t="shared" si="81"/>
        <v>0</v>
      </c>
      <c r="Q223" s="62"/>
    </row>
    <row r="224" spans="1:17" x14ac:dyDescent="0.3">
      <c r="A224" s="62"/>
      <c r="B224" s="62"/>
      <c r="C224" s="167">
        <f t="shared" si="82"/>
        <v>192</v>
      </c>
      <c r="D224" s="168" t="s">
        <v>55</v>
      </c>
      <c r="E224" s="169">
        <f t="shared" si="77"/>
        <v>3038</v>
      </c>
      <c r="F224" s="224" t="s">
        <v>344</v>
      </c>
      <c r="G224" s="155" t="s">
        <v>62</v>
      </c>
      <c r="H224" s="209"/>
      <c r="I224" s="157"/>
      <c r="J224" s="158"/>
      <c r="K224" s="159">
        <v>3</v>
      </c>
      <c r="L224" s="271"/>
      <c r="M224" s="209">
        <f t="shared" ref="M224:M225" si="91">H224*L224</f>
        <v>0</v>
      </c>
      <c r="N224" s="209">
        <f t="shared" ref="N224:N225" si="92">I224*L224</f>
        <v>0</v>
      </c>
      <c r="O224" s="156">
        <f t="shared" ref="O224:O225" si="93">J224*L224</f>
        <v>0</v>
      </c>
      <c r="P224" s="159">
        <f t="shared" ref="P224:P225" si="94">K224*L224</f>
        <v>0</v>
      </c>
      <c r="Q224" s="62"/>
    </row>
    <row r="225" spans="1:17" x14ac:dyDescent="0.3">
      <c r="A225" s="62"/>
      <c r="B225" s="62"/>
      <c r="C225" s="167">
        <f t="shared" si="82"/>
        <v>193</v>
      </c>
      <c r="D225" s="168" t="s">
        <v>55</v>
      </c>
      <c r="E225" s="169">
        <f t="shared" si="77"/>
        <v>3039</v>
      </c>
      <c r="F225" s="224" t="s">
        <v>345</v>
      </c>
      <c r="G225" s="155" t="s">
        <v>62</v>
      </c>
      <c r="H225" s="209"/>
      <c r="I225" s="157"/>
      <c r="J225" s="158"/>
      <c r="K225" s="159">
        <v>48</v>
      </c>
      <c r="L225" s="271"/>
      <c r="M225" s="209">
        <f t="shared" si="91"/>
        <v>0</v>
      </c>
      <c r="N225" s="209">
        <f t="shared" si="92"/>
        <v>0</v>
      </c>
      <c r="O225" s="156">
        <f t="shared" si="93"/>
        <v>0</v>
      </c>
      <c r="P225" s="159">
        <f t="shared" si="94"/>
        <v>0</v>
      </c>
      <c r="Q225" s="62"/>
    </row>
    <row r="226" spans="1:17" x14ac:dyDescent="0.3">
      <c r="A226" s="62"/>
      <c r="B226" s="62"/>
      <c r="C226" s="167">
        <f t="shared" si="82"/>
        <v>194</v>
      </c>
      <c r="D226" s="168" t="s">
        <v>55</v>
      </c>
      <c r="E226" s="169">
        <f t="shared" si="77"/>
        <v>3040</v>
      </c>
      <c r="F226" s="224" t="s">
        <v>320</v>
      </c>
      <c r="G226" s="225" t="s">
        <v>62</v>
      </c>
      <c r="H226" s="209"/>
      <c r="I226" s="157"/>
      <c r="J226" s="158"/>
      <c r="K226" s="279">
        <v>8</v>
      </c>
      <c r="L226" s="271"/>
      <c r="M226" s="209">
        <f t="shared" ref="M226:M246" si="95">H226*L226</f>
        <v>0</v>
      </c>
      <c r="N226" s="209">
        <f t="shared" ref="N226:N246" si="96">I226*L226</f>
        <v>0</v>
      </c>
      <c r="O226" s="156">
        <f t="shared" ref="O226:O246" si="97">J226*L226</f>
        <v>0</v>
      </c>
      <c r="P226" s="159">
        <f t="shared" ref="P226:P246" si="98">K226*L226</f>
        <v>0</v>
      </c>
      <c r="Q226" s="62"/>
    </row>
    <row r="227" spans="1:17" x14ac:dyDescent="0.3">
      <c r="A227" s="62"/>
      <c r="B227" s="62"/>
      <c r="C227" s="167">
        <f t="shared" si="82"/>
        <v>195</v>
      </c>
      <c r="D227" s="168" t="s">
        <v>55</v>
      </c>
      <c r="E227" s="169">
        <f t="shared" si="77"/>
        <v>3041</v>
      </c>
      <c r="F227" s="224" t="s">
        <v>321</v>
      </c>
      <c r="G227" s="225" t="s">
        <v>62</v>
      </c>
      <c r="H227" s="209"/>
      <c r="I227" s="157"/>
      <c r="J227" s="158"/>
      <c r="K227" s="279">
        <v>24</v>
      </c>
      <c r="L227" s="271"/>
      <c r="M227" s="209">
        <f t="shared" si="95"/>
        <v>0</v>
      </c>
      <c r="N227" s="209">
        <f t="shared" si="96"/>
        <v>0</v>
      </c>
      <c r="O227" s="156">
        <f t="shared" si="97"/>
        <v>0</v>
      </c>
      <c r="P227" s="159">
        <f t="shared" si="98"/>
        <v>0</v>
      </c>
      <c r="Q227" s="62"/>
    </row>
    <row r="228" spans="1:17" x14ac:dyDescent="0.3">
      <c r="A228" s="62"/>
      <c r="B228" s="62"/>
      <c r="C228" s="167">
        <f t="shared" si="82"/>
        <v>196</v>
      </c>
      <c r="D228" s="168" t="s">
        <v>55</v>
      </c>
      <c r="E228" s="169">
        <f t="shared" si="77"/>
        <v>3042</v>
      </c>
      <c r="F228" s="224" t="s">
        <v>322</v>
      </c>
      <c r="G228" s="225" t="s">
        <v>58</v>
      </c>
      <c r="H228" s="209"/>
      <c r="I228" s="157"/>
      <c r="J228" s="158"/>
      <c r="K228" s="279">
        <v>60</v>
      </c>
      <c r="L228" s="271"/>
      <c r="M228" s="209">
        <f t="shared" si="95"/>
        <v>0</v>
      </c>
      <c r="N228" s="209">
        <f t="shared" si="96"/>
        <v>0</v>
      </c>
      <c r="O228" s="156">
        <f t="shared" si="97"/>
        <v>0</v>
      </c>
      <c r="P228" s="159">
        <f t="shared" si="98"/>
        <v>0</v>
      </c>
      <c r="Q228" s="62"/>
    </row>
    <row r="229" spans="1:17" x14ac:dyDescent="0.3">
      <c r="A229" s="62"/>
      <c r="B229" s="62"/>
      <c r="C229" s="167">
        <f t="shared" si="82"/>
        <v>197</v>
      </c>
      <c r="D229" s="168" t="s">
        <v>55</v>
      </c>
      <c r="E229" s="169">
        <f t="shared" si="77"/>
        <v>3043</v>
      </c>
      <c r="F229" s="224" t="s">
        <v>323</v>
      </c>
      <c r="G229" s="225" t="s">
        <v>58</v>
      </c>
      <c r="H229" s="209"/>
      <c r="I229" s="157"/>
      <c r="J229" s="158"/>
      <c r="K229" s="279">
        <v>140</v>
      </c>
      <c r="L229" s="271"/>
      <c r="M229" s="209">
        <f t="shared" si="95"/>
        <v>0</v>
      </c>
      <c r="N229" s="209">
        <f t="shared" si="96"/>
        <v>0</v>
      </c>
      <c r="O229" s="156">
        <f t="shared" si="97"/>
        <v>0</v>
      </c>
      <c r="P229" s="159">
        <f t="shared" si="98"/>
        <v>0</v>
      </c>
      <c r="Q229" s="62"/>
    </row>
    <row r="230" spans="1:17" x14ac:dyDescent="0.3">
      <c r="A230" s="62"/>
      <c r="B230" s="62"/>
      <c r="C230" s="167">
        <f t="shared" si="82"/>
        <v>198</v>
      </c>
      <c r="D230" s="168" t="s">
        <v>55</v>
      </c>
      <c r="E230" s="169">
        <f t="shared" si="77"/>
        <v>3044</v>
      </c>
      <c r="F230" s="224" t="s">
        <v>324</v>
      </c>
      <c r="G230" s="225" t="s">
        <v>58</v>
      </c>
      <c r="H230" s="209"/>
      <c r="I230" s="157"/>
      <c r="J230" s="158"/>
      <c r="K230" s="279">
        <v>140</v>
      </c>
      <c r="L230" s="271"/>
      <c r="M230" s="209">
        <f t="shared" si="95"/>
        <v>0</v>
      </c>
      <c r="N230" s="209">
        <f t="shared" si="96"/>
        <v>0</v>
      </c>
      <c r="O230" s="156">
        <f t="shared" si="97"/>
        <v>0</v>
      </c>
      <c r="P230" s="159">
        <f t="shared" si="98"/>
        <v>0</v>
      </c>
      <c r="Q230" s="62"/>
    </row>
    <row r="231" spans="1:17" x14ac:dyDescent="0.3">
      <c r="A231" s="62"/>
      <c r="B231" s="62"/>
      <c r="C231" s="167">
        <f t="shared" si="82"/>
        <v>199</v>
      </c>
      <c r="D231" s="168" t="s">
        <v>55</v>
      </c>
      <c r="E231" s="169">
        <f t="shared" si="77"/>
        <v>3045</v>
      </c>
      <c r="F231" s="224" t="s">
        <v>325</v>
      </c>
      <c r="G231" s="225" t="s">
        <v>58</v>
      </c>
      <c r="H231" s="209"/>
      <c r="I231" s="157"/>
      <c r="J231" s="158"/>
      <c r="K231" s="279">
        <v>140</v>
      </c>
      <c r="L231" s="271"/>
      <c r="M231" s="209">
        <f t="shared" si="95"/>
        <v>0</v>
      </c>
      <c r="N231" s="209">
        <f t="shared" si="96"/>
        <v>0</v>
      </c>
      <c r="O231" s="156">
        <f t="shared" si="97"/>
        <v>0</v>
      </c>
      <c r="P231" s="159">
        <f t="shared" si="98"/>
        <v>0</v>
      </c>
      <c r="Q231" s="62"/>
    </row>
    <row r="232" spans="1:17" x14ac:dyDescent="0.3">
      <c r="A232" s="62"/>
      <c r="B232" s="62"/>
      <c r="C232" s="167">
        <f t="shared" si="82"/>
        <v>200</v>
      </c>
      <c r="D232" s="168" t="s">
        <v>55</v>
      </c>
      <c r="E232" s="169">
        <f t="shared" si="77"/>
        <v>3046</v>
      </c>
      <c r="F232" s="224" t="s">
        <v>326</v>
      </c>
      <c r="G232" s="225" t="s">
        <v>62</v>
      </c>
      <c r="H232" s="209"/>
      <c r="I232" s="157"/>
      <c r="J232" s="158"/>
      <c r="K232" s="279">
        <v>1</v>
      </c>
      <c r="L232" s="271"/>
      <c r="M232" s="209">
        <f t="shared" si="95"/>
        <v>0</v>
      </c>
      <c r="N232" s="209">
        <f t="shared" si="96"/>
        <v>0</v>
      </c>
      <c r="O232" s="156">
        <f t="shared" si="97"/>
        <v>0</v>
      </c>
      <c r="P232" s="159">
        <f t="shared" si="98"/>
        <v>0</v>
      </c>
      <c r="Q232" s="62"/>
    </row>
    <row r="233" spans="1:17" x14ac:dyDescent="0.3">
      <c r="A233" s="62"/>
      <c r="B233" s="62"/>
      <c r="C233" s="167">
        <f t="shared" si="82"/>
        <v>201</v>
      </c>
      <c r="D233" s="168" t="s">
        <v>55</v>
      </c>
      <c r="E233" s="169">
        <f t="shared" si="77"/>
        <v>3047</v>
      </c>
      <c r="F233" s="224" t="s">
        <v>327</v>
      </c>
      <c r="G233" s="225" t="s">
        <v>58</v>
      </c>
      <c r="H233" s="209"/>
      <c r="I233" s="157"/>
      <c r="J233" s="158"/>
      <c r="K233" s="279">
        <v>140</v>
      </c>
      <c r="L233" s="271"/>
      <c r="M233" s="209">
        <f t="shared" si="95"/>
        <v>0</v>
      </c>
      <c r="N233" s="209">
        <f t="shared" si="96"/>
        <v>0</v>
      </c>
      <c r="O233" s="156">
        <f t="shared" si="97"/>
        <v>0</v>
      </c>
      <c r="P233" s="159">
        <f t="shared" si="98"/>
        <v>0</v>
      </c>
      <c r="Q233" s="62"/>
    </row>
    <row r="234" spans="1:17" x14ac:dyDescent="0.3">
      <c r="A234" s="62"/>
      <c r="B234" s="62"/>
      <c r="C234" s="167">
        <f t="shared" si="82"/>
        <v>202</v>
      </c>
      <c r="D234" s="168" t="s">
        <v>55</v>
      </c>
      <c r="E234" s="169">
        <f t="shared" si="77"/>
        <v>3048</v>
      </c>
      <c r="F234" s="224" t="s">
        <v>328</v>
      </c>
      <c r="G234" s="225" t="s">
        <v>58</v>
      </c>
      <c r="H234" s="209"/>
      <c r="I234" s="157"/>
      <c r="J234" s="158"/>
      <c r="K234" s="279">
        <v>140</v>
      </c>
      <c r="L234" s="271"/>
      <c r="M234" s="209">
        <f t="shared" si="95"/>
        <v>0</v>
      </c>
      <c r="N234" s="209">
        <f t="shared" si="96"/>
        <v>0</v>
      </c>
      <c r="O234" s="156">
        <f t="shared" si="97"/>
        <v>0</v>
      </c>
      <c r="P234" s="159">
        <f t="shared" si="98"/>
        <v>0</v>
      </c>
      <c r="Q234" s="62"/>
    </row>
    <row r="235" spans="1:17" x14ac:dyDescent="0.3">
      <c r="A235" s="62"/>
      <c r="B235" s="62"/>
      <c r="C235" s="167">
        <f t="shared" si="82"/>
        <v>203</v>
      </c>
      <c r="D235" s="168" t="s">
        <v>55</v>
      </c>
      <c r="E235" s="169">
        <f t="shared" si="77"/>
        <v>3049</v>
      </c>
      <c r="F235" s="224" t="s">
        <v>329</v>
      </c>
      <c r="G235" s="225" t="s">
        <v>62</v>
      </c>
      <c r="H235" s="209"/>
      <c r="I235" s="157"/>
      <c r="J235" s="158"/>
      <c r="K235" s="279">
        <v>48</v>
      </c>
      <c r="L235" s="271"/>
      <c r="M235" s="209">
        <f t="shared" si="95"/>
        <v>0</v>
      </c>
      <c r="N235" s="209">
        <f t="shared" si="96"/>
        <v>0</v>
      </c>
      <c r="O235" s="156">
        <f t="shared" si="97"/>
        <v>0</v>
      </c>
      <c r="P235" s="159">
        <f t="shared" si="98"/>
        <v>0</v>
      </c>
      <c r="Q235" s="62"/>
    </row>
    <row r="236" spans="1:17" x14ac:dyDescent="0.3">
      <c r="A236" s="62"/>
      <c r="B236" s="62"/>
      <c r="C236" s="167">
        <f t="shared" si="82"/>
        <v>204</v>
      </c>
      <c r="D236" s="168" t="s">
        <v>55</v>
      </c>
      <c r="E236" s="169">
        <f t="shared" si="77"/>
        <v>3050</v>
      </c>
      <c r="F236" s="224" t="s">
        <v>330</v>
      </c>
      <c r="G236" s="225" t="s">
        <v>62</v>
      </c>
      <c r="H236" s="209"/>
      <c r="I236" s="157"/>
      <c r="J236" s="158"/>
      <c r="K236" s="279">
        <v>113</v>
      </c>
      <c r="L236" s="271"/>
      <c r="M236" s="209">
        <f t="shared" si="95"/>
        <v>0</v>
      </c>
      <c r="N236" s="209">
        <f t="shared" si="96"/>
        <v>0</v>
      </c>
      <c r="O236" s="156">
        <f t="shared" si="97"/>
        <v>0</v>
      </c>
      <c r="P236" s="159">
        <f t="shared" si="98"/>
        <v>0</v>
      </c>
      <c r="Q236" s="62"/>
    </row>
    <row r="237" spans="1:17" x14ac:dyDescent="0.3">
      <c r="A237" s="62"/>
      <c r="B237" s="62"/>
      <c r="C237" s="167">
        <f t="shared" si="82"/>
        <v>205</v>
      </c>
      <c r="D237" s="168" t="s">
        <v>55</v>
      </c>
      <c r="E237" s="169">
        <f t="shared" si="77"/>
        <v>3051</v>
      </c>
      <c r="F237" s="224" t="s">
        <v>331</v>
      </c>
      <c r="G237" s="225" t="s">
        <v>58</v>
      </c>
      <c r="H237" s="209"/>
      <c r="I237" s="157"/>
      <c r="J237" s="158"/>
      <c r="K237" s="279">
        <v>24</v>
      </c>
      <c r="L237" s="271"/>
      <c r="M237" s="209">
        <f t="shared" si="95"/>
        <v>0</v>
      </c>
      <c r="N237" s="209">
        <f t="shared" si="96"/>
        <v>0</v>
      </c>
      <c r="O237" s="156">
        <f t="shared" si="97"/>
        <v>0</v>
      </c>
      <c r="P237" s="159">
        <f t="shared" si="98"/>
        <v>0</v>
      </c>
      <c r="Q237" s="62"/>
    </row>
    <row r="238" spans="1:17" x14ac:dyDescent="0.3">
      <c r="A238" s="62"/>
      <c r="B238" s="62"/>
      <c r="C238" s="167">
        <f>C237+1</f>
        <v>206</v>
      </c>
      <c r="D238" s="168" t="s">
        <v>55</v>
      </c>
      <c r="E238" s="169">
        <f t="shared" si="77"/>
        <v>3052</v>
      </c>
      <c r="F238" s="224" t="s">
        <v>332</v>
      </c>
      <c r="G238" s="225" t="s">
        <v>58</v>
      </c>
      <c r="H238" s="209"/>
      <c r="I238" s="157"/>
      <c r="J238" s="158"/>
      <c r="K238" s="279">
        <v>113</v>
      </c>
      <c r="L238" s="271"/>
      <c r="M238" s="209">
        <f t="shared" si="95"/>
        <v>0</v>
      </c>
      <c r="N238" s="209">
        <f t="shared" si="96"/>
        <v>0</v>
      </c>
      <c r="O238" s="156">
        <f t="shared" si="97"/>
        <v>0</v>
      </c>
      <c r="P238" s="159">
        <f t="shared" si="98"/>
        <v>0</v>
      </c>
      <c r="Q238" s="62"/>
    </row>
    <row r="239" spans="1:17" x14ac:dyDescent="0.3">
      <c r="A239" s="62"/>
      <c r="B239" s="62"/>
      <c r="C239" s="167">
        <f t="shared" ref="C239:C240" si="99">C238+1</f>
        <v>207</v>
      </c>
      <c r="D239" s="168" t="s">
        <v>55</v>
      </c>
      <c r="E239" s="169">
        <f t="shared" si="77"/>
        <v>3053</v>
      </c>
      <c r="F239" s="224" t="s">
        <v>355</v>
      </c>
      <c r="G239" s="225" t="s">
        <v>62</v>
      </c>
      <c r="H239" s="209"/>
      <c r="I239" s="157"/>
      <c r="J239" s="158"/>
      <c r="K239" s="279">
        <v>6</v>
      </c>
      <c r="L239" s="271"/>
      <c r="M239" s="209">
        <f t="shared" si="95"/>
        <v>0</v>
      </c>
      <c r="N239" s="209">
        <f t="shared" si="96"/>
        <v>0</v>
      </c>
      <c r="O239" s="156">
        <f t="shared" si="97"/>
        <v>0</v>
      </c>
      <c r="P239" s="159">
        <f t="shared" si="98"/>
        <v>0</v>
      </c>
      <c r="Q239" s="62"/>
    </row>
    <row r="240" spans="1:17" x14ac:dyDescent="0.3">
      <c r="A240" s="62"/>
      <c r="B240" s="62"/>
      <c r="C240" s="167">
        <f t="shared" si="99"/>
        <v>208</v>
      </c>
      <c r="D240" s="168" t="s">
        <v>55</v>
      </c>
      <c r="E240" s="169">
        <f t="shared" si="77"/>
        <v>3054</v>
      </c>
      <c r="F240" s="224" t="s">
        <v>339</v>
      </c>
      <c r="G240" s="225" t="s">
        <v>62</v>
      </c>
      <c r="H240" s="209"/>
      <c r="I240" s="157"/>
      <c r="J240" s="158"/>
      <c r="K240" s="279">
        <v>3</v>
      </c>
      <c r="L240" s="271"/>
      <c r="M240" s="209">
        <f t="shared" si="95"/>
        <v>0</v>
      </c>
      <c r="N240" s="209">
        <f t="shared" si="96"/>
        <v>0</v>
      </c>
      <c r="O240" s="156">
        <f t="shared" si="97"/>
        <v>0</v>
      </c>
      <c r="P240" s="159">
        <f t="shared" si="98"/>
        <v>0</v>
      </c>
      <c r="Q240" s="62"/>
    </row>
    <row r="241" spans="1:17" x14ac:dyDescent="0.3">
      <c r="A241" s="62"/>
      <c r="B241" s="62"/>
      <c r="C241" s="167">
        <f t="shared" si="82"/>
        <v>209</v>
      </c>
      <c r="D241" s="168" t="s">
        <v>55</v>
      </c>
      <c r="E241" s="169">
        <f t="shared" si="77"/>
        <v>3055</v>
      </c>
      <c r="F241" s="224" t="s">
        <v>340</v>
      </c>
      <c r="G241" s="225" t="s">
        <v>62</v>
      </c>
      <c r="H241" s="209"/>
      <c r="I241" s="157"/>
      <c r="J241" s="158"/>
      <c r="K241" s="279">
        <v>3</v>
      </c>
      <c r="L241" s="271"/>
      <c r="M241" s="209">
        <f t="shared" si="95"/>
        <v>0</v>
      </c>
      <c r="N241" s="209">
        <f t="shared" si="96"/>
        <v>0</v>
      </c>
      <c r="O241" s="156">
        <f t="shared" si="97"/>
        <v>0</v>
      </c>
      <c r="P241" s="159">
        <f t="shared" si="98"/>
        <v>0</v>
      </c>
      <c r="Q241" s="62"/>
    </row>
    <row r="242" spans="1:17" x14ac:dyDescent="0.3">
      <c r="A242" s="62"/>
      <c r="B242" s="62"/>
      <c r="C242" s="167">
        <f t="shared" si="82"/>
        <v>210</v>
      </c>
      <c r="D242" s="168" t="s">
        <v>55</v>
      </c>
      <c r="E242" s="169">
        <f t="shared" si="77"/>
        <v>3056</v>
      </c>
      <c r="F242" s="224" t="s">
        <v>341</v>
      </c>
      <c r="G242" s="225" t="s">
        <v>62</v>
      </c>
      <c r="H242" s="209"/>
      <c r="I242" s="157"/>
      <c r="J242" s="158"/>
      <c r="K242" s="279">
        <v>3</v>
      </c>
      <c r="L242" s="271"/>
      <c r="M242" s="209">
        <f t="shared" si="95"/>
        <v>0</v>
      </c>
      <c r="N242" s="209">
        <f t="shared" si="96"/>
        <v>0</v>
      </c>
      <c r="O242" s="156">
        <f t="shared" si="97"/>
        <v>0</v>
      </c>
      <c r="P242" s="159">
        <f t="shared" si="98"/>
        <v>0</v>
      </c>
      <c r="Q242" s="62"/>
    </row>
    <row r="243" spans="1:17" x14ac:dyDescent="0.3">
      <c r="A243" s="62"/>
      <c r="B243" s="62"/>
      <c r="C243" s="167">
        <f t="shared" si="82"/>
        <v>211</v>
      </c>
      <c r="D243" s="168" t="s">
        <v>55</v>
      </c>
      <c r="E243" s="169">
        <f t="shared" si="77"/>
        <v>3057</v>
      </c>
      <c r="F243" s="224" t="s">
        <v>333</v>
      </c>
      <c r="G243" s="225" t="s">
        <v>62</v>
      </c>
      <c r="H243" s="209"/>
      <c r="I243" s="157"/>
      <c r="J243" s="158"/>
      <c r="K243" s="279">
        <v>6</v>
      </c>
      <c r="L243" s="271"/>
      <c r="M243" s="209">
        <f t="shared" si="95"/>
        <v>0</v>
      </c>
      <c r="N243" s="209">
        <f t="shared" si="96"/>
        <v>0</v>
      </c>
      <c r="O243" s="156">
        <f t="shared" si="97"/>
        <v>0</v>
      </c>
      <c r="P243" s="159">
        <f t="shared" si="98"/>
        <v>0</v>
      </c>
      <c r="Q243" s="62"/>
    </row>
    <row r="244" spans="1:17" x14ac:dyDescent="0.3">
      <c r="A244" s="62"/>
      <c r="B244" s="62"/>
      <c r="C244" s="167">
        <f t="shared" si="82"/>
        <v>212</v>
      </c>
      <c r="D244" s="168" t="s">
        <v>55</v>
      </c>
      <c r="E244" s="169">
        <f t="shared" si="77"/>
        <v>3058</v>
      </c>
      <c r="F244" s="224" t="s">
        <v>334</v>
      </c>
      <c r="G244" s="225" t="s">
        <v>62</v>
      </c>
      <c r="H244" s="209"/>
      <c r="I244" s="157"/>
      <c r="J244" s="158"/>
      <c r="K244" s="279">
        <v>2</v>
      </c>
      <c r="L244" s="271"/>
      <c r="M244" s="209">
        <f t="shared" si="95"/>
        <v>0</v>
      </c>
      <c r="N244" s="209">
        <f t="shared" si="96"/>
        <v>0</v>
      </c>
      <c r="O244" s="156">
        <f t="shared" si="97"/>
        <v>0</v>
      </c>
      <c r="P244" s="159">
        <f t="shared" si="98"/>
        <v>0</v>
      </c>
      <c r="Q244" s="62"/>
    </row>
    <row r="245" spans="1:17" x14ac:dyDescent="0.3">
      <c r="A245" s="62"/>
      <c r="B245" s="62"/>
      <c r="C245" s="167">
        <f t="shared" si="82"/>
        <v>213</v>
      </c>
      <c r="D245" s="168" t="s">
        <v>55</v>
      </c>
      <c r="E245" s="169">
        <f t="shared" si="77"/>
        <v>3059</v>
      </c>
      <c r="F245" s="224" t="s">
        <v>335</v>
      </c>
      <c r="G245" s="225" t="s">
        <v>58</v>
      </c>
      <c r="H245" s="209"/>
      <c r="I245" s="157"/>
      <c r="J245" s="158"/>
      <c r="K245" s="279">
        <v>210</v>
      </c>
      <c r="L245" s="271"/>
      <c r="M245" s="209">
        <f t="shared" si="95"/>
        <v>0</v>
      </c>
      <c r="N245" s="209">
        <f t="shared" si="96"/>
        <v>0</v>
      </c>
      <c r="O245" s="156">
        <f t="shared" si="97"/>
        <v>0</v>
      </c>
      <c r="P245" s="159">
        <f t="shared" si="98"/>
        <v>0</v>
      </c>
      <c r="Q245" s="62"/>
    </row>
    <row r="246" spans="1:17" x14ac:dyDescent="0.3">
      <c r="A246" s="62"/>
      <c r="B246" s="62"/>
      <c r="C246" s="167">
        <f t="shared" si="82"/>
        <v>214</v>
      </c>
      <c r="D246" s="168" t="s">
        <v>55</v>
      </c>
      <c r="E246" s="169">
        <f t="shared" si="77"/>
        <v>3060</v>
      </c>
      <c r="F246" s="224" t="s">
        <v>350</v>
      </c>
      <c r="G246" s="225" t="s">
        <v>62</v>
      </c>
      <c r="H246" s="209"/>
      <c r="I246" s="157"/>
      <c r="J246" s="158"/>
      <c r="K246" s="279">
        <v>3</v>
      </c>
      <c r="L246" s="271"/>
      <c r="M246" s="209">
        <f t="shared" si="95"/>
        <v>0</v>
      </c>
      <c r="N246" s="209">
        <f t="shared" si="96"/>
        <v>0</v>
      </c>
      <c r="O246" s="156">
        <f t="shared" si="97"/>
        <v>0</v>
      </c>
      <c r="P246" s="159">
        <f t="shared" si="98"/>
        <v>0</v>
      </c>
      <c r="Q246" s="62"/>
    </row>
    <row r="247" spans="1:17" x14ac:dyDescent="0.3">
      <c r="A247" s="62"/>
      <c r="B247" s="62"/>
      <c r="C247" s="167">
        <f t="shared" si="82"/>
        <v>215</v>
      </c>
      <c r="D247" s="161" t="s">
        <v>60</v>
      </c>
      <c r="E247" s="162">
        <f t="shared" si="77"/>
        <v>3061</v>
      </c>
      <c r="F247" s="175" t="s">
        <v>349</v>
      </c>
      <c r="G247" s="155" t="s">
        <v>58</v>
      </c>
      <c r="H247" s="209"/>
      <c r="I247" s="157"/>
      <c r="J247" s="158"/>
      <c r="K247" s="159">
        <v>125</v>
      </c>
      <c r="L247" s="271"/>
      <c r="M247" s="209">
        <f t="shared" si="78"/>
        <v>0</v>
      </c>
      <c r="N247" s="209">
        <f t="shared" si="79"/>
        <v>0</v>
      </c>
      <c r="O247" s="156">
        <f t="shared" si="80"/>
        <v>0</v>
      </c>
      <c r="P247" s="159">
        <f t="shared" si="81"/>
        <v>0</v>
      </c>
      <c r="Q247" s="62"/>
    </row>
    <row r="248" spans="1:17" x14ac:dyDescent="0.3">
      <c r="A248" s="62"/>
      <c r="B248" s="62"/>
      <c r="C248" s="55"/>
      <c r="D248" s="217"/>
      <c r="E248" s="218"/>
      <c r="F248" s="56"/>
      <c r="M248" s="285"/>
      <c r="N248" s="285"/>
      <c r="O248" s="285"/>
      <c r="P248" s="285"/>
      <c r="Q248" s="62"/>
    </row>
    <row r="249" spans="1:17" ht="15" x14ac:dyDescent="0.3">
      <c r="A249" s="62"/>
      <c r="B249" s="62"/>
      <c r="C249" s="61"/>
      <c r="D249" s="152" t="s">
        <v>30</v>
      </c>
      <c r="E249" s="222">
        <v>4000</v>
      </c>
      <c r="F249" s="153" t="s">
        <v>347</v>
      </c>
      <c r="G249" s="61"/>
      <c r="H249" s="61"/>
      <c r="I249" s="61"/>
      <c r="J249" s="80"/>
      <c r="K249" s="80"/>
      <c r="L249" s="262"/>
      <c r="M249" s="213">
        <f>SUM(M250:M309)</f>
        <v>0</v>
      </c>
      <c r="N249" s="213">
        <f>SUM(N250:N309)</f>
        <v>0</v>
      </c>
      <c r="O249" s="213">
        <f>SUM(O250:O309)</f>
        <v>0</v>
      </c>
      <c r="P249" s="213">
        <f>SUM(P250:P309)</f>
        <v>0</v>
      </c>
      <c r="Q249" s="62"/>
    </row>
    <row r="250" spans="1:17" x14ac:dyDescent="0.3">
      <c r="A250" s="62"/>
      <c r="B250" s="62"/>
      <c r="C250" s="173">
        <v>216</v>
      </c>
      <c r="D250" s="161" t="s">
        <v>60</v>
      </c>
      <c r="E250" s="162">
        <f t="shared" si="77"/>
        <v>4001</v>
      </c>
      <c r="F250" s="175" t="s">
        <v>346</v>
      </c>
      <c r="G250" s="155" t="s">
        <v>62</v>
      </c>
      <c r="H250" s="156"/>
      <c r="I250" s="157"/>
      <c r="J250" s="158"/>
      <c r="K250" s="260">
        <v>1</v>
      </c>
      <c r="L250" s="271"/>
      <c r="M250" s="156">
        <f t="shared" si="78"/>
        <v>0</v>
      </c>
      <c r="N250" s="156">
        <f t="shared" si="79"/>
        <v>0</v>
      </c>
      <c r="O250" s="156">
        <f t="shared" si="80"/>
        <v>0</v>
      </c>
      <c r="P250" s="159">
        <f t="shared" si="81"/>
        <v>0</v>
      </c>
      <c r="Q250" s="62"/>
    </row>
    <row r="251" spans="1:17" ht="27" x14ac:dyDescent="0.3">
      <c r="A251" s="62"/>
      <c r="B251" s="62"/>
      <c r="C251" s="173">
        <f t="shared" si="82"/>
        <v>217</v>
      </c>
      <c r="D251" s="161" t="s">
        <v>60</v>
      </c>
      <c r="E251" s="162">
        <f t="shared" si="77"/>
        <v>4002</v>
      </c>
      <c r="F251" s="175" t="s">
        <v>370</v>
      </c>
      <c r="G251" s="155" t="s">
        <v>62</v>
      </c>
      <c r="H251" s="260">
        <v>10000</v>
      </c>
      <c r="I251" s="260">
        <v>6000</v>
      </c>
      <c r="J251" s="260">
        <v>5000</v>
      </c>
      <c r="K251" s="260">
        <v>4000</v>
      </c>
      <c r="L251" s="271"/>
      <c r="M251" s="156">
        <f t="shared" si="78"/>
        <v>0</v>
      </c>
      <c r="N251" s="156">
        <f t="shared" si="79"/>
        <v>0</v>
      </c>
      <c r="O251" s="156">
        <f t="shared" si="80"/>
        <v>0</v>
      </c>
      <c r="P251" s="159">
        <f t="shared" si="81"/>
        <v>0</v>
      </c>
      <c r="Q251" s="62"/>
    </row>
    <row r="252" spans="1:17" x14ac:dyDescent="0.3">
      <c r="A252" s="62"/>
      <c r="B252" s="62"/>
    </row>
    <row r="253" spans="1:17" x14ac:dyDescent="0.3">
      <c r="A253" s="62"/>
      <c r="B253" s="62"/>
      <c r="F253" s="278" t="s">
        <v>372</v>
      </c>
    </row>
    <row r="254" spans="1:17" ht="27" x14ac:dyDescent="0.3">
      <c r="A254" s="62"/>
      <c r="B254" s="62"/>
      <c r="F254" s="254" t="s">
        <v>368</v>
      </c>
    </row>
    <row r="255" spans="1:17" ht="27" x14ac:dyDescent="0.3">
      <c r="A255" s="62"/>
      <c r="B255" s="62"/>
      <c r="F255" s="274" t="s">
        <v>369</v>
      </c>
    </row>
    <row r="256" spans="1:17" x14ac:dyDescent="0.3">
      <c r="A256" s="62"/>
      <c r="B256" s="62"/>
      <c r="F256" s="276" t="s">
        <v>371</v>
      </c>
    </row>
    <row r="257" spans="1:6" ht="54" x14ac:dyDescent="0.3">
      <c r="A257" s="62"/>
      <c r="B257" s="62"/>
      <c r="F257" s="277" t="s">
        <v>373</v>
      </c>
    </row>
  </sheetData>
  <autoFilter ref="C18:P183" xr:uid="{00000000-0009-0000-0000-000005000000}"/>
  <mergeCells count="4">
    <mergeCell ref="E6:J6"/>
    <mergeCell ref="E8:J8"/>
    <mergeCell ref="E10:J10"/>
    <mergeCell ref="G1:J1"/>
  </mergeCells>
  <hyperlinks>
    <hyperlink ref="F1:G1" location="C2" display="1) Krycí list soupisu" xr:uid="{95556FD3-86AD-432D-B2EA-0333F8F0B66E}"/>
    <hyperlink ref="G1:J1" location="C58" display="2) Rekapitulace" xr:uid="{6A694933-D91C-48B2-B50A-CCC235AA5A40}"/>
    <hyperlink ref="P1" location="C94" display="3) Soupis prací" xr:uid="{AF29CF3C-6B12-43D8-ADCC-282457997F32}"/>
  </hyperlinks>
  <printOptions horizontalCentered="1"/>
  <pageMargins left="0.59055118110236227" right="0.59055118110236227" top="0.59055118110236227" bottom="0.59055118110236227" header="0" footer="0"/>
  <pageSetup paperSize="9" scale="7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D.2.5. EPS a NZS</vt:lpstr>
      <vt:lpstr>D.2.5. EPS a NZS (2)</vt:lpstr>
      <vt:lpstr>D.2.5. EPS a NZS (3)</vt:lpstr>
      <vt:lpstr>'D.2.5. EPS a NZS (3)'!Názvy_tisku</vt:lpstr>
      <vt:lpstr>'D.2.5. EPS a NZS'!Oblast_tisku</vt:lpstr>
      <vt:lpstr>'D.2.5. EPS a NZS (2)'!Oblast_tisku</vt:lpstr>
      <vt:lpstr>'D.2.5. EPS a NZS (3)'!Oblast_tisku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RH</cp:lastModifiedBy>
  <cp:lastPrinted>2022-01-31T06:27:35Z</cp:lastPrinted>
  <dcterms:created xsi:type="dcterms:W3CDTF">2018-11-22T14:01:03Z</dcterms:created>
  <dcterms:modified xsi:type="dcterms:W3CDTF">2022-06-27T08:30:46Z</dcterms:modified>
</cp:coreProperties>
</file>