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zpevněné plochy, zast..." sheetId="2" r:id="rId2"/>
    <sheet name="2 - zpevněné plochy, zast..." sheetId="3" r:id="rId3"/>
    <sheet name="3 - vedlejší a ostatní ná..." sheetId="4" r:id="rId4"/>
    <sheet name="4 - vedlejší a ostatní ná..." sheetId="5" r:id="rId5"/>
    <sheet name="5 - Veřejné osvětlení - u..." sheetId="6" r:id="rId6"/>
    <sheet name="6 - Veřejné osvětlení - n..." sheetId="7" r:id="rId7"/>
  </sheets>
  <definedNames>
    <definedName name="_xlnm.Print_Area" localSheetId="0">'Rekapitulace stavby'!$D$4:$AO$76,'Rekapitulace stavby'!$C$82:$AQ$101</definedName>
    <definedName name="_xlnm._FilterDatabase" localSheetId="1" hidden="1">'1 - zpevněné plochy, zast...'!$C$122:$K$272</definedName>
    <definedName name="_xlnm.Print_Area" localSheetId="1">'1 - zpevněné plochy, zast...'!$C$4:$J$76,'1 - zpevněné plochy, zast...'!$C$82:$J$104,'1 - zpevněné plochy, zast...'!$C$110:$J$272</definedName>
    <definedName name="_xlnm._FilterDatabase" localSheetId="2" hidden="1">'2 - zpevněné plochy, zast...'!$C$123:$K$315</definedName>
    <definedName name="_xlnm.Print_Area" localSheetId="2">'2 - zpevněné plochy, zast...'!$C$4:$J$76,'2 - zpevněné plochy, zast...'!$C$82:$J$105,'2 - zpevněné plochy, zast...'!$C$111:$J$315</definedName>
    <definedName name="_xlnm._FilterDatabase" localSheetId="3" hidden="1">'3 - vedlejší a ostatní ná...'!$C$117:$K$125</definedName>
    <definedName name="_xlnm.Print_Area" localSheetId="3">'3 - vedlejší a ostatní ná...'!$C$4:$J$76,'3 - vedlejší a ostatní ná...'!$C$82:$J$99,'3 - vedlejší a ostatní ná...'!$C$105:$J$125</definedName>
    <definedName name="_xlnm._FilterDatabase" localSheetId="4" hidden="1">'4 - vedlejší a ostatní ná...'!$C$117:$K$125</definedName>
    <definedName name="_xlnm.Print_Area" localSheetId="4">'4 - vedlejší a ostatní ná...'!$C$4:$J$76,'4 - vedlejší a ostatní ná...'!$C$82:$J$99,'4 - vedlejší a ostatní ná...'!$C$105:$J$125</definedName>
    <definedName name="_xlnm._FilterDatabase" localSheetId="5" hidden="1">'5 - Veřejné osvětlení - u...'!$C$126:$K$204</definedName>
    <definedName name="_xlnm.Print_Area" localSheetId="5">'5 - Veřejné osvětlení - u...'!$C$4:$J$76,'5 - Veřejné osvětlení - u...'!$C$82:$J$108,'5 - Veřejné osvětlení - u...'!$C$114:$J$204</definedName>
    <definedName name="_xlnm._FilterDatabase" localSheetId="6" hidden="1">'6 - Veřejné osvětlení - n...'!$C$126:$K$188</definedName>
    <definedName name="_xlnm.Print_Area" localSheetId="6">'6 - Veřejné osvětlení - n...'!$C$4:$J$76,'6 - Veřejné osvětlení - n...'!$C$82:$J$108,'6 - Veřejné osvětlení - n...'!$C$114:$J$188</definedName>
    <definedName name="_xlnm.Print_Titles" localSheetId="0">'Rekapitulace stavby'!$92:$92</definedName>
    <definedName name="_xlnm.Print_Titles" localSheetId="3">'3 - vedlejší a ostatní ná...'!$117:$117</definedName>
    <definedName name="_xlnm.Print_Titles" localSheetId="4">'4 - vedlejší a ostatní ná...'!$117:$117</definedName>
    <definedName name="_xlnm.Print_Titles" localSheetId="5">'5 - Veřejné osvětlení - u...'!$126:$126</definedName>
    <definedName name="_xlnm.Print_Titles" localSheetId="6">'6 - Veřejné osvětlení - n...'!$126:$126</definedName>
  </definedNames>
  <calcPr fullCalcOnLoad="1"/>
</workbook>
</file>

<file path=xl/sharedStrings.xml><?xml version="1.0" encoding="utf-8"?>
<sst xmlns="http://schemas.openxmlformats.org/spreadsheetml/2006/main" count="6619" uniqueCount="967">
  <si>
    <t>Export Komplet</t>
  </si>
  <si>
    <t/>
  </si>
  <si>
    <t>2.0</t>
  </si>
  <si>
    <t>ZAMOK</t>
  </si>
  <si>
    <t>False</t>
  </si>
  <si>
    <t>{f6d3758f-ffd2-4482-8df2-a48aea456dd3}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</si>
  <si>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</si>
  <si>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</si>
  <si>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</si>
  <si>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</si>
  <si>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</si>
  <si>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</si>
  <si>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</si>
  <si>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</si>
  <si>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OUBOBNICESFDI2022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</si>
  <si>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</si>
  <si>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</si>
  <si>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autobusových zastávek, zpevněné plochy v obci Bobnice</t>
  </si>
  <si>
    <t>KSO:</t>
  </si>
  <si>
    <t>CC-CZ:</t>
  </si>
  <si>
    <t>Místo:</t>
  </si>
  <si>
    <t>Bobnice</t>
  </si>
  <si>
    <t>Datum:</t>
  </si>
  <si>
    <t>18. 5. 2020</t>
  </si>
  <si>
    <t>Zadavatel:</t>
  </si>
  <si>
    <t>IČ:</t>
  </si>
  <si>
    <t>Obec Bobnice</t>
  </si>
  <si>
    <t>DIČ:</t>
  </si>
  <si>
    <t>Uchazeč:</t>
  </si>
  <si>
    <t>Vyplň údaj</t>
  </si>
  <si>
    <t>Projektant:</t>
  </si>
  <si>
    <t>Ing. Ondřej Pavelka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</si>
  <si>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</si>
  <si>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</si>
  <si>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</si>
  <si>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</si>
  <si>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</si>
  <si>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</si>
  <si>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</si>
  <si>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</si>
  <si>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</si>
  <si>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</si>
  <si>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</si>
  <si>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</si>
  <si>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</si>
  <si>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</si>
  <si>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</si>
  <si>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</si>
  <si>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</si>
  <si>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</si>
  <si>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</si>
  <si>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</si>
  <si>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</si>
  <si>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</si>
  <si>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</si>
  <si>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</si>
  <si>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</si>
  <si>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</si>
  <si>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</si>
  <si>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</si>
  <si>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</si>
  <si>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</si>
  <si>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</si>
  <si>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</si>
  <si>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</si>
  <si>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</si>
  <si>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</si>
  <si>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</si>
  <si>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</si>
  <si>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</si>
  <si>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</si>
  <si>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</si>
  <si>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</si>
  <si>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</si>
  <si>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</si>
  <si>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</si>
  <si>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</si>
  <si>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</si>
  <si>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</si>
  <si>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</si>
  <si>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</si>
  <si>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zpevněné plochy, zastávky, chodníky - uznatelné náklady</t>
  </si>
  <si>
    <t>STA</t>
  </si>
  <si>
    <t>{89df12ac-a1a0-49fa-aa35-60689ed9ff62}</t>
  </si>
  <si>
    <t>2</t>
  </si>
  <si>
    <t>zpevněné plochy, zastávky, chodníky - neuznatelné náklady</t>
  </si>
  <si>
    <t>{d7c796b8-77ac-4885-94da-25bfd43ee9c0}</t>
  </si>
  <si>
    <t>3</t>
  </si>
  <si>
    <t>vedlejší a ostatní náklady - uznatelné náklady</t>
  </si>
  <si>
    <t>{6856baaf-d19d-424c-9c03-2907981b5e2c}</t>
  </si>
  <si>
    <t>4</t>
  </si>
  <si>
    <t>vedlejší a ostatní náklady - neuznatelné náklady</t>
  </si>
  <si>
    <t>{ba1019f4-a869-4ac9-bc29-511548b01773}</t>
  </si>
  <si>
    <t>5</t>
  </si>
  <si>
    <t>Veřejné osvětlení - uznatelné náklady</t>
  </si>
  <si>
    <t>{e5e0ab3d-1ba7-4d8c-aaa7-a61281794bdd}</t>
  </si>
  <si>
    <t>6</t>
  </si>
  <si>
    <t>Veřejné osvětlení - neuznatelné náklady</t>
  </si>
  <si>
    <t>{614f7a72-290a-4557-9d3c-5ba473822378}</t>
  </si>
  <si>
    <t>KRYCÍ LIST SOUPISU PRACÍ</t>
  </si>
  <si>
    <t>Objekt:</t>
  </si>
  <si>
    <t>1 - zpevněné plochy, zastávky, chodníky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</si>
  <si>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</si>
  <si>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</si>
  <si>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</si>
  <si>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</si>
  <si>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</si>
  <si>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</si>
  <si>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</si>
  <si>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</si>
  <si>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</si>
  <si>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</si>
  <si>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</si>
  <si>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</si>
  <si>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</si>
  <si>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</si>
  <si>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</si>
  <si>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</si>
  <si>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</si>
  <si>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</si>
  <si>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</si>
  <si>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</si>
  <si>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</si>
  <si>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</si>
  <si>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</si>
  <si>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</si>
  <si>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</si>
  <si>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</si>
  <si>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</si>
  <si>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</si>
  <si>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</si>
  <si>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</si>
  <si>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</si>
  <si>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</si>
  <si>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</si>
  <si>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1572475955</t>
  </si>
  <si>
    <t>VV</t>
  </si>
  <si>
    <t>"stávající chodník" 120+26+18</t>
  </si>
  <si>
    <t>Součet</t>
  </si>
  <si>
    <t>113107171</t>
  </si>
  <si>
    <t>Odstranění podkladu z betonu prostého tl 150 mm strojně pl přes 50 do 200 m2</t>
  </si>
  <si>
    <t>816461980</t>
  </si>
  <si>
    <t>"chodník" 24</t>
  </si>
  <si>
    <t>113107222</t>
  </si>
  <si>
    <t>Odstranění podkladu z kameniva drceného tl 200 mm strojně pl přes 200 m2</t>
  </si>
  <si>
    <t>591645832</t>
  </si>
  <si>
    <t>"chodník" 164+24+198</t>
  </si>
  <si>
    <t>113107242</t>
  </si>
  <si>
    <t>Odstranění podkladu živičného tl 100 mm strojně pl přes 200 m2</t>
  </si>
  <si>
    <t>-1432619627</t>
  </si>
  <si>
    <t>"napojení na silnici" 145*0,5</t>
  </si>
  <si>
    <t>"stávající chodník" 198</t>
  </si>
  <si>
    <t>113201111</t>
  </si>
  <si>
    <t>Vytrhání obrub chodníkových ležatých</t>
  </si>
  <si>
    <t>m</t>
  </si>
  <si>
    <t>85613263</t>
  </si>
  <si>
    <t>"schodiště pošta" 6</t>
  </si>
  <si>
    <t>113202111</t>
  </si>
  <si>
    <t>Vytrhání obrub krajníků obrubníků stojatých</t>
  </si>
  <si>
    <t>-311794585</t>
  </si>
  <si>
    <t>7</t>
  </si>
  <si>
    <t>113204111</t>
  </si>
  <si>
    <t>Vytrhání obrub záhonových</t>
  </si>
  <si>
    <t>-1702519728</t>
  </si>
  <si>
    <t>8</t>
  </si>
  <si>
    <t>122251104</t>
  </si>
  <si>
    <t>Odkopávky a prokopávky nezapažené v hornině třídy těžitelnosti I, skupiny 3 objem do 500 m3 strojně</t>
  </si>
  <si>
    <t>m3</t>
  </si>
  <si>
    <t>-446027765</t>
  </si>
  <si>
    <t>"chodník" (432,85-386)*0,25</t>
  </si>
  <si>
    <t>9</t>
  </si>
  <si>
    <t>132251251</t>
  </si>
  <si>
    <t>Hloubení rýh nezapažených š do 2000 mm v hornině třídy těžitelnosti I, skupiny 3 objem do 20 m3 strojně</t>
  </si>
  <si>
    <t>-285354985</t>
  </si>
  <si>
    <t>"trubka150" 6*0,8*1</t>
  </si>
  <si>
    <t>10</t>
  </si>
  <si>
    <t>162751117</t>
  </si>
  <si>
    <t>Vodorovné přemístění do 10000 m výkopku/sypaniny z horniny třídy těžitelnosti I, skupiny 1 až 3</t>
  </si>
  <si>
    <t>-1443941014</t>
  </si>
  <si>
    <t>11,713</t>
  </si>
  <si>
    <t>11</t>
  </si>
  <si>
    <t>162751119</t>
  </si>
  <si>
    <t>Příplatek k vodorovnému přemístění výkopku/sypaniny z horniny třídy těžitelnosti I, skupiny 1 až 3 ZKD 1000 m přes 10000 m</t>
  </si>
  <si>
    <t>1699411332</t>
  </si>
  <si>
    <t>11,713*10</t>
  </si>
  <si>
    <t>12</t>
  </si>
  <si>
    <t>171152111</t>
  </si>
  <si>
    <t>Uložení sypaniny z hornin nesoudržných a sypkých do násypů zhutněných v aktivní zóně silnic a dálnic</t>
  </si>
  <si>
    <t>-1823022375</t>
  </si>
  <si>
    <t>"chodník část A" 37*1,1</t>
  </si>
  <si>
    <t>"chodník část B" 25*0,6</t>
  </si>
  <si>
    <t>13</t>
  </si>
  <si>
    <t>M</t>
  </si>
  <si>
    <t>58344171</t>
  </si>
  <si>
    <t>štěrkodrť frakce 0/32</t>
  </si>
  <si>
    <t>t</t>
  </si>
  <si>
    <t>-2123184209</t>
  </si>
  <si>
    <t>55,7*1,85</t>
  </si>
  <si>
    <t>14</t>
  </si>
  <si>
    <t>171201231</t>
  </si>
  <si>
    <t>Poplatek za uložení zeminy a kamení na recyklační skládce (skládkovné) kód odpadu 17 05 04</t>
  </si>
  <si>
    <t>-1991612813</t>
  </si>
  <si>
    <t>11,713*1,8</t>
  </si>
  <si>
    <t>171251201</t>
  </si>
  <si>
    <t>Uložení sypaniny na skládky nebo meziskládky</t>
  </si>
  <si>
    <t>1728720525</t>
  </si>
  <si>
    <t>16</t>
  </si>
  <si>
    <t>181951112</t>
  </si>
  <si>
    <t>Úprava pláně v hornině třídy těžitelnosti I, skupiny 1 až 3 se zhutněním</t>
  </si>
  <si>
    <t>-235340937</t>
  </si>
  <si>
    <t>373,01+113,3</t>
  </si>
  <si>
    <t>Komunikace pozemní</t>
  </si>
  <si>
    <t>17</t>
  </si>
  <si>
    <t>564851111</t>
  </si>
  <si>
    <t>Podklad ze štěrkodrtě ŠD tl 150 mm</t>
  </si>
  <si>
    <t>-369705588</t>
  </si>
  <si>
    <t>"sjezdy" 22,1*1,1</t>
  </si>
  <si>
    <t>"chodník" 317*1,1</t>
  </si>
  <si>
    <t>18</t>
  </si>
  <si>
    <t>564861111</t>
  </si>
  <si>
    <t>Podklad ze štěrkodrtě ŠD tl 200 mm</t>
  </si>
  <si>
    <t>-897373079</t>
  </si>
  <si>
    <t>103*1,1</t>
  </si>
  <si>
    <t>19</t>
  </si>
  <si>
    <t>564952111</t>
  </si>
  <si>
    <t>Podklad z mechanicky zpevněného kameniva MZK tl 150 mm</t>
  </si>
  <si>
    <t>1258731308</t>
  </si>
  <si>
    <t>"sjezdy" 22,1*1,05</t>
  </si>
  <si>
    <t>20</t>
  </si>
  <si>
    <t>564962111</t>
  </si>
  <si>
    <t>Podklad z mechanicky zpevněného kameniva MZK tl 200 mm</t>
  </si>
  <si>
    <t>-57518171</t>
  </si>
  <si>
    <t>103*1,05</t>
  </si>
  <si>
    <t>565145101</t>
  </si>
  <si>
    <t>Asfaltový beton vrstva podkladní ACP 16 (obalované kamenivo OKS) tl 60 mm š do 1,5 m</t>
  </si>
  <si>
    <t>-263542034</t>
  </si>
  <si>
    <t>"oprava po napojení" 145*0,5</t>
  </si>
  <si>
    <t>22</t>
  </si>
  <si>
    <t>573231108</t>
  </si>
  <si>
    <t>Postřik živičný spojovací ze silniční emulze v množství 0,50 kg/m2</t>
  </si>
  <si>
    <t>-1103235829</t>
  </si>
  <si>
    <t>23</t>
  </si>
  <si>
    <t>577144111</t>
  </si>
  <si>
    <t>Asfaltový beton vrstva obrusná ACO 11 (ABS) tř. I tl 50 mm š do 3 m z nemodifikovaného asfaltu</t>
  </si>
  <si>
    <t>807674000</t>
  </si>
  <si>
    <t>24</t>
  </si>
  <si>
    <t>591241111</t>
  </si>
  <si>
    <t>Kladení dlažby z kostek drobných z kamene na MC tl 50 mm</t>
  </si>
  <si>
    <t>1392751994</t>
  </si>
  <si>
    <t>"autobusový záliv" 103</t>
  </si>
  <si>
    <t>25</t>
  </si>
  <si>
    <t>58381007</t>
  </si>
  <si>
    <t>kostka dlažební žula drobná 8/10</t>
  </si>
  <si>
    <t>-387124618</t>
  </si>
  <si>
    <t>103*1,01</t>
  </si>
  <si>
    <t>26</t>
  </si>
  <si>
    <t>596211113</t>
  </si>
  <si>
    <t>Kladení zámkové dlažby komunikací pro pěší tl 60 mm skupiny A pl přes 300 m2</t>
  </si>
  <si>
    <t>438287225</t>
  </si>
  <si>
    <t>"chodník-dlažba" 291</t>
  </si>
  <si>
    <t>"chodník nevidomá dlažba" 21</t>
  </si>
  <si>
    <t>"kontrastní pás" 5</t>
  </si>
  <si>
    <t>27</t>
  </si>
  <si>
    <t>59245018</t>
  </si>
  <si>
    <t>dlažba tvar obdélník betonová 200x100x60mm přírodní</t>
  </si>
  <si>
    <t>-2000359366</t>
  </si>
  <si>
    <t>291*1,01</t>
  </si>
  <si>
    <t>28</t>
  </si>
  <si>
    <t>59245008</t>
  </si>
  <si>
    <t>dlažba tvar obdélník betonová 200x100x60mm žlutá</t>
  </si>
  <si>
    <t>-1943313830</t>
  </si>
  <si>
    <t>5*1,01</t>
  </si>
  <si>
    <t>29</t>
  </si>
  <si>
    <t>59245006</t>
  </si>
  <si>
    <t>dlažba tvar obdélník betonová pro nevidomé 200x100x60mm černá</t>
  </si>
  <si>
    <t>846947927</t>
  </si>
  <si>
    <t>21*1,01</t>
  </si>
  <si>
    <t>30</t>
  </si>
  <si>
    <t>596212212</t>
  </si>
  <si>
    <t>Kladení zámkové dlažby pozemních komunikací tl 80 mm skupiny A pl do 300 m2</t>
  </si>
  <si>
    <t>157291767</t>
  </si>
  <si>
    <t>"sjezdy-dlažba I" 17</t>
  </si>
  <si>
    <t>"sjezdy nevidomá dlažba" 5,1</t>
  </si>
  <si>
    <t>31</t>
  </si>
  <si>
    <t>59245013</t>
  </si>
  <si>
    <t>dlažba zámková tvaru I 200x165x80mm přírodní</t>
  </si>
  <si>
    <t>1956824525</t>
  </si>
  <si>
    <t>17*1,01</t>
  </si>
  <si>
    <t>32</t>
  </si>
  <si>
    <t>59245226</t>
  </si>
  <si>
    <t>dlažba tvar obdélník betonová pro nevidomé 200x100x80mm černá</t>
  </si>
  <si>
    <t>651267488</t>
  </si>
  <si>
    <t>5,1*1,01</t>
  </si>
  <si>
    <t>Trubní vedení</t>
  </si>
  <si>
    <t>33</t>
  </si>
  <si>
    <t>871313121</t>
  </si>
  <si>
    <t>Montáž kanalizačního potrubí z PVC těsněné gumovým kroužkem otevřený výkop sklon do 20 % DN 160</t>
  </si>
  <si>
    <t>1651321393</t>
  </si>
  <si>
    <t>34</t>
  </si>
  <si>
    <t>28611166</t>
  </si>
  <si>
    <t>trubka kanalizační PVC DN 160x5000mm SN8</t>
  </si>
  <si>
    <t>383821988</t>
  </si>
  <si>
    <t>35</t>
  </si>
  <si>
    <t>877310310</t>
  </si>
  <si>
    <t>Montáž kolen na kanalizačním potrubí z PP trub hladkých plnostěnných DN 150</t>
  </si>
  <si>
    <t>kus</t>
  </si>
  <si>
    <t>493912605</t>
  </si>
  <si>
    <t>36</t>
  </si>
  <si>
    <t>28611361</t>
  </si>
  <si>
    <t>koleno kanalizační PVC KG 160x45°</t>
  </si>
  <si>
    <t>-1770159241</t>
  </si>
  <si>
    <t>Ostatní konstrukce a práce-bourání</t>
  </si>
  <si>
    <t>37</t>
  </si>
  <si>
    <t>912211131</t>
  </si>
  <si>
    <t>Montáž směrového sloupku plastového pružného (balisety) přišroubováním k podkladu</t>
  </si>
  <si>
    <t>859634510</t>
  </si>
  <si>
    <t>38</t>
  </si>
  <si>
    <t>56288000</t>
  </si>
  <si>
    <t>sloupek plastový baliseta</t>
  </si>
  <si>
    <t>717652156</t>
  </si>
  <si>
    <t>39</t>
  </si>
  <si>
    <t>915111112</t>
  </si>
  <si>
    <t>Vodorovné dopravní značení dělící čáry souvislé š 125 mm retroreflexní bílá barva</t>
  </si>
  <si>
    <t>1599917524</t>
  </si>
  <si>
    <t>"autobusové zastávky" 36,5</t>
  </si>
  <si>
    <t>40</t>
  </si>
  <si>
    <t>915131112</t>
  </si>
  <si>
    <t>Vodorovné dopravní značení přechody pro chodce, šipky, symboly retroreflexní bílá barva</t>
  </si>
  <si>
    <t>-628933330</t>
  </si>
  <si>
    <t>"přechody pro chodce" 9+17,6</t>
  </si>
  <si>
    <t>"nápis BUS" 2,5*1,5*0,5*2</t>
  </si>
  <si>
    <t>41</t>
  </si>
  <si>
    <t>915321115</t>
  </si>
  <si>
    <t>Předformátované vodorovné dopravní značení vodící pás pro slabozraké</t>
  </si>
  <si>
    <t>-1570697045</t>
  </si>
  <si>
    <t>42</t>
  </si>
  <si>
    <t>916131213</t>
  </si>
  <si>
    <t>Osazení silničního obrubníku betonového stojatého s boční opěrou do lože z betonu prostého</t>
  </si>
  <si>
    <t>-59356473</t>
  </si>
  <si>
    <t>25+4+49+31</t>
  </si>
  <si>
    <t>43</t>
  </si>
  <si>
    <t>59217029</t>
  </si>
  <si>
    <t>obrubník betonový silniční nájezdový 1000x150x150mm</t>
  </si>
  <si>
    <t>982624129</t>
  </si>
  <si>
    <t>25*1,01</t>
  </si>
  <si>
    <t>44</t>
  </si>
  <si>
    <t>59217030</t>
  </si>
  <si>
    <t>obrubník betonový silniční přechodový 1000x150x150-250mm</t>
  </si>
  <si>
    <t>-20198763</t>
  </si>
  <si>
    <t>4*1,01</t>
  </si>
  <si>
    <t>45</t>
  </si>
  <si>
    <t>59217031</t>
  </si>
  <si>
    <t>obrubník betonový silniční 1000x150x250mm</t>
  </si>
  <si>
    <t>1569217293</t>
  </si>
  <si>
    <t>49*1,01</t>
  </si>
  <si>
    <t>46</t>
  </si>
  <si>
    <t>59217099</t>
  </si>
  <si>
    <t>obrubník betonový silniční 1000x250x300mm</t>
  </si>
  <si>
    <t>1718543819</t>
  </si>
  <si>
    <t>"obruby-nástupní hrana autobusové zastávky" 20*1,01</t>
  </si>
  <si>
    <t>"chodník" 11*1,01</t>
  </si>
  <si>
    <t>47</t>
  </si>
  <si>
    <t>916231213</t>
  </si>
  <si>
    <t>Osazení chodníkového obrubníku betonového stojatého s boční opěrou do lože z betonu prostého</t>
  </si>
  <si>
    <t>502958200</t>
  </si>
  <si>
    <t>6+229</t>
  </si>
  <si>
    <t>48</t>
  </si>
  <si>
    <t>59217017</t>
  </si>
  <si>
    <t>obrubník betonový chodníkový 1000x100x250mm</t>
  </si>
  <si>
    <t>1335339801</t>
  </si>
  <si>
    <t>"ochranný ostrůvek u nevidomé dlažby" 6*1,01</t>
  </si>
  <si>
    <t>49</t>
  </si>
  <si>
    <t>59217011</t>
  </si>
  <si>
    <t>obrubník betonový zahradní 500x50x200mm</t>
  </si>
  <si>
    <t>-380614724</t>
  </si>
  <si>
    <t>229*1,01</t>
  </si>
  <si>
    <t>50</t>
  </si>
  <si>
    <t>916991121</t>
  </si>
  <si>
    <t>Lože pod obrubníky, krajníky nebo obruby z dlažebních kostek z betonu prostého C20/25 XF1</t>
  </si>
  <si>
    <t>2141002988</t>
  </si>
  <si>
    <t>31*0,065</t>
  </si>
  <si>
    <t>(25+4+49)*0,045</t>
  </si>
  <si>
    <t>6*0,04</t>
  </si>
  <si>
    <t>229*0,035</t>
  </si>
  <si>
    <t>51</t>
  </si>
  <si>
    <t>919112233</t>
  </si>
  <si>
    <t>Řezání spár pro vytvoření komůrky š 20 mm hl 40 mm pro těsnící zálivku v živičném krytu</t>
  </si>
  <si>
    <t>235701194</t>
  </si>
  <si>
    <t>52</t>
  </si>
  <si>
    <t>919121132</t>
  </si>
  <si>
    <t>Těsnění spár zálivkou za studena pro komůrky š 20 mm hl 40 mm s těsnicím profilem</t>
  </si>
  <si>
    <t>22695794</t>
  </si>
  <si>
    <t>53</t>
  </si>
  <si>
    <t>919735113</t>
  </si>
  <si>
    <t>Řezání stávajícího živičného krytu hl do 150 mm</t>
  </si>
  <si>
    <t>1778244243</t>
  </si>
  <si>
    <t>54</t>
  </si>
  <si>
    <t>935113111</t>
  </si>
  <si>
    <t>Osazení odvodňovacího polymerbetonového žlabu s krycím roštem šířky do 200 mm</t>
  </si>
  <si>
    <t>-2023610157</t>
  </si>
  <si>
    <t>55</t>
  </si>
  <si>
    <t>59227007</t>
  </si>
  <si>
    <t>žlab odvodňovací polymerbetonový se spádem dna 0,5% 1000x130x160/165mm</t>
  </si>
  <si>
    <t>482864371</t>
  </si>
  <si>
    <t>56</t>
  </si>
  <si>
    <t>56241010</t>
  </si>
  <si>
    <t>rošt mřížkový B125 Pz dl 1m oka 30/10 pro žlab PE š 100mm</t>
  </si>
  <si>
    <t>956407593</t>
  </si>
  <si>
    <t>57</t>
  </si>
  <si>
    <t>935113112</t>
  </si>
  <si>
    <t>Osazení odvodňovacího polymerbetonového žlabu s krycím roštem šířky přes 200 mm</t>
  </si>
  <si>
    <t>1405247472</t>
  </si>
  <si>
    <t>58</t>
  </si>
  <si>
    <t>59221097</t>
  </si>
  <si>
    <t>celopolymerbetonový žlab bez spádu dna  250x320x1000mm</t>
  </si>
  <si>
    <t>ks</t>
  </si>
  <si>
    <t>1831476299</t>
  </si>
  <si>
    <t>59</t>
  </si>
  <si>
    <t>59221098</t>
  </si>
  <si>
    <t>celopolymerbetonový žlab bez spádu dna  250x320x500mm - revizní díl</t>
  </si>
  <si>
    <t>-1520865989</t>
  </si>
  <si>
    <t>60</t>
  </si>
  <si>
    <t>59221099</t>
  </si>
  <si>
    <t>celopolymerbetonový žlab bez spádu dna  250x320x500mm - odtok</t>
  </si>
  <si>
    <t>317734561</t>
  </si>
  <si>
    <t>61</t>
  </si>
  <si>
    <t>59221100</t>
  </si>
  <si>
    <t>celopolymerbetonový žlab bez spádu dna  250x320x500mm - čelní stěna</t>
  </si>
  <si>
    <t>-1486168956</t>
  </si>
  <si>
    <t>997</t>
  </si>
  <si>
    <t>Přesun sutě</t>
  </si>
  <si>
    <t>62</t>
  </si>
  <si>
    <t>997221551</t>
  </si>
  <si>
    <t>Vodorovná doprava suti ze sypkých materiálů do 1 km</t>
  </si>
  <si>
    <t>-1040915116</t>
  </si>
  <si>
    <t>"kamenivo" 111,94</t>
  </si>
  <si>
    <t>63</t>
  </si>
  <si>
    <t>997221559</t>
  </si>
  <si>
    <t>Příplatek ZKD 1 km u vodorovné dopravy suti ze sypkých materiálů</t>
  </si>
  <si>
    <t>-503272973</t>
  </si>
  <si>
    <t>111,94*19</t>
  </si>
  <si>
    <t>64</t>
  </si>
  <si>
    <t>997221561</t>
  </si>
  <si>
    <t>Vodorovná doprava suti z kusových materiálů do 1 km</t>
  </si>
  <si>
    <t>1397861948</t>
  </si>
  <si>
    <t>41,82+7,8+59,51+1,38+10,25+2,64</t>
  </si>
  <si>
    <t>65</t>
  </si>
  <si>
    <t>997221569</t>
  </si>
  <si>
    <t>Příplatek ZKD 1 km u vodorovné dopravy suti z kusových materiálů</t>
  </si>
  <si>
    <t>-194059544</t>
  </si>
  <si>
    <t>123,4*19</t>
  </si>
  <si>
    <t>66</t>
  </si>
  <si>
    <t>997221861</t>
  </si>
  <si>
    <t>Poplatek za uložení stavebního odpadu na recyklační skládce (skládkovné) z prostého betonu pod kódem 17 01 01</t>
  </si>
  <si>
    <t>-1049635536</t>
  </si>
  <si>
    <t>41,82+7,8+1,38+10,25+2,64</t>
  </si>
  <si>
    <t>67</t>
  </si>
  <si>
    <t>997221873</t>
  </si>
  <si>
    <t>Poplatek za uložení stavebního odpadu na recyklační skládce (skládkovné) zeminy a kamení zatříděného do Katalogu odpadů pod kódem 17 05 04</t>
  </si>
  <si>
    <t>-613001837</t>
  </si>
  <si>
    <t>111,94</t>
  </si>
  <si>
    <t>68</t>
  </si>
  <si>
    <t>997221875</t>
  </si>
  <si>
    <t>Poplatek za uložení stavebního odpadu na recyklační skládce (skládkovné) asfaltového bez obsahu dehtu zatříděného do Katalogu odpadů pod kódem 17 03 02</t>
  </si>
  <si>
    <t>1569217257</t>
  </si>
  <si>
    <t>59,51</t>
  </si>
  <si>
    <t>998</t>
  </si>
  <si>
    <t>Přesun hmot</t>
  </si>
  <si>
    <t>69</t>
  </si>
  <si>
    <t>998223011</t>
  </si>
  <si>
    <t>Přesun hmot pro pozemní komunikace s krytem dlážděným</t>
  </si>
  <si>
    <t>-1160716489</t>
  </si>
  <si>
    <t>2 - zpevněné plochy, zastávky, chodníky - neuznatelné náklady</t>
  </si>
  <si>
    <t xml:space="preserve">    3 - Svislé a kompletní konstrukce</t>
  </si>
  <si>
    <t xml:space="preserve">    5 - Komunikace</t>
  </si>
  <si>
    <t>112151113</t>
  </si>
  <si>
    <t>Směrové kácení stromů s rozřezáním a odvětvením D kmene do 400 mm vč. likvidace</t>
  </si>
  <si>
    <t>-801654306</t>
  </si>
  <si>
    <t>112201113</t>
  </si>
  <si>
    <t>Odstranění pařezů D do 0,4 m v rovině a svahu 1:5 s odklizením do 20 m a zasypáním jámy vč. likvidace</t>
  </si>
  <si>
    <t>876045266</t>
  </si>
  <si>
    <t>"stávající sjezdy" 20</t>
  </si>
  <si>
    <t>"sjezdy" 21+4+2</t>
  </si>
  <si>
    <t>113107223</t>
  </si>
  <si>
    <t>Odstranění podkladu z kameniva drceného tl 300 mm strojně pl přes 200 m2</t>
  </si>
  <si>
    <t>-550374322</t>
  </si>
  <si>
    <t>"sjezdy"20+27</t>
  </si>
  <si>
    <t>113107224</t>
  </si>
  <si>
    <t>Odstranění podkladu z kameniva drceného tl 400 mm strojně pl přes 200 m2</t>
  </si>
  <si>
    <t>1095092247</t>
  </si>
  <si>
    <t>"silnice" 122+65</t>
  </si>
  <si>
    <t>"ostrůvek"20</t>
  </si>
  <si>
    <t>"místní komunikace" 170</t>
  </si>
  <si>
    <t>"napojení na silnici" 128*0,5</t>
  </si>
  <si>
    <t>113107243</t>
  </si>
  <si>
    <t>Odstranění podkladu živičného tl 150 mm strojně pl přes 200 m2</t>
  </si>
  <si>
    <t>1810896057</t>
  </si>
  <si>
    <t>"zeleň" 444*0,15</t>
  </si>
  <si>
    <t>"sjezdy" (132,11-47)*0,42</t>
  </si>
  <si>
    <t>"trubka 300 - zatrubnění příkopu" 23*1*0,5</t>
  </si>
  <si>
    <t>102,346-18</t>
  </si>
  <si>
    <t>84,346*10</t>
  </si>
  <si>
    <t>171151103</t>
  </si>
  <si>
    <t>Uložení sypaniny z hornin soudržných do násypů zhutněných</t>
  </si>
  <si>
    <t>-887261081</t>
  </si>
  <si>
    <t>"zelené plochy po silnici" 60*0,3</t>
  </si>
  <si>
    <t>"chodník část C" 22,1*0,8</t>
  </si>
  <si>
    <t>17,68*1,85</t>
  </si>
  <si>
    <t>84,346*1,8</t>
  </si>
  <si>
    <t>84,346</t>
  </si>
  <si>
    <t>181111111</t>
  </si>
  <si>
    <t>Plošná úprava terénu do 500 m2 zemina tř 1 až 4 nerovnosti do 100 mm v rovinně a svahu do 1:5</t>
  </si>
  <si>
    <t>-426556273</t>
  </si>
  <si>
    <t>"nové zatravněné plochy" 445</t>
  </si>
  <si>
    <t>181351103</t>
  </si>
  <si>
    <t>Rozprostření ornice tl vrstvy do 200 mm pl do 500 m2 v rovině nebo ve svahu do 1:5 strojně</t>
  </si>
  <si>
    <t>-903269797</t>
  </si>
  <si>
    <t>10364100</t>
  </si>
  <si>
    <t>zemina pro terénní úpravy - tříděná</t>
  </si>
  <si>
    <t>487590118</t>
  </si>
  <si>
    <t>"nové zatravněné plochy" 445*0,1*1,75</t>
  </si>
  <si>
    <t>181411131</t>
  </si>
  <si>
    <t>Založení parkového trávníku výsevem plochy do 1000 m2 v rovině a ve svahu do 1:5</t>
  </si>
  <si>
    <t>1801347304</t>
  </si>
  <si>
    <t>00572410</t>
  </si>
  <si>
    <t>osivo směs travní parková</t>
  </si>
  <si>
    <t>kg</t>
  </si>
  <si>
    <t>1838651681</t>
  </si>
  <si>
    <t>"nové zatravněné plochy" 445/20</t>
  </si>
  <si>
    <t>191,95+203,5</t>
  </si>
  <si>
    <t>Svislé a kompletní konstrukce</t>
  </si>
  <si>
    <t>346245999</t>
  </si>
  <si>
    <t xml:space="preserve">Před umístěním nopové fólie bude provedeno vyrovnání základního zdiva pod úrovní terénu s přesahem cca 20 cm nad terén izolační vyrovnávací maltou - hydrofobní víceúčelová malta, tloušťka vrstvy až 30 mm) </t>
  </si>
  <si>
    <t>-843144453</t>
  </si>
  <si>
    <t>"u č.p. 31" 33,5*1</t>
  </si>
  <si>
    <t>Komunikace</t>
  </si>
  <si>
    <t>"sjezdy" 98*1,1</t>
  </si>
  <si>
    <t>"chodník" 76,5*1,1</t>
  </si>
  <si>
    <t>185*1,1</t>
  </si>
  <si>
    <t>"sjezdy" 98*1,05</t>
  </si>
  <si>
    <t>185*1,05</t>
  </si>
  <si>
    <t>-1902160996</t>
  </si>
  <si>
    <t>"oprava po napojení" 128*0,5</t>
  </si>
  <si>
    <t>571908111</t>
  </si>
  <si>
    <t>Kryt vymývaným dekoračním kamenivem (kačírkem) tl 200 mm</t>
  </si>
  <si>
    <t>1041959836</t>
  </si>
  <si>
    <t>"obsyp mezi obruboua budovou" 13,9</t>
  </si>
  <si>
    <t>"vyhrazená komunikace pro autobusy" 163</t>
  </si>
  <si>
    <t>"zpevněné srpovité krajnice, ochranný ostrůvek" 22</t>
  </si>
  <si>
    <t>185*1,01</t>
  </si>
  <si>
    <t>"chodník-dlažba" 64</t>
  </si>
  <si>
    <t>"chodník nevidomá dlažba" 4</t>
  </si>
  <si>
    <t>"kontrastní pás" 4,5</t>
  </si>
  <si>
    <t>"umělá vodící linie" 4</t>
  </si>
  <si>
    <t>64*1,01</t>
  </si>
  <si>
    <t>4,5*1,01</t>
  </si>
  <si>
    <t>592453260</t>
  </si>
  <si>
    <t>dlažba betonová s vodící drážkou 200x200x60 mm přírodní - umělá vodící linie</t>
  </si>
  <si>
    <t>-600828329</t>
  </si>
  <si>
    <t>"sjezdy-dlažba I" 98</t>
  </si>
  <si>
    <t>98*1,01</t>
  </si>
  <si>
    <t>871370410</t>
  </si>
  <si>
    <t>Montáž kanalizačního potrubí korugovaného SN 10 z polypropylenu DN 300</t>
  </si>
  <si>
    <t>-297559209</t>
  </si>
  <si>
    <t>28617046</t>
  </si>
  <si>
    <t>trubka kanalizační PP korugovaná DN 300x6000mm SN10</t>
  </si>
  <si>
    <t>803528495</t>
  </si>
  <si>
    <t>894812231</t>
  </si>
  <si>
    <t>Revizní a čistící šachta z PP DN 425 šachtová roura korugovaná bez hrdla světlé hloubky 1500 mm</t>
  </si>
  <si>
    <t>-524381846</t>
  </si>
  <si>
    <t>894812249</t>
  </si>
  <si>
    <t>Příplatek k rourám revizní a čistící šachty z PP DN 425 za uříznutí šachtové roury</t>
  </si>
  <si>
    <t>37870353</t>
  </si>
  <si>
    <t>894812251</t>
  </si>
  <si>
    <t>Revizní a čistící šachta z PP DN 425 poklop betonový s betonovým konusem pro třídu zatížení B125</t>
  </si>
  <si>
    <t>-1874872026</t>
  </si>
  <si>
    <t>894812299</t>
  </si>
  <si>
    <t>Revizní a čistící šachta z PP šachtové dno DN 425/300 průtočné 30°,60°,90°</t>
  </si>
  <si>
    <t>53219649</t>
  </si>
  <si>
    <t>914111111</t>
  </si>
  <si>
    <t>Montáž svislé dopravní značky do velikosti 1 m2 objímkami na sloupek nebo konzolu</t>
  </si>
  <si>
    <t>-363131096</t>
  </si>
  <si>
    <t>40445615</t>
  </si>
  <si>
    <t>značky upravující přednost P6 700mm</t>
  </si>
  <si>
    <t>1422174901</t>
  </si>
  <si>
    <t>40445620</t>
  </si>
  <si>
    <t>zákazové, příkazové dopravní značky B1,B24a, B24b, C4a, C4b 700mm</t>
  </si>
  <si>
    <t>-1959642694</t>
  </si>
  <si>
    <t>40445621</t>
  </si>
  <si>
    <t>informativní značky provozní IJ4a, IP6 500x500mm</t>
  </si>
  <si>
    <t>750261227</t>
  </si>
  <si>
    <t>40445650</t>
  </si>
  <si>
    <t>dodatkové tabulky E13 500x300mm</t>
  </si>
  <si>
    <t>1473643292</t>
  </si>
  <si>
    <t>914111112</t>
  </si>
  <si>
    <t>Montáž svislé dopravní značky do velikosti 1 m2 páskováním na sloup</t>
  </si>
  <si>
    <t>1497621048</t>
  </si>
  <si>
    <t>914511112</t>
  </si>
  <si>
    <t>Montáž sloupku dopravních značek délky do 3,5 m s betonovým základem a patkou</t>
  </si>
  <si>
    <t>-698289945</t>
  </si>
  <si>
    <t>40445225</t>
  </si>
  <si>
    <t>sloupek pro dopravní značku Zn D 60mm v 3,5m</t>
  </si>
  <si>
    <t>1160179178</t>
  </si>
  <si>
    <t>40445240</t>
  </si>
  <si>
    <t>patka pro sloupek Al D 60mm</t>
  </si>
  <si>
    <t>1780287742</t>
  </si>
  <si>
    <t>40445256</t>
  </si>
  <si>
    <t>svorka upínací na sloupek dopravní značky D 60mm</t>
  </si>
  <si>
    <t>50264451</t>
  </si>
  <si>
    <t>40445253</t>
  </si>
  <si>
    <t>víčko plastové na sloupek D 60mm</t>
  </si>
  <si>
    <t>-1968023689</t>
  </si>
  <si>
    <t>58+14+84+49</t>
  </si>
  <si>
    <t>58*1,01</t>
  </si>
  <si>
    <t>14*1,01</t>
  </si>
  <si>
    <t>84*1,01</t>
  </si>
  <si>
    <t>"obruby-nástupní hrana autobusové zastávky" 17*1,01</t>
  </si>
  <si>
    <t>"ochranný ostrůvek" 16*1,01</t>
  </si>
  <si>
    <t>"srpovitá krajnice" 16*1,01</t>
  </si>
  <si>
    <t>50+57+33</t>
  </si>
  <si>
    <t>"sjezdy" 50*1,01</t>
  </si>
  <si>
    <t>57*1,01</t>
  </si>
  <si>
    <t>70</t>
  </si>
  <si>
    <t>59217008</t>
  </si>
  <si>
    <t>obrubník betonový parkový 1000x60x200mm</t>
  </si>
  <si>
    <t>-1848412395</t>
  </si>
  <si>
    <t>"ochrana budovy č.p. 31" 33*1,01</t>
  </si>
  <si>
    <t>71</t>
  </si>
  <si>
    <t>49*0,065</t>
  </si>
  <si>
    <t>(58+14+84)*0,045</t>
  </si>
  <si>
    <t>50*0,04</t>
  </si>
  <si>
    <t>57*0,035</t>
  </si>
  <si>
    <t>33*0,04</t>
  </si>
  <si>
    <t>72</t>
  </si>
  <si>
    <t>73</t>
  </si>
  <si>
    <t>74</t>
  </si>
  <si>
    <t>75</t>
  </si>
  <si>
    <t>966006132</t>
  </si>
  <si>
    <t>Odstranění značek dopravních nebo orientačních se sloupky s betonovými patkami</t>
  </si>
  <si>
    <t>-1485449250</t>
  </si>
  <si>
    <t>76</t>
  </si>
  <si>
    <t>966008221</t>
  </si>
  <si>
    <t>Bourání betonového nebo polymerbetonového odvodňovacího žlabu š do 200 mm</t>
  </si>
  <si>
    <t>-445309985</t>
  </si>
  <si>
    <t>77</t>
  </si>
  <si>
    <t>966008997</t>
  </si>
  <si>
    <t>Přesun informační tabule</t>
  </si>
  <si>
    <t>kpl</t>
  </si>
  <si>
    <t>373239544</t>
  </si>
  <si>
    <t>78</t>
  </si>
  <si>
    <t>966008998</t>
  </si>
  <si>
    <t>Přesun poštovní schránky</t>
  </si>
  <si>
    <t>-1583919775</t>
  </si>
  <si>
    <t>79</t>
  </si>
  <si>
    <t>990951101</t>
  </si>
  <si>
    <t>Izolace proti zemní vlhkosti š. 0,75 m - nopová fólie vč. ukončovací lišty</t>
  </si>
  <si>
    <t>1834733287</t>
  </si>
  <si>
    <t>"č.p. 31" 33,5</t>
  </si>
  <si>
    <t>"č.p. 61" 46,5</t>
  </si>
  <si>
    <t>80</t>
  </si>
  <si>
    <t>990954101</t>
  </si>
  <si>
    <t>Uložení kabelů (CETIN, ČEZ, popř. VO) do chrániček dle pokynů jejich správců - bude řešeno v rámci stavby dle skutečnosti</t>
  </si>
  <si>
    <t>-285310981</t>
  </si>
  <si>
    <t>81</t>
  </si>
  <si>
    <t>990954102</t>
  </si>
  <si>
    <t>Kompletní dodávka nového zastávkového přístřešku 1855x2550x4220 mm s plochou střechou, ocelová nosná konstrukce, střecha z polykarbonátu, zadní a boční stěny z kaleného skla, bez osvětlené reklamní vitríny, vč. spodní stavby a zemních prací</t>
  </si>
  <si>
    <t>-1572205718</t>
  </si>
  <si>
    <t>82</t>
  </si>
  <si>
    <t>"kamenivo" 20,68+218,66</t>
  </si>
  <si>
    <t>83</t>
  </si>
  <si>
    <t>239,34*19</t>
  </si>
  <si>
    <t>84</t>
  </si>
  <si>
    <t>5,1+8,775+14,08+119,132+11,48+19,882</t>
  </si>
  <si>
    <t>85</t>
  </si>
  <si>
    <t>178,449*19</t>
  </si>
  <si>
    <t>86</t>
  </si>
  <si>
    <t>5,1+8,775+11,48+19,882</t>
  </si>
  <si>
    <t>87</t>
  </si>
  <si>
    <t>20,68+218,66</t>
  </si>
  <si>
    <t>88</t>
  </si>
  <si>
    <t>14,08+119,132</t>
  </si>
  <si>
    <t>89</t>
  </si>
  <si>
    <t>3 - vedlejší a ostatní náklady - uznatelné náklady</t>
  </si>
  <si>
    <t xml:space="preserve">    OST - VRN</t>
  </si>
  <si>
    <t>OST</t>
  </si>
  <si>
    <t>VRN</t>
  </si>
  <si>
    <t>99921</t>
  </si>
  <si>
    <t>Přechodné dopravní opatření - DIO během výstavby vč. projednání na PČR</t>
  </si>
  <si>
    <t>512</t>
  </si>
  <si>
    <t>-86388685</t>
  </si>
  <si>
    <t>99931</t>
  </si>
  <si>
    <t>Zařízení staveniště</t>
  </si>
  <si>
    <t>987911721</t>
  </si>
  <si>
    <t>99943</t>
  </si>
  <si>
    <t>Geodetické práce - po dokončení - geodetická dokumentace skutečného provedení, geodetické zaměření</t>
  </si>
  <si>
    <t>1806523726</t>
  </si>
  <si>
    <t>99951</t>
  </si>
  <si>
    <t>Zkoušky hutnění pláně - statická zkouška</t>
  </si>
  <si>
    <t>1730597194</t>
  </si>
  <si>
    <t>99961</t>
  </si>
  <si>
    <t>Zajištění všech zkoušek a dokladů k řádnému předání stavby</t>
  </si>
  <si>
    <t>-417480654</t>
  </si>
  <si>
    <t>4 - vedlejší a ostatní náklady - neuznatelné náklady</t>
  </si>
  <si>
    <t>99911</t>
  </si>
  <si>
    <t>Vytyčení inženýrských sítí</t>
  </si>
  <si>
    <t>436336871</t>
  </si>
  <si>
    <t>99941</t>
  </si>
  <si>
    <t>Geodetické práce - před zahájením stavby</t>
  </si>
  <si>
    <t>1740579950</t>
  </si>
  <si>
    <t>99942</t>
  </si>
  <si>
    <t>Geodetické práce - v průběhu stavby</t>
  </si>
  <si>
    <t>2118730606</t>
  </si>
  <si>
    <t>99963</t>
  </si>
  <si>
    <t>Poplatky za dočasné zábory ploch, správní poplatky atd</t>
  </si>
  <si>
    <t>-478596838</t>
  </si>
  <si>
    <t>99981</t>
  </si>
  <si>
    <t>Dokumentace skutečného provedení díla</t>
  </si>
  <si>
    <t>1796130949</t>
  </si>
  <si>
    <t>5 - Veřejné osvětlení - uznatelné náklady</t>
  </si>
  <si>
    <t>Obec Bobnice, Průběžná 31, 289 31 Bobnice</t>
  </si>
  <si>
    <t xml:space="preserve"> </t>
  </si>
  <si>
    <t>TRI-IN</t>
  </si>
  <si>
    <t>HSV - HSV</t>
  </si>
  <si>
    <t xml:space="preserve">    01 - Výkop v zeleni</t>
  </si>
  <si>
    <t xml:space="preserve">    02 - výkop v budoucím chodníku</t>
  </si>
  <si>
    <t xml:space="preserve">    03 - Protlak řízený</t>
  </si>
  <si>
    <t xml:space="preserve">    04 - Startovací jáma protlaku (4ks)</t>
  </si>
  <si>
    <t xml:space="preserve">    05 - Kabeláž</t>
  </si>
  <si>
    <t xml:space="preserve">    07 - Stavba světelných míst P</t>
  </si>
  <si>
    <t>VRN - Vedlejší rozpočtové náklady</t>
  </si>
  <si>
    <t xml:space="preserve">    VRN1 - Průzkumné, geodetické a projektové práce</t>
  </si>
  <si>
    <t xml:space="preserve">    VRN3 - Zařízení staveniště</t>
  </si>
  <si>
    <t>01</t>
  </si>
  <si>
    <t>Výkop v zeleni</t>
  </si>
  <si>
    <t>998225111</t>
  </si>
  <si>
    <t>Přesun hmot pro pozemní komunikace s krytem z kamene, monolitickým betonovým nebo živičným</t>
  </si>
  <si>
    <t>1726980623</t>
  </si>
  <si>
    <t>998225194</t>
  </si>
  <si>
    <t>Příplatek k přesunu hmot pro pozemní komunikace s krytem z kamene, živičným, betonovým do 5000 m</t>
  </si>
  <si>
    <t>681977762</t>
  </si>
  <si>
    <t>460421082</t>
  </si>
  <si>
    <t>Kabelové lože z písku pro kabely nn kryté plastovou fólií š lože do 50 cm</t>
  </si>
  <si>
    <t>-272474796</t>
  </si>
  <si>
    <t>460030011</t>
  </si>
  <si>
    <t>Sejmutí drnu při elektromontážích jakékoliv tloušťky</t>
  </si>
  <si>
    <t>-1227911870</t>
  </si>
  <si>
    <t>460030015</t>
  </si>
  <si>
    <t>Odstranění travnatého porostu, kosení a shrabávání trávy při elektromontážích</t>
  </si>
  <si>
    <t>-1234788082</t>
  </si>
  <si>
    <t>460150163</t>
  </si>
  <si>
    <t>Hloubení kabelových rýh ručně š 35 cm hl 80 cm v hornině tř I skupiny 3</t>
  </si>
  <si>
    <t>-1625035871</t>
  </si>
  <si>
    <t>460560143</t>
  </si>
  <si>
    <t>Zásyp kabelových rýh ručně se zhutněním š 35 cm hl 60 cm z horniny tř I skupiny 3</t>
  </si>
  <si>
    <t>-2057603360</t>
  </si>
  <si>
    <t>460620002</t>
  </si>
  <si>
    <t>Položení drnu včetně zalití vodou na rovině</t>
  </si>
  <si>
    <t>855489414</t>
  </si>
  <si>
    <t>460620007</t>
  </si>
  <si>
    <t>Zatravnění včetně zalití vodou na rovině</t>
  </si>
  <si>
    <t>-1773476959</t>
  </si>
  <si>
    <t>005724720</t>
  </si>
  <si>
    <t>osivo směs travní krajinná-rovinná</t>
  </si>
  <si>
    <t>128</t>
  </si>
  <si>
    <t>-1155554054</t>
  </si>
  <si>
    <t>02</t>
  </si>
  <si>
    <t>výkop v budoucím chodníku</t>
  </si>
  <si>
    <t>1026053000</t>
  </si>
  <si>
    <t>-1816628613</t>
  </si>
  <si>
    <t>460150133</t>
  </si>
  <si>
    <t>Hloubení kabelových rýh ručně š 35 cm hl 50 cm v hornině tř I skupiny 3</t>
  </si>
  <si>
    <t>1847781611</t>
  </si>
  <si>
    <t>-123014673</t>
  </si>
  <si>
    <t>460560123</t>
  </si>
  <si>
    <t>Zásyp kabelových rýh ručně se zhutněním š 35 cm hl 40 cm z horniny tř I skupiny 3</t>
  </si>
  <si>
    <t>-884068598</t>
  </si>
  <si>
    <t>03</t>
  </si>
  <si>
    <t>Protlak řízený</t>
  </si>
  <si>
    <t>141721212</t>
  </si>
  <si>
    <t>Řízený zemní protlak délky do 50 m hloubky do 6 m s protlačením potrubí vnějšího průměru vrtu do 110 mm v hornině třídy těžitelnosti I a II, skupiny 1 až 4</t>
  </si>
  <si>
    <t>1568437538</t>
  </si>
  <si>
    <t>28610002</t>
  </si>
  <si>
    <t>trubka tlaková hrdlovaná vodovodní PVC dl 6m DN 100</t>
  </si>
  <si>
    <t>-1129840183</t>
  </si>
  <si>
    <t>04</t>
  </si>
  <si>
    <t>Startovací jáma protlaku (4ks)</t>
  </si>
  <si>
    <t>2280455</t>
  </si>
  <si>
    <t>460070753</t>
  </si>
  <si>
    <t>Hloubení nezapažených jam při elektromontážích ručně v hornině tř I skupiny 3</t>
  </si>
  <si>
    <t>-1412093102</t>
  </si>
  <si>
    <t>460421044</t>
  </si>
  <si>
    <t>Lože kabelů z písku a štěrkopísku tl 5 cm nad kabel, kryté beton deskou 50x25 cm, š lože do 100 cm</t>
  </si>
  <si>
    <t>-2123439070</t>
  </si>
  <si>
    <t>592131050</t>
  </si>
  <si>
    <t>deska krycí DK3 50 x 31/21 x 5,5 cm</t>
  </si>
  <si>
    <t>1122844870</t>
  </si>
  <si>
    <t>460561821</t>
  </si>
  <si>
    <t>Zásyp rýh strojně včetně zhutnění a urovnání povrchu - v zástavbě</t>
  </si>
  <si>
    <t>-1684329230</t>
  </si>
  <si>
    <t>-107406594</t>
  </si>
  <si>
    <t>110844711</t>
  </si>
  <si>
    <t>05</t>
  </si>
  <si>
    <t>Kabeláž</t>
  </si>
  <si>
    <t>210220020</t>
  </si>
  <si>
    <t>Montáž uzemňovacího vedení vodičů FeZn pomocí svorek v zemi páskou do 120 mm2 ve městské zástavbě</t>
  </si>
  <si>
    <t>1371907813</t>
  </si>
  <si>
    <t>354420620</t>
  </si>
  <si>
    <t>pás zemnící 30x4mm FeZn</t>
  </si>
  <si>
    <t>362141769</t>
  </si>
  <si>
    <t>354420370</t>
  </si>
  <si>
    <t>svorka uzemnění nerez křížová</t>
  </si>
  <si>
    <t>-481005869</t>
  </si>
  <si>
    <t>111633460</t>
  </si>
  <si>
    <t>suspenze hydroizolační asfaltová pro opravu střech</t>
  </si>
  <si>
    <t>1945561774</t>
  </si>
  <si>
    <t>741122222</t>
  </si>
  <si>
    <t>Montáž kabel Cu plný kulatý žíla 4x10 mm2 uložený volně (např. CYKY)</t>
  </si>
  <si>
    <t>267270699</t>
  </si>
  <si>
    <t>341110760</t>
  </si>
  <si>
    <t>kabel silový s Cu jádrem 1 kV 4x10mm2</t>
  </si>
  <si>
    <t>1977290376</t>
  </si>
  <si>
    <t>460500001</t>
  </si>
  <si>
    <t>Přepážky s utěsněním pro oddělení kabelů ve výkopu z cihel</t>
  </si>
  <si>
    <t>2065519925</t>
  </si>
  <si>
    <t>741110043</t>
  </si>
  <si>
    <t>Montáž trubka plastová ohebná D přes 35 mm uložená pevně</t>
  </si>
  <si>
    <t>-35753540</t>
  </si>
  <si>
    <t>345713520</t>
  </si>
  <si>
    <t>trubka elektroinstalační ohebná dvouplášťová korugovaná D 52/63 mm, HDPE+LDPE</t>
  </si>
  <si>
    <t>-1064559610</t>
  </si>
  <si>
    <t>741128022</t>
  </si>
  <si>
    <t>Příplatek k montáži kabelů za zatažení vodiče a kabelu do 2,00 kg</t>
  </si>
  <si>
    <t>1495649369</t>
  </si>
  <si>
    <t>210100003</t>
  </si>
  <si>
    <t>Ukončení vodičů v rozváděči nebo na přístroji včetně zapojení průřezu žíly do 16 mm2</t>
  </si>
  <si>
    <t>2116711112</t>
  </si>
  <si>
    <t>741320105</t>
  </si>
  <si>
    <t>Montáž jističů jednopólových nn do 25 A ve skříni</t>
  </si>
  <si>
    <t>851651453</t>
  </si>
  <si>
    <t>35822109</t>
  </si>
  <si>
    <t>jistič 1pólový-charakteristika B 10A</t>
  </si>
  <si>
    <t>-1017731184</t>
  </si>
  <si>
    <t>741120403</t>
  </si>
  <si>
    <t>Montáž vodič Cu izolovaný drátovací plný a laněný žíla 10-16 mm2 v rozváděči (např. CY)</t>
  </si>
  <si>
    <t>1335886827</t>
  </si>
  <si>
    <t>34140846</t>
  </si>
  <si>
    <t>vodič propojovací jádro Cu lanované izolace PVC 450/750V (H07V-R) 1x10mm2</t>
  </si>
  <si>
    <t>256</t>
  </si>
  <si>
    <t>-6839318</t>
  </si>
  <si>
    <t>07</t>
  </si>
  <si>
    <t>Stavba světelných míst P</t>
  </si>
  <si>
    <t>741122142</t>
  </si>
  <si>
    <t>Montáž kabel Cu plný kulatý žíla 5x1,5 až 2,5 mm2 zatažený v trubkách (např. CYKY)</t>
  </si>
  <si>
    <t>-589994811</t>
  </si>
  <si>
    <t>341110900</t>
  </si>
  <si>
    <t>kabel silový s Cu jádrem 1 kV 5x1,5mm2</t>
  </si>
  <si>
    <t>1336554218</t>
  </si>
  <si>
    <t>741130021</t>
  </si>
  <si>
    <t>Ukončení vodič izolovaný do 2,5 mm2 na svorkovnici</t>
  </si>
  <si>
    <t>-1884971980</t>
  </si>
  <si>
    <t>741130025</t>
  </si>
  <si>
    <t>Ukončení vodič izolovaný do 16 mm2 na svorkovnici</t>
  </si>
  <si>
    <t>-1838101670</t>
  </si>
  <si>
    <t>741372151</t>
  </si>
  <si>
    <t>Montáž svítidlo LED průmyslové závěsné lampa</t>
  </si>
  <si>
    <t>1995317271</t>
  </si>
  <si>
    <t>210204011</t>
  </si>
  <si>
    <t>Montáž stožárů osvětlení ocelových samostatně stojících délky do 12 m</t>
  </si>
  <si>
    <t>255193151</t>
  </si>
  <si>
    <t>210204201</t>
  </si>
  <si>
    <t>Montáž elektrovýzbroje stožárů osvětlení 1 okruh</t>
  </si>
  <si>
    <t>-2008411799</t>
  </si>
  <si>
    <t>Svorkovnice 1</t>
  </si>
  <si>
    <t>Stožárová svorkovnice odbočná + 1x pojistka 6,33A RSA</t>
  </si>
  <si>
    <t>-686266045</t>
  </si>
  <si>
    <t>1794174975</t>
  </si>
  <si>
    <t>298349185</t>
  </si>
  <si>
    <t>354420360</t>
  </si>
  <si>
    <t>svorka uzemnění nerez připojovací</t>
  </si>
  <si>
    <t>1426292734</t>
  </si>
  <si>
    <t>179953794</t>
  </si>
  <si>
    <t>223995591</t>
  </si>
  <si>
    <t>460050703</t>
  </si>
  <si>
    <t>Hloubení nezapažených jam pro stožáry veřejného osvětlení ručně v hornině tř 3</t>
  </si>
  <si>
    <t>-2087260634</t>
  </si>
  <si>
    <t>460080034</t>
  </si>
  <si>
    <t>Základové konstrukce při elektromontážích ze ŽB tř. C 20/25 bez zvláštních nároků na prostředí</t>
  </si>
  <si>
    <t>-505777083</t>
  </si>
  <si>
    <t>460080201</t>
  </si>
  <si>
    <t>Zřízení nezabudovaného bednění základových konstrukcí při elektromontážích</t>
  </si>
  <si>
    <t>419235816</t>
  </si>
  <si>
    <t>460080301</t>
  </si>
  <si>
    <t>Odstranění nezabudovaného bednění základových konstrukcí při elektromontážích</t>
  </si>
  <si>
    <t>-1765360812</t>
  </si>
  <si>
    <t>210204103</t>
  </si>
  <si>
    <t>Montáž výložníků osvětlení jednoramenných sloupových hmotnosti do 35 kg</t>
  </si>
  <si>
    <t>450123423</t>
  </si>
  <si>
    <t>210204104</t>
  </si>
  <si>
    <t>Montáž výložníků osvětlení jednoramenných sloupových hmotnosti přes 35 kg</t>
  </si>
  <si>
    <t>-1547037676</t>
  </si>
  <si>
    <t>2003047-P.1</t>
  </si>
  <si>
    <t xml:space="preserve">světelné místo P.1   1 komplet, výška 6m n.o.p. pro přechod pro chodce, výložník 2m, se svítidlem Pmax=39W, 20 LED (5700 lm); detailní specifikace dle PD </t>
  </si>
  <si>
    <t>2017827846</t>
  </si>
  <si>
    <t>2003047-P.2</t>
  </si>
  <si>
    <t>světelné místo P.2 a P.4 komplet, výška 6m n.o.p. pro přechod pro chodce, výložník 1m, se svítidlem Pmax=39W, 20 LED (5700 lm); detailní specifikace dle PD</t>
  </si>
  <si>
    <t>-938376379</t>
  </si>
  <si>
    <t>2003047-P.3</t>
  </si>
  <si>
    <t>světelné místo P.3   1 komplet, výška 6m n.o.p. pro přechod pro chodce, výložník 3,5m, se svítidlem Pmax=45W, 30 LED (6900 lm); detailní specifikace dle PD</t>
  </si>
  <si>
    <t>768184922</t>
  </si>
  <si>
    <t>119001421</t>
  </si>
  <si>
    <t>Dočasné zajištění kabelů a kabelových tratí ze 3 volně ložených kabelů</t>
  </si>
  <si>
    <t>1747156076</t>
  </si>
  <si>
    <t>119002121</t>
  </si>
  <si>
    <t>Přechodová lávka délky do 2 m včetně zábradlí pro zabezpečení výkopu zřízení</t>
  </si>
  <si>
    <t>-1767179995</t>
  </si>
  <si>
    <t>119002122</t>
  </si>
  <si>
    <t>Přechodová lávka délky do 2 m včetně zábradlí pro zabezpečení výkopu odstranění</t>
  </si>
  <si>
    <t>-1504391520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</si>
  <si>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</si>
  <si>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</si>
  <si>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</si>
  <si>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</si>
  <si>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</si>
  <si>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km</t>
  </si>
  <si>
    <t>1024</t>
  </si>
  <si>
    <t>-1838755206</t>
  </si>
  <si>
    <t>VRN3</t>
  </si>
  <si>
    <t>034303000</t>
  </si>
  <si>
    <t>Dopravní značení na staveništi</t>
  </si>
  <si>
    <t>-812529018</t>
  </si>
  <si>
    <t>6 - Veřejné osvětlení - neuznatelné náklady</t>
  </si>
  <si>
    <t xml:space="preserve">    06 - Jištění ve stožárech</t>
  </si>
  <si>
    <t xml:space="preserve">    07 - Stavba světelných míst V</t>
  </si>
  <si>
    <t xml:space="preserve">    VRN4 - Inženýrská činnost</t>
  </si>
  <si>
    <t xml:space="preserve">    VRN6 - Územní vlivy</t>
  </si>
  <si>
    <t>06</t>
  </si>
  <si>
    <t>Jištění ve stožárech</t>
  </si>
  <si>
    <t>Stavba světelných míst V</t>
  </si>
  <si>
    <t>2003047-V.01</t>
  </si>
  <si>
    <t>světelné místo V.01  1 komplet , výška 8m n.o.p. pro základní VO, bez výložníku, se svítidlem Pmax=22W, 10 LED (3000 lm); detailní specifikace dle PD</t>
  </si>
  <si>
    <t>119001402</t>
  </si>
  <si>
    <t>Dočasné zajištění potrubí ocelového nebo litinového DN do 500 mm</t>
  </si>
  <si>
    <t>011314000</t>
  </si>
  <si>
    <t>Archeologický dohled</t>
  </si>
  <si>
    <t>KS</t>
  </si>
  <si>
    <t>012103000</t>
  </si>
  <si>
    <t>Geodetické práce před výstavbou</t>
  </si>
  <si>
    <t>90</t>
  </si>
  <si>
    <t>031002000</t>
  </si>
  <si>
    <t>Související práce pro zařízení staveniště</t>
  </si>
  <si>
    <t>92</t>
  </si>
  <si>
    <t>032503000</t>
  </si>
  <si>
    <t>Skládky na staveništi</t>
  </si>
  <si>
    <t>94</t>
  </si>
  <si>
    <t>034002000</t>
  </si>
  <si>
    <t>Zabezpečení staveniště</t>
  </si>
  <si>
    <t>96</t>
  </si>
  <si>
    <t>VRN4</t>
  </si>
  <si>
    <t>Inženýrská činnost</t>
  </si>
  <si>
    <t>044002000</t>
  </si>
  <si>
    <t>Revize</t>
  </si>
  <si>
    <t>98</t>
  </si>
  <si>
    <t>VRN6</t>
  </si>
  <si>
    <t>Územní vlivy</t>
  </si>
  <si>
    <t>065002000</t>
  </si>
  <si>
    <t>Mimostaveništní doprava materiálů</t>
  </si>
  <si>
    <t>100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</si>
</sst>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OUBOBNICESFDI2022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autobusových zastávek, zpevněné plochy v obci Bobnice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Bobnice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18. 5. 2020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Obec Bobnice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Ondřej Pavelka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Ondřej Pavelka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ROUND(SUM(AG95:AG100),2)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ROUND(SUM(AS95:AS100),2)</f>
        <v>0</v>
      </c>
      <c r="AT94" s="113">
        <f>ROUND(SUM(AV94:AW94),2)</f>
        <v>0</v>
      </c>
      <c r="AU94" s="114">
        <f>ROUND(SUM(AU95:AU100),5)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ROUND(SUM(AZ95:AZ100),2)</f>
        <v>0</v>
      </c>
      <c r="BA94" s="113">
        <f>ROUND(SUM(BA95:BA100),2)</f>
        <v>0</v>
      </c>
      <c r="BB94" s="113">
        <f>ROUND(SUM(BB95:BB100),2)</f>
        <v>0</v>
      </c>
      <c r="BC94" s="113">
        <f>ROUND(SUM(BC95:BC100),2)</f>
        <v>0</v>
      </c>
      <c r="BD94" s="115">
        <f>ROUND(SUM(BD95:BD100),2)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24.7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zpevněné plochy, zast...'!J30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'1 - zpevněné plochy, zast...'!P123</f>
        <v>0</v>
      </c>
      <c r="AV95" s="127">
        <f>'1 - zpevněné plochy, zast...'!J33</f>
        <v>0</v>
      </c>
      <c r="AW95" s="127">
        <f>'1 - zpevněné plochy, zast...'!J34</f>
        <v>0</v>
      </c>
      <c r="AX95" s="127">
        <f>'1 - zpevněné plochy, zast...'!J35</f>
        <v>0</v>
      </c>
      <c r="AY95" s="127">
        <f>'1 - zpevněné plochy, zast...'!J36</f>
        <v>0</v>
      </c>
      <c r="AZ95" s="127">
        <f>'1 - zpevněné plochy, zast...'!F33</f>
        <v>0</v>
      </c>
      <c r="BA95" s="127">
        <f>'1 - zpevněné plochy, zast...'!F34</f>
        <v>0</v>
      </c>
      <c r="BB95" s="127">
        <f>'1 - zpevněné plochy, zast...'!F35</f>
        <v>0</v>
      </c>
      <c r="BC95" s="127">
        <f>'1 - zpevněné plochy, zast...'!F36</f>
        <v>0</v>
      </c>
      <c r="BD95" s="129">
        <f>'1 - zpevněné plochy, zast...'!F37</f>
        <v>0</v>
      </c>
      <c r="BE95" s="7"/>
      <c r="BT95" s="130" t="s">
        <v>80</v>
      </c>
      <c r="BV95" s="130" t="s">
        <v>77</v>
      </c>
      <c r="BW95" s="130" t="s">
        <v>83</v>
      </c>
      <c r="BX95" s="130" t="s">
        <v>5</v>
      </c>
      <c r="CL95" s="130" t="s">
        <v>1</v>
      </c>
      <c r="CM95" s="130" t="s">
        <v>84</v>
      </c>
    </row>
    <row r="96" spans="1:91" s="7" customFormat="1" ht="24.75" customHeight="1">
      <c r="A96" s="118" t="s">
        <v>79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'2 - zpevněné plochy, zast...'!J30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82</v>
      </c>
      <c r="AR96" s="125"/>
      <c r="AS96" s="126">
        <v>0</v>
      </c>
      <c r="AT96" s="127">
        <f>ROUND(SUM(AV96:AW96),2)</f>
        <v>0</v>
      </c>
      <c r="AU96" s="128">
        <f>'2 - zpevněné plochy, zast...'!P124</f>
        <v>0</v>
      </c>
      <c r="AV96" s="127">
        <f>'2 - zpevněné plochy, zast...'!J33</f>
        <v>0</v>
      </c>
      <c r="AW96" s="127">
        <f>'2 - zpevněné plochy, zast...'!J34</f>
        <v>0</v>
      </c>
      <c r="AX96" s="127">
        <f>'2 - zpevněné plochy, zast...'!J35</f>
        <v>0</v>
      </c>
      <c r="AY96" s="127">
        <f>'2 - zpevněné plochy, zast...'!J36</f>
        <v>0</v>
      </c>
      <c r="AZ96" s="127">
        <f>'2 - zpevněné plochy, zast...'!F33</f>
        <v>0</v>
      </c>
      <c r="BA96" s="127">
        <f>'2 - zpevněné plochy, zast...'!F34</f>
        <v>0</v>
      </c>
      <c r="BB96" s="127">
        <f>'2 - zpevněné plochy, zast...'!F35</f>
        <v>0</v>
      </c>
      <c r="BC96" s="127">
        <f>'2 - zpevněné plochy, zast...'!F36</f>
        <v>0</v>
      </c>
      <c r="BD96" s="129">
        <f>'2 - zpevněné plochy, zast...'!F37</f>
        <v>0</v>
      </c>
      <c r="BE96" s="7"/>
      <c r="BT96" s="130" t="s">
        <v>80</v>
      </c>
      <c r="BV96" s="130" t="s">
        <v>77</v>
      </c>
      <c r="BW96" s="130" t="s">
        <v>86</v>
      </c>
      <c r="BX96" s="130" t="s">
        <v>5</v>
      </c>
      <c r="CL96" s="130" t="s">
        <v>1</v>
      </c>
      <c r="CM96" s="130" t="s">
        <v>84</v>
      </c>
    </row>
    <row r="97" spans="1:91" s="7" customFormat="1" ht="24.75" customHeight="1">
      <c r="A97" s="118" t="s">
        <v>79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'3 - vedlejší a ostatní ná...'!J30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82</v>
      </c>
      <c r="AR97" s="125"/>
      <c r="AS97" s="126">
        <v>0</v>
      </c>
      <c r="AT97" s="127">
        <f>ROUND(SUM(AV97:AW97),2)</f>
        <v>0</v>
      </c>
      <c r="AU97" s="128">
        <f>'3 - vedlejší a ostatní ná...'!P118</f>
        <v>0</v>
      </c>
      <c r="AV97" s="127">
        <f>'3 - vedlejší a ostatní ná...'!J33</f>
        <v>0</v>
      </c>
      <c r="AW97" s="127">
        <f>'3 - vedlejší a ostatní ná...'!J34</f>
        <v>0</v>
      </c>
      <c r="AX97" s="127">
        <f>'3 - vedlejší a ostatní ná...'!J35</f>
        <v>0</v>
      </c>
      <c r="AY97" s="127">
        <f>'3 - vedlejší a ostatní ná...'!J36</f>
        <v>0</v>
      </c>
      <c r="AZ97" s="127">
        <f>'3 - vedlejší a ostatní ná...'!F33</f>
        <v>0</v>
      </c>
      <c r="BA97" s="127">
        <f>'3 - vedlejší a ostatní ná...'!F34</f>
        <v>0</v>
      </c>
      <c r="BB97" s="127">
        <f>'3 - vedlejší a ostatní ná...'!F35</f>
        <v>0</v>
      </c>
      <c r="BC97" s="127">
        <f>'3 - vedlejší a ostatní ná...'!F36</f>
        <v>0</v>
      </c>
      <c r="BD97" s="129">
        <f>'3 - vedlejší a ostatní ná...'!F37</f>
        <v>0</v>
      </c>
      <c r="BE97" s="7"/>
      <c r="BT97" s="130" t="s">
        <v>80</v>
      </c>
      <c r="BV97" s="130" t="s">
        <v>77</v>
      </c>
      <c r="BW97" s="130" t="s">
        <v>89</v>
      </c>
      <c r="BX97" s="130" t="s">
        <v>5</v>
      </c>
      <c r="CL97" s="130" t="s">
        <v>1</v>
      </c>
      <c r="CM97" s="130" t="s">
        <v>84</v>
      </c>
    </row>
    <row r="98" spans="1:91" s="7" customFormat="1" ht="24.75" customHeight="1">
      <c r="A98" s="118" t="s">
        <v>79</v>
      </c>
      <c r="B98" s="119"/>
      <c r="C98" s="120"/>
      <c r="D98" s="121" t="s">
        <v>90</v>
      </c>
      <c r="E98" s="121"/>
      <c r="F98" s="121"/>
      <c r="G98" s="121"/>
      <c r="H98" s="121"/>
      <c r="I98" s="122"/>
      <c r="J98" s="121" t="s">
        <v>91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'4 - vedlejší a ostatní ná...'!J30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82</v>
      </c>
      <c r="AR98" s="125"/>
      <c r="AS98" s="126">
        <v>0</v>
      </c>
      <c r="AT98" s="127">
        <f>ROUND(SUM(AV98:AW98),2)</f>
        <v>0</v>
      </c>
      <c r="AU98" s="128">
        <f>'4 - vedlejší a ostatní ná...'!P118</f>
        <v>0</v>
      </c>
      <c r="AV98" s="127">
        <f>'4 - vedlejší a ostatní ná...'!J33</f>
        <v>0</v>
      </c>
      <c r="AW98" s="127">
        <f>'4 - vedlejší a ostatní ná...'!J34</f>
        <v>0</v>
      </c>
      <c r="AX98" s="127">
        <f>'4 - vedlejší a ostatní ná...'!J35</f>
        <v>0</v>
      </c>
      <c r="AY98" s="127">
        <f>'4 - vedlejší a ostatní ná...'!J36</f>
        <v>0</v>
      </c>
      <c r="AZ98" s="127">
        <f>'4 - vedlejší a ostatní ná...'!F33</f>
        <v>0</v>
      </c>
      <c r="BA98" s="127">
        <f>'4 - vedlejší a ostatní ná...'!F34</f>
        <v>0</v>
      </c>
      <c r="BB98" s="127">
        <f>'4 - vedlejší a ostatní ná...'!F35</f>
        <v>0</v>
      </c>
      <c r="BC98" s="127">
        <f>'4 - vedlejší a ostatní ná...'!F36</f>
        <v>0</v>
      </c>
      <c r="BD98" s="129">
        <f>'4 - vedlejší a ostatní ná...'!F37</f>
        <v>0</v>
      </c>
      <c r="BE98" s="7"/>
      <c r="BT98" s="130" t="s">
        <v>80</v>
      </c>
      <c r="BV98" s="130" t="s">
        <v>77</v>
      </c>
      <c r="BW98" s="130" t="s">
        <v>92</v>
      </c>
      <c r="BX98" s="130" t="s">
        <v>5</v>
      </c>
      <c r="CL98" s="130" t="s">
        <v>1</v>
      </c>
      <c r="CM98" s="130" t="s">
        <v>84</v>
      </c>
    </row>
    <row r="99" spans="1:91" s="7" customFormat="1" ht="16.5" customHeight="1">
      <c r="A99" s="118" t="s">
        <v>79</v>
      </c>
      <c r="B99" s="119"/>
      <c r="C99" s="120"/>
      <c r="D99" s="121" t="s">
        <v>93</v>
      </c>
      <c r="E99" s="121"/>
      <c r="F99" s="121"/>
      <c r="G99" s="121"/>
      <c r="H99" s="121"/>
      <c r="I99" s="122"/>
      <c r="J99" s="121" t="s">
        <v>94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'5 - Veřejné osvětlení - u...'!J30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82</v>
      </c>
      <c r="AR99" s="125"/>
      <c r="AS99" s="126">
        <v>0</v>
      </c>
      <c r="AT99" s="127">
        <f>ROUND(SUM(AV99:AW99),2)</f>
        <v>0</v>
      </c>
      <c r="AU99" s="128">
        <f>'5 - Veřejné osvětlení - u...'!P127</f>
        <v>0</v>
      </c>
      <c r="AV99" s="127">
        <f>'5 - Veřejné osvětlení - u...'!J33</f>
        <v>0</v>
      </c>
      <c r="AW99" s="127">
        <f>'5 - Veřejné osvětlení - u...'!J34</f>
        <v>0</v>
      </c>
      <c r="AX99" s="127">
        <f>'5 - Veřejné osvětlení - u...'!J35</f>
        <v>0</v>
      </c>
      <c r="AY99" s="127">
        <f>'5 - Veřejné osvětlení - u...'!J36</f>
        <v>0</v>
      </c>
      <c r="AZ99" s="127">
        <f>'5 - Veřejné osvětlení - u...'!F33</f>
        <v>0</v>
      </c>
      <c r="BA99" s="127">
        <f>'5 - Veřejné osvětlení - u...'!F34</f>
        <v>0</v>
      </c>
      <c r="BB99" s="127">
        <f>'5 - Veřejné osvětlení - u...'!F35</f>
        <v>0</v>
      </c>
      <c r="BC99" s="127">
        <f>'5 - Veřejné osvětlení - u...'!F36</f>
        <v>0</v>
      </c>
      <c r="BD99" s="129">
        <f>'5 - Veřejné osvětlení - u...'!F37</f>
        <v>0</v>
      </c>
      <c r="BE99" s="7"/>
      <c r="BT99" s="130" t="s">
        <v>80</v>
      </c>
      <c r="BV99" s="130" t="s">
        <v>77</v>
      </c>
      <c r="BW99" s="130" t="s">
        <v>95</v>
      </c>
      <c r="BX99" s="130" t="s">
        <v>5</v>
      </c>
      <c r="CL99" s="130" t="s">
        <v>1</v>
      </c>
      <c r="CM99" s="130" t="s">
        <v>84</v>
      </c>
    </row>
    <row r="100" spans="1:91" s="7" customFormat="1" ht="16.5" customHeight="1">
      <c r="A100" s="118" t="s">
        <v>79</v>
      </c>
      <c r="B100" s="119"/>
      <c r="C100" s="120"/>
      <c r="D100" s="121" t="s">
        <v>96</v>
      </c>
      <c r="E100" s="121"/>
      <c r="F100" s="121"/>
      <c r="G100" s="121"/>
      <c r="H100" s="121"/>
      <c r="I100" s="122"/>
      <c r="J100" s="121" t="s">
        <v>97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'6 - Veřejné osvětlení - n...'!J30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82</v>
      </c>
      <c r="AR100" s="125"/>
      <c r="AS100" s="131">
        <v>0</v>
      </c>
      <c r="AT100" s="132">
        <f>ROUND(SUM(AV100:AW100),2)</f>
        <v>0</v>
      </c>
      <c r="AU100" s="133">
        <f>'6 - Veřejné osvětlení - n...'!P127</f>
        <v>0</v>
      </c>
      <c r="AV100" s="132">
        <f>'6 - Veřejné osvětlení - n...'!J33</f>
        <v>0</v>
      </c>
      <c r="AW100" s="132">
        <f>'6 - Veřejné osvětlení - n...'!J34</f>
        <v>0</v>
      </c>
      <c r="AX100" s="132">
        <f>'6 - Veřejné osvětlení - n...'!J35</f>
        <v>0</v>
      </c>
      <c r="AY100" s="132">
        <f>'6 - Veřejné osvětlení - n...'!J36</f>
        <v>0</v>
      </c>
      <c r="AZ100" s="132">
        <f>'6 - Veřejné osvětlení - n...'!F33</f>
        <v>0</v>
      </c>
      <c r="BA100" s="132">
        <f>'6 - Veřejné osvětlení - n...'!F34</f>
        <v>0</v>
      </c>
      <c r="BB100" s="132">
        <f>'6 - Veřejné osvětlení - n...'!F35</f>
        <v>0</v>
      </c>
      <c r="BC100" s="132">
        <f>'6 - Veřejné osvětlení - n...'!F36</f>
        <v>0</v>
      </c>
      <c r="BD100" s="134">
        <f>'6 - Veřejné osvětlení - n...'!F37</f>
        <v>0</v>
      </c>
      <c r="BE100" s="7"/>
      <c r="BT100" s="130" t="s">
        <v>80</v>
      </c>
      <c r="BV100" s="130" t="s">
        <v>77</v>
      </c>
      <c r="BW100" s="130" t="s">
        <v>98</v>
      </c>
      <c r="BX100" s="130" t="s">
        <v>5</v>
      </c>
      <c r="CL100" s="130" t="s">
        <v>1</v>
      </c>
      <c r="CM100" s="130" t="s">
        <v>84</v>
      </c>
    </row>
    <row r="101" spans="1:57" s="2" customFormat="1" ht="30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zpevněné plochy, zast...'!C2" display="/"/>
    <hyperlink ref="A96" location="'2 - zpevněné plochy, zast...'!C2" display="/"/>
    <hyperlink ref="A97" location="'3 - vedlejší a ostatní ná...'!C2" display="/"/>
    <hyperlink ref="A98" location="'4 - vedlejší a ostatní ná...'!C2" display="/"/>
    <hyperlink ref="A99" location="'5 - Veřejné osvětlení - u...'!C2" display="/"/>
    <hyperlink ref="A100" location="'6 - Veřejné osvětlení -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Rekonstrukce autobusových zastávek, zpevněné plochy v obci Bobnice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1" t="s">
        <v>101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ROUND((SUM(BE123:BE272)),2)</f>
        <v>0</v>
      </c>
      <c r="G33" s="37"/>
      <c r="H33" s="37"/>
      <c r="I33" s="154">
        <v>0.21</v>
      </c>
      <c r="J33" s="153">
        <f>ROUND(((SUM(BE123:BE272))*I33),2)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ROUND((SUM(BF123:BF272)),2)</f>
        <v>0</v>
      </c>
      <c r="G34" s="37"/>
      <c r="H34" s="37"/>
      <c r="I34" s="154">
        <v>0.15</v>
      </c>
      <c r="J34" s="153">
        <f>ROUND(((SUM(BF123:BF272))*I34),2)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ROUND((SUM(BG123:BG272)),2)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ROUND((SUM(BH123:BH272)),2)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ROUND((SUM(BI123:BI272)),2)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Rekonstrukce autobusových zastávek, zpevněné plochy v obci Bobnice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>1 - zpevněné plochy, zastávky, chodníky - 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Bobnice</v>
      </c>
      <c r="G89" s="39"/>
      <c r="H89" s="39"/>
      <c r="I89" s="31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Bobnice</v>
      </c>
      <c r="G91" s="39"/>
      <c r="H91" s="39"/>
      <c r="I91" s="31" t="s">
        <v>30</v>
      </c>
      <c r="J91" s="35" t="str">
        <f>E21</f>
        <v>Ing. Ondřej Pavelka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Ondřej Pavelka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108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109</v>
      </c>
      <c r="E99" s="187"/>
      <c r="F99" s="187"/>
      <c r="G99" s="187"/>
      <c r="H99" s="187"/>
      <c r="I99" s="187"/>
      <c r="J99" s="188">
        <f>J164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110</v>
      </c>
      <c r="E100" s="187"/>
      <c r="F100" s="187"/>
      <c r="G100" s="187"/>
      <c r="H100" s="187"/>
      <c r="I100" s="187"/>
      <c r="J100" s="188">
        <f>J205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111</v>
      </c>
      <c r="E101" s="187"/>
      <c r="F101" s="187"/>
      <c r="G101" s="187"/>
      <c r="H101" s="187"/>
      <c r="I101" s="187"/>
      <c r="J101" s="188">
        <f>J210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112</v>
      </c>
      <c r="E102" s="187"/>
      <c r="F102" s="187"/>
      <c r="G102" s="187"/>
      <c r="H102" s="187"/>
      <c r="I102" s="187"/>
      <c r="J102" s="188">
        <f>J256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113</v>
      </c>
      <c r="E103" s="187"/>
      <c r="F103" s="187"/>
      <c r="G103" s="187"/>
      <c r="H103" s="187"/>
      <c r="I103" s="187"/>
      <c r="J103" s="188">
        <f>J271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114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6.25" customHeight="1">
      <c r="A113" s="37"/>
      <c r="B113" s="38"/>
      <c r="C113" s="39"/>
      <c r="D113" s="39"/>
      <c r="E113" s="173" t="str">
        <f>E7</f>
        <v>Rekonstrukce autobusových zastávek, zpevněné plochy v obci Bobnice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100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30" customHeight="1">
      <c r="A115" s="37"/>
      <c r="B115" s="38"/>
      <c r="C115" s="39"/>
      <c r="D115" s="39"/>
      <c r="E115" s="75" t="str">
        <f>E9</f>
        <v>1 - zpevněné plochy, zastávky, chodníky - uznatelné náklady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Bobnice</v>
      </c>
      <c r="G117" s="39"/>
      <c r="H117" s="39"/>
      <c r="I117" s="31" t="s">
        <v>22</v>
      </c>
      <c r="J117" s="78" t="str">
        <f>IF(J12="","",J12)</f>
        <v>18. 5. 2020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Obec Bobnice</v>
      </c>
      <c r="G119" s="39"/>
      <c r="H119" s="39"/>
      <c r="I119" s="31" t="s">
        <v>30</v>
      </c>
      <c r="J119" s="35" t="str">
        <f>E21</f>
        <v>Ing. Ondřej Pavelka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Ing. Ondřej Pavelka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115</v>
      </c>
      <c r="D122" s="193" t="s">
        <v>60</v>
      </c>
      <c r="E122" s="193" t="s">
        <v>56</v>
      </c>
      <c r="F122" s="193" t="s">
        <v>57</v>
      </c>
      <c r="G122" s="193" t="s">
        <v>116</v>
      </c>
      <c r="H122" s="193" t="s">
        <v>117</v>
      </c>
      <c r="I122" s="193" t="s">
        <v>118</v>
      </c>
      <c r="J122" s="194" t="s">
        <v>104</v>
      </c>
      <c r="K122" s="195" t="s">
        <v>119</v>
      </c>
      <c r="L122" s="196"/>
      <c r="M122" s="99" t="s">
        <v>1</v>
      </c>
      <c r="N122" s="100" t="s">
        <v>39</v>
      </c>
      <c r="O122" s="100" t="s">
        <v>120</v>
      </c>
      <c r="P122" s="100" t="s">
        <v>121</v>
      </c>
      <c r="Q122" s="100" t="s">
        <v>122</v>
      </c>
      <c r="R122" s="100" t="s">
        <v>123</v>
      </c>
      <c r="S122" s="100" t="s">
        <v>124</v>
      </c>
      <c r="T122" s="101" t="s">
        <v>125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126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90.07331750000002</v>
      </c>
      <c r="S123" s="103"/>
      <c r="T123" s="200">
        <f>T124</f>
        <v>235.34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74</v>
      </c>
      <c r="AU123" s="16" t="s">
        <v>106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74</v>
      </c>
      <c r="E124" s="205" t="s">
        <v>127</v>
      </c>
      <c r="F124" s="205" t="s">
        <v>128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P125+P164+P205+P210+P256+P271</f>
        <v>0</v>
      </c>
      <c r="Q124" s="210"/>
      <c r="R124" s="211">
        <f>R125+R164+R205+R210+R256+R271</f>
        <v>90.07331750000002</v>
      </c>
      <c r="S124" s="210"/>
      <c r="T124" s="212">
        <f>T125+T164+T205+T210+T256+T271</f>
        <v>235.34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80</v>
      </c>
      <c r="AT124" s="214" t="s">
        <v>74</v>
      </c>
      <c r="AU124" s="214" t="s">
        <v>75</v>
      </c>
      <c r="AY124" s="213" t="s">
        <v>129</v>
      </c>
      <c r="BK124" s="215">
        <f>BK125+BK164+BK205+BK210+BK256+BK271</f>
        <v>0</v>
      </c>
    </row>
    <row r="125" spans="1:63" s="12" customFormat="1" ht="22.8" customHeight="1">
      <c r="A125" s="12"/>
      <c r="B125" s="202"/>
      <c r="C125" s="203"/>
      <c r="D125" s="204" t="s">
        <v>74</v>
      </c>
      <c r="E125" s="216" t="s">
        <v>80</v>
      </c>
      <c r="F125" s="216" t="s">
        <v>130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SUM(P126:P163)</f>
        <v>0</v>
      </c>
      <c r="Q125" s="210"/>
      <c r="R125" s="211">
        <f>SUM(R126:R163)</f>
        <v>0</v>
      </c>
      <c r="S125" s="210"/>
      <c r="T125" s="212">
        <f>SUM(T126:T163)</f>
        <v>235.34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80</v>
      </c>
      <c r="AT125" s="214" t="s">
        <v>74</v>
      </c>
      <c r="AU125" s="214" t="s">
        <v>80</v>
      </c>
      <c r="AY125" s="213" t="s">
        <v>129</v>
      </c>
      <c r="BK125" s="215">
        <f>SUM(BK126:BK163)</f>
        <v>0</v>
      </c>
    </row>
    <row r="126" spans="1:65" s="2" customFormat="1" ht="33" customHeight="1">
      <c r="A126" s="37"/>
      <c r="B126" s="38"/>
      <c r="C126" s="218" t="s">
        <v>80</v>
      </c>
      <c r="D126" s="218" t="s">
        <v>131</v>
      </c>
      <c r="E126" s="219" t="s">
        <v>132</v>
      </c>
      <c r="F126" s="220" t="s">
        <v>133</v>
      </c>
      <c r="G126" s="221" t="s">
        <v>134</v>
      </c>
      <c r="H126" s="222">
        <v>164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40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0.255</v>
      </c>
      <c r="T126" s="229">
        <f>S126*H126</f>
        <v>41.82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90</v>
      </c>
      <c r="AT126" s="230" t="s">
        <v>131</v>
      </c>
      <c r="AU126" s="230" t="s">
        <v>84</v>
      </c>
      <c r="AY126" s="16" t="s">
        <v>129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80</v>
      </c>
      <c r="BK126" s="231">
        <f>ROUND(I126*H126,2)</f>
        <v>0</v>
      </c>
      <c r="BL126" s="16" t="s">
        <v>90</v>
      </c>
      <c r="BM126" s="230" t="s">
        <v>135</v>
      </c>
    </row>
    <row r="127" spans="1:51" s="13" customFormat="1" ht="12">
      <c r="A127" s="13"/>
      <c r="B127" s="232"/>
      <c r="C127" s="233"/>
      <c r="D127" s="234" t="s">
        <v>136</v>
      </c>
      <c r="E127" s="235" t="s">
        <v>1</v>
      </c>
      <c r="F127" s="236" t="s">
        <v>137</v>
      </c>
      <c r="G127" s="233"/>
      <c r="H127" s="237">
        <v>164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136</v>
      </c>
      <c r="AU127" s="243" t="s">
        <v>84</v>
      </c>
      <c r="AV127" s="13" t="s">
        <v>84</v>
      </c>
      <c r="AW127" s="13" t="s">
        <v>32</v>
      </c>
      <c r="AX127" s="13" t="s">
        <v>75</v>
      </c>
      <c r="AY127" s="243" t="s">
        <v>129</v>
      </c>
    </row>
    <row r="128" spans="1:51" s="14" customFormat="1" ht="12">
      <c r="A128" s="14"/>
      <c r="B128" s="244"/>
      <c r="C128" s="245"/>
      <c r="D128" s="234" t="s">
        <v>136</v>
      </c>
      <c r="E128" s="246" t="s">
        <v>1</v>
      </c>
      <c r="F128" s="247" t="s">
        <v>138</v>
      </c>
      <c r="G128" s="245"/>
      <c r="H128" s="248">
        <v>164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136</v>
      </c>
      <c r="AU128" s="254" t="s">
        <v>84</v>
      </c>
      <c r="AV128" s="14" t="s">
        <v>90</v>
      </c>
      <c r="AW128" s="14" t="s">
        <v>32</v>
      </c>
      <c r="AX128" s="14" t="s">
        <v>80</v>
      </c>
      <c r="AY128" s="254" t="s">
        <v>129</v>
      </c>
    </row>
    <row r="129" spans="1:65" s="2" customFormat="1" ht="24.15" customHeight="1">
      <c r="A129" s="37"/>
      <c r="B129" s="38"/>
      <c r="C129" s="218" t="s">
        <v>84</v>
      </c>
      <c r="D129" s="218" t="s">
        <v>131</v>
      </c>
      <c r="E129" s="219" t="s">
        <v>139</v>
      </c>
      <c r="F129" s="220" t="s">
        <v>140</v>
      </c>
      <c r="G129" s="221" t="s">
        <v>134</v>
      </c>
      <c r="H129" s="222">
        <v>24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40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0.325</v>
      </c>
      <c r="T129" s="229">
        <f>S129*H129</f>
        <v>7.800000000000001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90</v>
      </c>
      <c r="AT129" s="230" t="s">
        <v>131</v>
      </c>
      <c r="AU129" s="230" t="s">
        <v>84</v>
      </c>
      <c r="AY129" s="16" t="s">
        <v>129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80</v>
      </c>
      <c r="BK129" s="231">
        <f>ROUND(I129*H129,2)</f>
        <v>0</v>
      </c>
      <c r="BL129" s="16" t="s">
        <v>90</v>
      </c>
      <c r="BM129" s="230" t="s">
        <v>141</v>
      </c>
    </row>
    <row r="130" spans="1:51" s="13" customFormat="1" ht="12">
      <c r="A130" s="13"/>
      <c r="B130" s="232"/>
      <c r="C130" s="233"/>
      <c r="D130" s="234" t="s">
        <v>136</v>
      </c>
      <c r="E130" s="235" t="s">
        <v>1</v>
      </c>
      <c r="F130" s="236" t="s">
        <v>142</v>
      </c>
      <c r="G130" s="233"/>
      <c r="H130" s="237">
        <v>24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136</v>
      </c>
      <c r="AU130" s="243" t="s">
        <v>84</v>
      </c>
      <c r="AV130" s="13" t="s">
        <v>84</v>
      </c>
      <c r="AW130" s="13" t="s">
        <v>32</v>
      </c>
      <c r="AX130" s="13" t="s">
        <v>75</v>
      </c>
      <c r="AY130" s="243" t="s">
        <v>129</v>
      </c>
    </row>
    <row r="131" spans="1:51" s="14" customFormat="1" ht="12">
      <c r="A131" s="14"/>
      <c r="B131" s="244"/>
      <c r="C131" s="245"/>
      <c r="D131" s="234" t="s">
        <v>136</v>
      </c>
      <c r="E131" s="246" t="s">
        <v>1</v>
      </c>
      <c r="F131" s="247" t="s">
        <v>138</v>
      </c>
      <c r="G131" s="245"/>
      <c r="H131" s="248">
        <v>24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136</v>
      </c>
      <c r="AU131" s="254" t="s">
        <v>84</v>
      </c>
      <c r="AV131" s="14" t="s">
        <v>90</v>
      </c>
      <c r="AW131" s="14" t="s">
        <v>32</v>
      </c>
      <c r="AX131" s="14" t="s">
        <v>80</v>
      </c>
      <c r="AY131" s="254" t="s">
        <v>129</v>
      </c>
    </row>
    <row r="132" spans="1:65" s="2" customFormat="1" ht="24.15" customHeight="1">
      <c r="A132" s="37"/>
      <c r="B132" s="38"/>
      <c r="C132" s="218" t="s">
        <v>87</v>
      </c>
      <c r="D132" s="218" t="s">
        <v>131</v>
      </c>
      <c r="E132" s="219" t="s">
        <v>143</v>
      </c>
      <c r="F132" s="220" t="s">
        <v>144</v>
      </c>
      <c r="G132" s="221" t="s">
        <v>134</v>
      </c>
      <c r="H132" s="222">
        <v>386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40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0.29</v>
      </c>
      <c r="T132" s="229">
        <f>S132*H132</f>
        <v>111.94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90</v>
      </c>
      <c r="AT132" s="230" t="s">
        <v>131</v>
      </c>
      <c r="AU132" s="230" t="s">
        <v>84</v>
      </c>
      <c r="AY132" s="16" t="s">
        <v>129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80</v>
      </c>
      <c r="BK132" s="231">
        <f>ROUND(I132*H132,2)</f>
        <v>0</v>
      </c>
      <c r="BL132" s="16" t="s">
        <v>90</v>
      </c>
      <c r="BM132" s="230" t="s">
        <v>145</v>
      </c>
    </row>
    <row r="133" spans="1:51" s="13" customFormat="1" ht="12">
      <c r="A133" s="13"/>
      <c r="B133" s="232"/>
      <c r="C133" s="233"/>
      <c r="D133" s="234" t="s">
        <v>136</v>
      </c>
      <c r="E133" s="235" t="s">
        <v>1</v>
      </c>
      <c r="F133" s="236" t="s">
        <v>146</v>
      </c>
      <c r="G133" s="233"/>
      <c r="H133" s="237">
        <v>386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136</v>
      </c>
      <c r="AU133" s="243" t="s">
        <v>84</v>
      </c>
      <c r="AV133" s="13" t="s">
        <v>84</v>
      </c>
      <c r="AW133" s="13" t="s">
        <v>32</v>
      </c>
      <c r="AX133" s="13" t="s">
        <v>80</v>
      </c>
      <c r="AY133" s="243" t="s">
        <v>129</v>
      </c>
    </row>
    <row r="134" spans="1:65" s="2" customFormat="1" ht="24.15" customHeight="1">
      <c r="A134" s="37"/>
      <c r="B134" s="38"/>
      <c r="C134" s="218" t="s">
        <v>90</v>
      </c>
      <c r="D134" s="218" t="s">
        <v>131</v>
      </c>
      <c r="E134" s="219" t="s">
        <v>147</v>
      </c>
      <c r="F134" s="220" t="s">
        <v>148</v>
      </c>
      <c r="G134" s="221" t="s">
        <v>134</v>
      </c>
      <c r="H134" s="222">
        <v>270.5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40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0.22</v>
      </c>
      <c r="T134" s="229">
        <f>S134*H134</f>
        <v>59.51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90</v>
      </c>
      <c r="AT134" s="230" t="s">
        <v>131</v>
      </c>
      <c r="AU134" s="230" t="s">
        <v>84</v>
      </c>
      <c r="AY134" s="16" t="s">
        <v>129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80</v>
      </c>
      <c r="BK134" s="231">
        <f>ROUND(I134*H134,2)</f>
        <v>0</v>
      </c>
      <c r="BL134" s="16" t="s">
        <v>90</v>
      </c>
      <c r="BM134" s="230" t="s">
        <v>149</v>
      </c>
    </row>
    <row r="135" spans="1:51" s="13" customFormat="1" ht="12">
      <c r="A135" s="13"/>
      <c r="B135" s="232"/>
      <c r="C135" s="233"/>
      <c r="D135" s="234" t="s">
        <v>136</v>
      </c>
      <c r="E135" s="235" t="s">
        <v>1</v>
      </c>
      <c r="F135" s="236" t="s">
        <v>150</v>
      </c>
      <c r="G135" s="233"/>
      <c r="H135" s="237">
        <v>72.5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136</v>
      </c>
      <c r="AU135" s="243" t="s">
        <v>84</v>
      </c>
      <c r="AV135" s="13" t="s">
        <v>84</v>
      </c>
      <c r="AW135" s="13" t="s">
        <v>32</v>
      </c>
      <c r="AX135" s="13" t="s">
        <v>75</v>
      </c>
      <c r="AY135" s="243" t="s">
        <v>129</v>
      </c>
    </row>
    <row r="136" spans="1:51" s="13" customFormat="1" ht="12">
      <c r="A136" s="13"/>
      <c r="B136" s="232"/>
      <c r="C136" s="233"/>
      <c r="D136" s="234" t="s">
        <v>136</v>
      </c>
      <c r="E136" s="235" t="s">
        <v>1</v>
      </c>
      <c r="F136" s="236" t="s">
        <v>151</v>
      </c>
      <c r="G136" s="233"/>
      <c r="H136" s="237">
        <v>198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136</v>
      </c>
      <c r="AU136" s="243" t="s">
        <v>84</v>
      </c>
      <c r="AV136" s="13" t="s">
        <v>84</v>
      </c>
      <c r="AW136" s="13" t="s">
        <v>32</v>
      </c>
      <c r="AX136" s="13" t="s">
        <v>75</v>
      </c>
      <c r="AY136" s="243" t="s">
        <v>129</v>
      </c>
    </row>
    <row r="137" spans="1:51" s="14" customFormat="1" ht="12">
      <c r="A137" s="14"/>
      <c r="B137" s="244"/>
      <c r="C137" s="245"/>
      <c r="D137" s="234" t="s">
        <v>136</v>
      </c>
      <c r="E137" s="246" t="s">
        <v>1</v>
      </c>
      <c r="F137" s="247" t="s">
        <v>138</v>
      </c>
      <c r="G137" s="245"/>
      <c r="H137" s="248">
        <v>270.5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136</v>
      </c>
      <c r="AU137" s="254" t="s">
        <v>84</v>
      </c>
      <c r="AV137" s="14" t="s">
        <v>90</v>
      </c>
      <c r="AW137" s="14" t="s">
        <v>32</v>
      </c>
      <c r="AX137" s="14" t="s">
        <v>80</v>
      </c>
      <c r="AY137" s="254" t="s">
        <v>129</v>
      </c>
    </row>
    <row r="138" spans="1:65" s="2" customFormat="1" ht="16.5" customHeight="1">
      <c r="A138" s="37"/>
      <c r="B138" s="38"/>
      <c r="C138" s="218" t="s">
        <v>93</v>
      </c>
      <c r="D138" s="218" t="s">
        <v>131</v>
      </c>
      <c r="E138" s="219" t="s">
        <v>152</v>
      </c>
      <c r="F138" s="220" t="s">
        <v>153</v>
      </c>
      <c r="G138" s="221" t="s">
        <v>154</v>
      </c>
      <c r="H138" s="222">
        <v>6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40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0.23</v>
      </c>
      <c r="T138" s="229">
        <f>S138*H138</f>
        <v>1.3800000000000001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90</v>
      </c>
      <c r="AT138" s="230" t="s">
        <v>131</v>
      </c>
      <c r="AU138" s="230" t="s">
        <v>84</v>
      </c>
      <c r="AY138" s="16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80</v>
      </c>
      <c r="BK138" s="231">
        <f>ROUND(I138*H138,2)</f>
        <v>0</v>
      </c>
      <c r="BL138" s="16" t="s">
        <v>90</v>
      </c>
      <c r="BM138" s="230" t="s">
        <v>155</v>
      </c>
    </row>
    <row r="139" spans="1:51" s="13" customFormat="1" ht="12">
      <c r="A139" s="13"/>
      <c r="B139" s="232"/>
      <c r="C139" s="233"/>
      <c r="D139" s="234" t="s">
        <v>136</v>
      </c>
      <c r="E139" s="235" t="s">
        <v>1</v>
      </c>
      <c r="F139" s="236" t="s">
        <v>156</v>
      </c>
      <c r="G139" s="233"/>
      <c r="H139" s="237">
        <v>6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136</v>
      </c>
      <c r="AU139" s="243" t="s">
        <v>84</v>
      </c>
      <c r="AV139" s="13" t="s">
        <v>84</v>
      </c>
      <c r="AW139" s="13" t="s">
        <v>32</v>
      </c>
      <c r="AX139" s="13" t="s">
        <v>80</v>
      </c>
      <c r="AY139" s="243" t="s">
        <v>129</v>
      </c>
    </row>
    <row r="140" spans="1:65" s="2" customFormat="1" ht="16.5" customHeight="1">
      <c r="A140" s="37"/>
      <c r="B140" s="38"/>
      <c r="C140" s="218" t="s">
        <v>96</v>
      </c>
      <c r="D140" s="218" t="s">
        <v>131</v>
      </c>
      <c r="E140" s="219" t="s">
        <v>157</v>
      </c>
      <c r="F140" s="220" t="s">
        <v>158</v>
      </c>
      <c r="G140" s="221" t="s">
        <v>154</v>
      </c>
      <c r="H140" s="222">
        <v>50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40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0.205</v>
      </c>
      <c r="T140" s="229">
        <f>S140*H140</f>
        <v>10.25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90</v>
      </c>
      <c r="AT140" s="230" t="s">
        <v>131</v>
      </c>
      <c r="AU140" s="230" t="s">
        <v>84</v>
      </c>
      <c r="AY140" s="16" t="s">
        <v>129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80</v>
      </c>
      <c r="BK140" s="231">
        <f>ROUND(I140*H140,2)</f>
        <v>0</v>
      </c>
      <c r="BL140" s="16" t="s">
        <v>90</v>
      </c>
      <c r="BM140" s="230" t="s">
        <v>159</v>
      </c>
    </row>
    <row r="141" spans="1:65" s="2" customFormat="1" ht="16.5" customHeight="1">
      <c r="A141" s="37"/>
      <c r="B141" s="38"/>
      <c r="C141" s="218" t="s">
        <v>160</v>
      </c>
      <c r="D141" s="218" t="s">
        <v>131</v>
      </c>
      <c r="E141" s="219" t="s">
        <v>161</v>
      </c>
      <c r="F141" s="220" t="s">
        <v>162</v>
      </c>
      <c r="G141" s="221" t="s">
        <v>154</v>
      </c>
      <c r="H141" s="222">
        <v>66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0.04</v>
      </c>
      <c r="T141" s="229">
        <f>S141*H141</f>
        <v>2.64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90</v>
      </c>
      <c r="AT141" s="230" t="s">
        <v>131</v>
      </c>
      <c r="AU141" s="230" t="s">
        <v>84</v>
      </c>
      <c r="AY141" s="16" t="s">
        <v>129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80</v>
      </c>
      <c r="BK141" s="231">
        <f>ROUND(I141*H141,2)</f>
        <v>0</v>
      </c>
      <c r="BL141" s="16" t="s">
        <v>90</v>
      </c>
      <c r="BM141" s="230" t="s">
        <v>163</v>
      </c>
    </row>
    <row r="142" spans="1:65" s="2" customFormat="1" ht="33" customHeight="1">
      <c r="A142" s="37"/>
      <c r="B142" s="38"/>
      <c r="C142" s="218" t="s">
        <v>164</v>
      </c>
      <c r="D142" s="218" t="s">
        <v>131</v>
      </c>
      <c r="E142" s="219" t="s">
        <v>165</v>
      </c>
      <c r="F142" s="220" t="s">
        <v>166</v>
      </c>
      <c r="G142" s="221" t="s">
        <v>167</v>
      </c>
      <c r="H142" s="222">
        <v>11.713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40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90</v>
      </c>
      <c r="AT142" s="230" t="s">
        <v>131</v>
      </c>
      <c r="AU142" s="230" t="s">
        <v>84</v>
      </c>
      <c r="AY142" s="16" t="s">
        <v>129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80</v>
      </c>
      <c r="BK142" s="231">
        <f>ROUND(I142*H142,2)</f>
        <v>0</v>
      </c>
      <c r="BL142" s="16" t="s">
        <v>90</v>
      </c>
      <c r="BM142" s="230" t="s">
        <v>168</v>
      </c>
    </row>
    <row r="143" spans="1:51" s="13" customFormat="1" ht="12">
      <c r="A143" s="13"/>
      <c r="B143" s="232"/>
      <c r="C143" s="233"/>
      <c r="D143" s="234" t="s">
        <v>136</v>
      </c>
      <c r="E143" s="235" t="s">
        <v>1</v>
      </c>
      <c r="F143" s="236" t="s">
        <v>169</v>
      </c>
      <c r="G143" s="233"/>
      <c r="H143" s="237">
        <v>11.713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136</v>
      </c>
      <c r="AU143" s="243" t="s">
        <v>84</v>
      </c>
      <c r="AV143" s="13" t="s">
        <v>84</v>
      </c>
      <c r="AW143" s="13" t="s">
        <v>32</v>
      </c>
      <c r="AX143" s="13" t="s">
        <v>75</v>
      </c>
      <c r="AY143" s="243" t="s">
        <v>129</v>
      </c>
    </row>
    <row r="144" spans="1:51" s="14" customFormat="1" ht="12">
      <c r="A144" s="14"/>
      <c r="B144" s="244"/>
      <c r="C144" s="245"/>
      <c r="D144" s="234" t="s">
        <v>136</v>
      </c>
      <c r="E144" s="246" t="s">
        <v>1</v>
      </c>
      <c r="F144" s="247" t="s">
        <v>138</v>
      </c>
      <c r="G144" s="245"/>
      <c r="H144" s="248">
        <v>11.713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136</v>
      </c>
      <c r="AU144" s="254" t="s">
        <v>84</v>
      </c>
      <c r="AV144" s="14" t="s">
        <v>90</v>
      </c>
      <c r="AW144" s="14" t="s">
        <v>32</v>
      </c>
      <c r="AX144" s="14" t="s">
        <v>80</v>
      </c>
      <c r="AY144" s="254" t="s">
        <v>129</v>
      </c>
    </row>
    <row r="145" spans="1:65" s="2" customFormat="1" ht="33" customHeight="1">
      <c r="A145" s="37"/>
      <c r="B145" s="38"/>
      <c r="C145" s="218" t="s">
        <v>170</v>
      </c>
      <c r="D145" s="218" t="s">
        <v>131</v>
      </c>
      <c r="E145" s="219" t="s">
        <v>171</v>
      </c>
      <c r="F145" s="220" t="s">
        <v>172</v>
      </c>
      <c r="G145" s="221" t="s">
        <v>167</v>
      </c>
      <c r="H145" s="222">
        <v>4.8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40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90</v>
      </c>
      <c r="AT145" s="230" t="s">
        <v>131</v>
      </c>
      <c r="AU145" s="230" t="s">
        <v>84</v>
      </c>
      <c r="AY145" s="16" t="s">
        <v>129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80</v>
      </c>
      <c r="BK145" s="231">
        <f>ROUND(I145*H145,2)</f>
        <v>0</v>
      </c>
      <c r="BL145" s="16" t="s">
        <v>90</v>
      </c>
      <c r="BM145" s="230" t="s">
        <v>173</v>
      </c>
    </row>
    <row r="146" spans="1:51" s="13" customFormat="1" ht="12">
      <c r="A146" s="13"/>
      <c r="B146" s="232"/>
      <c r="C146" s="233"/>
      <c r="D146" s="234" t="s">
        <v>136</v>
      </c>
      <c r="E146" s="235" t="s">
        <v>1</v>
      </c>
      <c r="F146" s="236" t="s">
        <v>174</v>
      </c>
      <c r="G146" s="233"/>
      <c r="H146" s="237">
        <v>4.8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136</v>
      </c>
      <c r="AU146" s="243" t="s">
        <v>84</v>
      </c>
      <c r="AV146" s="13" t="s">
        <v>84</v>
      </c>
      <c r="AW146" s="13" t="s">
        <v>32</v>
      </c>
      <c r="AX146" s="13" t="s">
        <v>75</v>
      </c>
      <c r="AY146" s="243" t="s">
        <v>129</v>
      </c>
    </row>
    <row r="147" spans="1:51" s="14" customFormat="1" ht="12">
      <c r="A147" s="14"/>
      <c r="B147" s="244"/>
      <c r="C147" s="245"/>
      <c r="D147" s="234" t="s">
        <v>136</v>
      </c>
      <c r="E147" s="246" t="s">
        <v>1</v>
      </c>
      <c r="F147" s="247" t="s">
        <v>138</v>
      </c>
      <c r="G147" s="245"/>
      <c r="H147" s="248">
        <v>4.8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136</v>
      </c>
      <c r="AU147" s="254" t="s">
        <v>84</v>
      </c>
      <c r="AV147" s="14" t="s">
        <v>90</v>
      </c>
      <c r="AW147" s="14" t="s">
        <v>32</v>
      </c>
      <c r="AX147" s="14" t="s">
        <v>80</v>
      </c>
      <c r="AY147" s="254" t="s">
        <v>129</v>
      </c>
    </row>
    <row r="148" spans="1:65" s="2" customFormat="1" ht="33" customHeight="1">
      <c r="A148" s="37"/>
      <c r="B148" s="38"/>
      <c r="C148" s="218" t="s">
        <v>175</v>
      </c>
      <c r="D148" s="218" t="s">
        <v>131</v>
      </c>
      <c r="E148" s="219" t="s">
        <v>176</v>
      </c>
      <c r="F148" s="220" t="s">
        <v>177</v>
      </c>
      <c r="G148" s="221" t="s">
        <v>167</v>
      </c>
      <c r="H148" s="222">
        <v>11.713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40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90</v>
      </c>
      <c r="AT148" s="230" t="s">
        <v>131</v>
      </c>
      <c r="AU148" s="230" t="s">
        <v>84</v>
      </c>
      <c r="AY148" s="16" t="s">
        <v>129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80</v>
      </c>
      <c r="BK148" s="231">
        <f>ROUND(I148*H148,2)</f>
        <v>0</v>
      </c>
      <c r="BL148" s="16" t="s">
        <v>90</v>
      </c>
      <c r="BM148" s="230" t="s">
        <v>178</v>
      </c>
    </row>
    <row r="149" spans="1:51" s="13" customFormat="1" ht="12">
      <c r="A149" s="13"/>
      <c r="B149" s="232"/>
      <c r="C149" s="233"/>
      <c r="D149" s="234" t="s">
        <v>136</v>
      </c>
      <c r="E149" s="235" t="s">
        <v>1</v>
      </c>
      <c r="F149" s="236" t="s">
        <v>179</v>
      </c>
      <c r="G149" s="233"/>
      <c r="H149" s="237">
        <v>11.713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136</v>
      </c>
      <c r="AU149" s="243" t="s">
        <v>84</v>
      </c>
      <c r="AV149" s="13" t="s">
        <v>84</v>
      </c>
      <c r="AW149" s="13" t="s">
        <v>32</v>
      </c>
      <c r="AX149" s="13" t="s">
        <v>80</v>
      </c>
      <c r="AY149" s="243" t="s">
        <v>129</v>
      </c>
    </row>
    <row r="150" spans="1:65" s="2" customFormat="1" ht="37.8" customHeight="1">
      <c r="A150" s="37"/>
      <c r="B150" s="38"/>
      <c r="C150" s="218" t="s">
        <v>180</v>
      </c>
      <c r="D150" s="218" t="s">
        <v>131</v>
      </c>
      <c r="E150" s="219" t="s">
        <v>181</v>
      </c>
      <c r="F150" s="220" t="s">
        <v>182</v>
      </c>
      <c r="G150" s="221" t="s">
        <v>167</v>
      </c>
      <c r="H150" s="222">
        <v>117.13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40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90</v>
      </c>
      <c r="AT150" s="230" t="s">
        <v>131</v>
      </c>
      <c r="AU150" s="230" t="s">
        <v>84</v>
      </c>
      <c r="AY150" s="16" t="s">
        <v>129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80</v>
      </c>
      <c r="BK150" s="231">
        <f>ROUND(I150*H150,2)</f>
        <v>0</v>
      </c>
      <c r="BL150" s="16" t="s">
        <v>90</v>
      </c>
      <c r="BM150" s="230" t="s">
        <v>183</v>
      </c>
    </row>
    <row r="151" spans="1:51" s="13" customFormat="1" ht="12">
      <c r="A151" s="13"/>
      <c r="B151" s="232"/>
      <c r="C151" s="233"/>
      <c r="D151" s="234" t="s">
        <v>136</v>
      </c>
      <c r="E151" s="235" t="s">
        <v>1</v>
      </c>
      <c r="F151" s="236" t="s">
        <v>184</v>
      </c>
      <c r="G151" s="233"/>
      <c r="H151" s="237">
        <v>117.13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136</v>
      </c>
      <c r="AU151" s="243" t="s">
        <v>84</v>
      </c>
      <c r="AV151" s="13" t="s">
        <v>84</v>
      </c>
      <c r="AW151" s="13" t="s">
        <v>32</v>
      </c>
      <c r="AX151" s="13" t="s">
        <v>80</v>
      </c>
      <c r="AY151" s="243" t="s">
        <v>129</v>
      </c>
    </row>
    <row r="152" spans="1:65" s="2" customFormat="1" ht="33" customHeight="1">
      <c r="A152" s="37"/>
      <c r="B152" s="38"/>
      <c r="C152" s="218" t="s">
        <v>185</v>
      </c>
      <c r="D152" s="218" t="s">
        <v>131</v>
      </c>
      <c r="E152" s="219" t="s">
        <v>186</v>
      </c>
      <c r="F152" s="220" t="s">
        <v>187</v>
      </c>
      <c r="G152" s="221" t="s">
        <v>167</v>
      </c>
      <c r="H152" s="222">
        <v>55.7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40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90</v>
      </c>
      <c r="AT152" s="230" t="s">
        <v>131</v>
      </c>
      <c r="AU152" s="230" t="s">
        <v>84</v>
      </c>
      <c r="AY152" s="16" t="s">
        <v>129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80</v>
      </c>
      <c r="BK152" s="231">
        <f>ROUND(I152*H152,2)</f>
        <v>0</v>
      </c>
      <c r="BL152" s="16" t="s">
        <v>90</v>
      </c>
      <c r="BM152" s="230" t="s">
        <v>188</v>
      </c>
    </row>
    <row r="153" spans="1:51" s="13" customFormat="1" ht="12">
      <c r="A153" s="13"/>
      <c r="B153" s="232"/>
      <c r="C153" s="233"/>
      <c r="D153" s="234" t="s">
        <v>136</v>
      </c>
      <c r="E153" s="235" t="s">
        <v>1</v>
      </c>
      <c r="F153" s="236" t="s">
        <v>189</v>
      </c>
      <c r="G153" s="233"/>
      <c r="H153" s="237">
        <v>40.7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136</v>
      </c>
      <c r="AU153" s="243" t="s">
        <v>84</v>
      </c>
      <c r="AV153" s="13" t="s">
        <v>84</v>
      </c>
      <c r="AW153" s="13" t="s">
        <v>32</v>
      </c>
      <c r="AX153" s="13" t="s">
        <v>75</v>
      </c>
      <c r="AY153" s="243" t="s">
        <v>129</v>
      </c>
    </row>
    <row r="154" spans="1:51" s="13" customFormat="1" ht="12">
      <c r="A154" s="13"/>
      <c r="B154" s="232"/>
      <c r="C154" s="233"/>
      <c r="D154" s="234" t="s">
        <v>136</v>
      </c>
      <c r="E154" s="235" t="s">
        <v>1</v>
      </c>
      <c r="F154" s="236" t="s">
        <v>190</v>
      </c>
      <c r="G154" s="233"/>
      <c r="H154" s="237">
        <v>15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136</v>
      </c>
      <c r="AU154" s="243" t="s">
        <v>84</v>
      </c>
      <c r="AV154" s="13" t="s">
        <v>84</v>
      </c>
      <c r="AW154" s="13" t="s">
        <v>32</v>
      </c>
      <c r="AX154" s="13" t="s">
        <v>75</v>
      </c>
      <c r="AY154" s="243" t="s">
        <v>129</v>
      </c>
    </row>
    <row r="155" spans="1:51" s="14" customFormat="1" ht="12">
      <c r="A155" s="14"/>
      <c r="B155" s="244"/>
      <c r="C155" s="245"/>
      <c r="D155" s="234" t="s">
        <v>136</v>
      </c>
      <c r="E155" s="246" t="s">
        <v>1</v>
      </c>
      <c r="F155" s="247" t="s">
        <v>138</v>
      </c>
      <c r="G155" s="245"/>
      <c r="H155" s="248">
        <v>55.7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136</v>
      </c>
      <c r="AU155" s="254" t="s">
        <v>84</v>
      </c>
      <c r="AV155" s="14" t="s">
        <v>90</v>
      </c>
      <c r="AW155" s="14" t="s">
        <v>32</v>
      </c>
      <c r="AX155" s="14" t="s">
        <v>80</v>
      </c>
      <c r="AY155" s="254" t="s">
        <v>129</v>
      </c>
    </row>
    <row r="156" spans="1:65" s="2" customFormat="1" ht="16.5" customHeight="1">
      <c r="A156" s="37"/>
      <c r="B156" s="38"/>
      <c r="C156" s="255" t="s">
        <v>191</v>
      </c>
      <c r="D156" s="255" t="s">
        <v>192</v>
      </c>
      <c r="E156" s="256" t="s">
        <v>193</v>
      </c>
      <c r="F156" s="257" t="s">
        <v>194</v>
      </c>
      <c r="G156" s="258" t="s">
        <v>195</v>
      </c>
      <c r="H156" s="259">
        <v>103.045</v>
      </c>
      <c r="I156" s="260"/>
      <c r="J156" s="261">
        <f>ROUND(I156*H156,2)</f>
        <v>0</v>
      </c>
      <c r="K156" s="262"/>
      <c r="L156" s="263"/>
      <c r="M156" s="264" t="s">
        <v>1</v>
      </c>
      <c r="N156" s="265" t="s">
        <v>40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164</v>
      </c>
      <c r="AT156" s="230" t="s">
        <v>192</v>
      </c>
      <c r="AU156" s="230" t="s">
        <v>84</v>
      </c>
      <c r="AY156" s="16" t="s">
        <v>129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80</v>
      </c>
      <c r="BK156" s="231">
        <f>ROUND(I156*H156,2)</f>
        <v>0</v>
      </c>
      <c r="BL156" s="16" t="s">
        <v>90</v>
      </c>
      <c r="BM156" s="230" t="s">
        <v>196</v>
      </c>
    </row>
    <row r="157" spans="1:51" s="13" customFormat="1" ht="12">
      <c r="A157" s="13"/>
      <c r="B157" s="232"/>
      <c r="C157" s="233"/>
      <c r="D157" s="234" t="s">
        <v>136</v>
      </c>
      <c r="E157" s="235" t="s">
        <v>1</v>
      </c>
      <c r="F157" s="236" t="s">
        <v>197</v>
      </c>
      <c r="G157" s="233"/>
      <c r="H157" s="237">
        <v>103.045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136</v>
      </c>
      <c r="AU157" s="243" t="s">
        <v>84</v>
      </c>
      <c r="AV157" s="13" t="s">
        <v>84</v>
      </c>
      <c r="AW157" s="13" t="s">
        <v>32</v>
      </c>
      <c r="AX157" s="13" t="s">
        <v>80</v>
      </c>
      <c r="AY157" s="243" t="s">
        <v>129</v>
      </c>
    </row>
    <row r="158" spans="1:65" s="2" customFormat="1" ht="33" customHeight="1">
      <c r="A158" s="37"/>
      <c r="B158" s="38"/>
      <c r="C158" s="218" t="s">
        <v>198</v>
      </c>
      <c r="D158" s="218" t="s">
        <v>131</v>
      </c>
      <c r="E158" s="219" t="s">
        <v>199</v>
      </c>
      <c r="F158" s="220" t="s">
        <v>200</v>
      </c>
      <c r="G158" s="221" t="s">
        <v>195</v>
      </c>
      <c r="H158" s="222">
        <v>21.083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40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90</v>
      </c>
      <c r="AT158" s="230" t="s">
        <v>131</v>
      </c>
      <c r="AU158" s="230" t="s">
        <v>84</v>
      </c>
      <c r="AY158" s="16" t="s">
        <v>129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80</v>
      </c>
      <c r="BK158" s="231">
        <f>ROUND(I158*H158,2)</f>
        <v>0</v>
      </c>
      <c r="BL158" s="16" t="s">
        <v>90</v>
      </c>
      <c r="BM158" s="230" t="s">
        <v>201</v>
      </c>
    </row>
    <row r="159" spans="1:51" s="13" customFormat="1" ht="12">
      <c r="A159" s="13"/>
      <c r="B159" s="232"/>
      <c r="C159" s="233"/>
      <c r="D159" s="234" t="s">
        <v>136</v>
      </c>
      <c r="E159" s="235" t="s">
        <v>1</v>
      </c>
      <c r="F159" s="236" t="s">
        <v>202</v>
      </c>
      <c r="G159" s="233"/>
      <c r="H159" s="237">
        <v>21.083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136</v>
      </c>
      <c r="AU159" s="243" t="s">
        <v>84</v>
      </c>
      <c r="AV159" s="13" t="s">
        <v>84</v>
      </c>
      <c r="AW159" s="13" t="s">
        <v>32</v>
      </c>
      <c r="AX159" s="13" t="s">
        <v>80</v>
      </c>
      <c r="AY159" s="243" t="s">
        <v>129</v>
      </c>
    </row>
    <row r="160" spans="1:65" s="2" customFormat="1" ht="16.5" customHeight="1">
      <c r="A160" s="37"/>
      <c r="B160" s="38"/>
      <c r="C160" s="218" t="s">
        <v>8</v>
      </c>
      <c r="D160" s="218" t="s">
        <v>131</v>
      </c>
      <c r="E160" s="219" t="s">
        <v>203</v>
      </c>
      <c r="F160" s="220" t="s">
        <v>204</v>
      </c>
      <c r="G160" s="221" t="s">
        <v>167</v>
      </c>
      <c r="H160" s="222">
        <v>11.713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40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90</v>
      </c>
      <c r="AT160" s="230" t="s">
        <v>131</v>
      </c>
      <c r="AU160" s="230" t="s">
        <v>84</v>
      </c>
      <c r="AY160" s="16" t="s">
        <v>129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80</v>
      </c>
      <c r="BK160" s="231">
        <f>ROUND(I160*H160,2)</f>
        <v>0</v>
      </c>
      <c r="BL160" s="16" t="s">
        <v>90</v>
      </c>
      <c r="BM160" s="230" t="s">
        <v>205</v>
      </c>
    </row>
    <row r="161" spans="1:51" s="13" customFormat="1" ht="12">
      <c r="A161" s="13"/>
      <c r="B161" s="232"/>
      <c r="C161" s="233"/>
      <c r="D161" s="234" t="s">
        <v>136</v>
      </c>
      <c r="E161" s="235" t="s">
        <v>1</v>
      </c>
      <c r="F161" s="236" t="s">
        <v>179</v>
      </c>
      <c r="G161" s="233"/>
      <c r="H161" s="237">
        <v>11.713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136</v>
      </c>
      <c r="AU161" s="243" t="s">
        <v>84</v>
      </c>
      <c r="AV161" s="13" t="s">
        <v>84</v>
      </c>
      <c r="AW161" s="13" t="s">
        <v>32</v>
      </c>
      <c r="AX161" s="13" t="s">
        <v>80</v>
      </c>
      <c r="AY161" s="243" t="s">
        <v>129</v>
      </c>
    </row>
    <row r="162" spans="1:65" s="2" customFormat="1" ht="24.15" customHeight="1">
      <c r="A162" s="37"/>
      <c r="B162" s="38"/>
      <c r="C162" s="218" t="s">
        <v>206</v>
      </c>
      <c r="D162" s="218" t="s">
        <v>131</v>
      </c>
      <c r="E162" s="219" t="s">
        <v>207</v>
      </c>
      <c r="F162" s="220" t="s">
        <v>208</v>
      </c>
      <c r="G162" s="221" t="s">
        <v>134</v>
      </c>
      <c r="H162" s="222">
        <v>486.31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40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90</v>
      </c>
      <c r="AT162" s="230" t="s">
        <v>131</v>
      </c>
      <c r="AU162" s="230" t="s">
        <v>84</v>
      </c>
      <c r="AY162" s="16" t="s">
        <v>129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80</v>
      </c>
      <c r="BK162" s="231">
        <f>ROUND(I162*H162,2)</f>
        <v>0</v>
      </c>
      <c r="BL162" s="16" t="s">
        <v>90</v>
      </c>
      <c r="BM162" s="230" t="s">
        <v>209</v>
      </c>
    </row>
    <row r="163" spans="1:51" s="13" customFormat="1" ht="12">
      <c r="A163" s="13"/>
      <c r="B163" s="232"/>
      <c r="C163" s="233"/>
      <c r="D163" s="234" t="s">
        <v>136</v>
      </c>
      <c r="E163" s="235" t="s">
        <v>1</v>
      </c>
      <c r="F163" s="236" t="s">
        <v>210</v>
      </c>
      <c r="G163" s="233"/>
      <c r="H163" s="237">
        <v>486.31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136</v>
      </c>
      <c r="AU163" s="243" t="s">
        <v>84</v>
      </c>
      <c r="AV163" s="13" t="s">
        <v>84</v>
      </c>
      <c r="AW163" s="13" t="s">
        <v>32</v>
      </c>
      <c r="AX163" s="13" t="s">
        <v>80</v>
      </c>
      <c r="AY163" s="243" t="s">
        <v>129</v>
      </c>
    </row>
    <row r="164" spans="1:63" s="12" customFormat="1" ht="22.8" customHeight="1">
      <c r="A164" s="12"/>
      <c r="B164" s="202"/>
      <c r="C164" s="203"/>
      <c r="D164" s="204" t="s">
        <v>74</v>
      </c>
      <c r="E164" s="216" t="s">
        <v>93</v>
      </c>
      <c r="F164" s="216" t="s">
        <v>211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SUM(P165:P204)</f>
        <v>0</v>
      </c>
      <c r="Q164" s="210"/>
      <c r="R164" s="211">
        <f>SUM(R165:R204)</f>
        <v>68.54819500000002</v>
      </c>
      <c r="S164" s="210"/>
      <c r="T164" s="212">
        <f>SUM(T165:T204)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80</v>
      </c>
      <c r="AT164" s="214" t="s">
        <v>74</v>
      </c>
      <c r="AU164" s="214" t="s">
        <v>80</v>
      </c>
      <c r="AY164" s="213" t="s">
        <v>129</v>
      </c>
      <c r="BK164" s="215">
        <f>SUM(BK165:BK204)</f>
        <v>0</v>
      </c>
    </row>
    <row r="165" spans="1:65" s="2" customFormat="1" ht="16.5" customHeight="1">
      <c r="A165" s="37"/>
      <c r="B165" s="38"/>
      <c r="C165" s="218" t="s">
        <v>212</v>
      </c>
      <c r="D165" s="218" t="s">
        <v>131</v>
      </c>
      <c r="E165" s="219" t="s">
        <v>213</v>
      </c>
      <c r="F165" s="220" t="s">
        <v>214</v>
      </c>
      <c r="G165" s="221" t="s">
        <v>134</v>
      </c>
      <c r="H165" s="222">
        <v>373.01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40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90</v>
      </c>
      <c r="AT165" s="230" t="s">
        <v>131</v>
      </c>
      <c r="AU165" s="230" t="s">
        <v>84</v>
      </c>
      <c r="AY165" s="16" t="s">
        <v>129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80</v>
      </c>
      <c r="BK165" s="231">
        <f>ROUND(I165*H165,2)</f>
        <v>0</v>
      </c>
      <c r="BL165" s="16" t="s">
        <v>90</v>
      </c>
      <c r="BM165" s="230" t="s">
        <v>215</v>
      </c>
    </row>
    <row r="166" spans="1:51" s="13" customFormat="1" ht="12">
      <c r="A166" s="13"/>
      <c r="B166" s="232"/>
      <c r="C166" s="233"/>
      <c r="D166" s="234" t="s">
        <v>136</v>
      </c>
      <c r="E166" s="235" t="s">
        <v>1</v>
      </c>
      <c r="F166" s="236" t="s">
        <v>216</v>
      </c>
      <c r="G166" s="233"/>
      <c r="H166" s="237">
        <v>24.31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136</v>
      </c>
      <c r="AU166" s="243" t="s">
        <v>84</v>
      </c>
      <c r="AV166" s="13" t="s">
        <v>84</v>
      </c>
      <c r="AW166" s="13" t="s">
        <v>32</v>
      </c>
      <c r="AX166" s="13" t="s">
        <v>75</v>
      </c>
      <c r="AY166" s="243" t="s">
        <v>129</v>
      </c>
    </row>
    <row r="167" spans="1:51" s="13" customFormat="1" ht="12">
      <c r="A167" s="13"/>
      <c r="B167" s="232"/>
      <c r="C167" s="233"/>
      <c r="D167" s="234" t="s">
        <v>136</v>
      </c>
      <c r="E167" s="235" t="s">
        <v>1</v>
      </c>
      <c r="F167" s="236" t="s">
        <v>217</v>
      </c>
      <c r="G167" s="233"/>
      <c r="H167" s="237">
        <v>348.7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136</v>
      </c>
      <c r="AU167" s="243" t="s">
        <v>84</v>
      </c>
      <c r="AV167" s="13" t="s">
        <v>84</v>
      </c>
      <c r="AW167" s="13" t="s">
        <v>32</v>
      </c>
      <c r="AX167" s="13" t="s">
        <v>75</v>
      </c>
      <c r="AY167" s="243" t="s">
        <v>129</v>
      </c>
    </row>
    <row r="168" spans="1:51" s="14" customFormat="1" ht="12">
      <c r="A168" s="14"/>
      <c r="B168" s="244"/>
      <c r="C168" s="245"/>
      <c r="D168" s="234" t="s">
        <v>136</v>
      </c>
      <c r="E168" s="246" t="s">
        <v>1</v>
      </c>
      <c r="F168" s="247" t="s">
        <v>138</v>
      </c>
      <c r="G168" s="245"/>
      <c r="H168" s="248">
        <v>373.01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136</v>
      </c>
      <c r="AU168" s="254" t="s">
        <v>84</v>
      </c>
      <c r="AV168" s="14" t="s">
        <v>90</v>
      </c>
      <c r="AW168" s="14" t="s">
        <v>32</v>
      </c>
      <c r="AX168" s="14" t="s">
        <v>80</v>
      </c>
      <c r="AY168" s="254" t="s">
        <v>129</v>
      </c>
    </row>
    <row r="169" spans="1:65" s="2" customFormat="1" ht="16.5" customHeight="1">
      <c r="A169" s="37"/>
      <c r="B169" s="38"/>
      <c r="C169" s="218" t="s">
        <v>218</v>
      </c>
      <c r="D169" s="218" t="s">
        <v>131</v>
      </c>
      <c r="E169" s="219" t="s">
        <v>219</v>
      </c>
      <c r="F169" s="220" t="s">
        <v>220</v>
      </c>
      <c r="G169" s="221" t="s">
        <v>134</v>
      </c>
      <c r="H169" s="222">
        <v>113.3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40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90</v>
      </c>
      <c r="AT169" s="230" t="s">
        <v>131</v>
      </c>
      <c r="AU169" s="230" t="s">
        <v>84</v>
      </c>
      <c r="AY169" s="16" t="s">
        <v>129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80</v>
      </c>
      <c r="BK169" s="231">
        <f>ROUND(I169*H169,2)</f>
        <v>0</v>
      </c>
      <c r="BL169" s="16" t="s">
        <v>90</v>
      </c>
      <c r="BM169" s="230" t="s">
        <v>221</v>
      </c>
    </row>
    <row r="170" spans="1:51" s="13" customFormat="1" ht="12">
      <c r="A170" s="13"/>
      <c r="B170" s="232"/>
      <c r="C170" s="233"/>
      <c r="D170" s="234" t="s">
        <v>136</v>
      </c>
      <c r="E170" s="235" t="s">
        <v>1</v>
      </c>
      <c r="F170" s="236" t="s">
        <v>222</v>
      </c>
      <c r="G170" s="233"/>
      <c r="H170" s="237">
        <v>113.3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136</v>
      </c>
      <c r="AU170" s="243" t="s">
        <v>84</v>
      </c>
      <c r="AV170" s="13" t="s">
        <v>84</v>
      </c>
      <c r="AW170" s="13" t="s">
        <v>32</v>
      </c>
      <c r="AX170" s="13" t="s">
        <v>80</v>
      </c>
      <c r="AY170" s="243" t="s">
        <v>129</v>
      </c>
    </row>
    <row r="171" spans="1:65" s="2" customFormat="1" ht="24.15" customHeight="1">
      <c r="A171" s="37"/>
      <c r="B171" s="38"/>
      <c r="C171" s="218" t="s">
        <v>223</v>
      </c>
      <c r="D171" s="218" t="s">
        <v>131</v>
      </c>
      <c r="E171" s="219" t="s">
        <v>224</v>
      </c>
      <c r="F171" s="220" t="s">
        <v>225</v>
      </c>
      <c r="G171" s="221" t="s">
        <v>134</v>
      </c>
      <c r="H171" s="222">
        <v>23.205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40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90</v>
      </c>
      <c r="AT171" s="230" t="s">
        <v>131</v>
      </c>
      <c r="AU171" s="230" t="s">
        <v>84</v>
      </c>
      <c r="AY171" s="16" t="s">
        <v>129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80</v>
      </c>
      <c r="BK171" s="231">
        <f>ROUND(I171*H171,2)</f>
        <v>0</v>
      </c>
      <c r="BL171" s="16" t="s">
        <v>90</v>
      </c>
      <c r="BM171" s="230" t="s">
        <v>226</v>
      </c>
    </row>
    <row r="172" spans="1:51" s="13" customFormat="1" ht="12">
      <c r="A172" s="13"/>
      <c r="B172" s="232"/>
      <c r="C172" s="233"/>
      <c r="D172" s="234" t="s">
        <v>136</v>
      </c>
      <c r="E172" s="235" t="s">
        <v>1</v>
      </c>
      <c r="F172" s="236" t="s">
        <v>227</v>
      </c>
      <c r="G172" s="233"/>
      <c r="H172" s="237">
        <v>23.205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136</v>
      </c>
      <c r="AU172" s="243" t="s">
        <v>84</v>
      </c>
      <c r="AV172" s="13" t="s">
        <v>84</v>
      </c>
      <c r="AW172" s="13" t="s">
        <v>32</v>
      </c>
      <c r="AX172" s="13" t="s">
        <v>80</v>
      </c>
      <c r="AY172" s="243" t="s">
        <v>129</v>
      </c>
    </row>
    <row r="173" spans="1:65" s="2" customFormat="1" ht="24.15" customHeight="1">
      <c r="A173" s="37"/>
      <c r="B173" s="38"/>
      <c r="C173" s="218" t="s">
        <v>228</v>
      </c>
      <c r="D173" s="218" t="s">
        <v>131</v>
      </c>
      <c r="E173" s="219" t="s">
        <v>229</v>
      </c>
      <c r="F173" s="220" t="s">
        <v>230</v>
      </c>
      <c r="G173" s="221" t="s">
        <v>134</v>
      </c>
      <c r="H173" s="222">
        <v>108.15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40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90</v>
      </c>
      <c r="AT173" s="230" t="s">
        <v>131</v>
      </c>
      <c r="AU173" s="230" t="s">
        <v>84</v>
      </c>
      <c r="AY173" s="16" t="s">
        <v>129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80</v>
      </c>
      <c r="BK173" s="231">
        <f>ROUND(I173*H173,2)</f>
        <v>0</v>
      </c>
      <c r="BL173" s="16" t="s">
        <v>90</v>
      </c>
      <c r="BM173" s="230" t="s">
        <v>231</v>
      </c>
    </row>
    <row r="174" spans="1:51" s="13" customFormat="1" ht="12">
      <c r="A174" s="13"/>
      <c r="B174" s="232"/>
      <c r="C174" s="233"/>
      <c r="D174" s="234" t="s">
        <v>136</v>
      </c>
      <c r="E174" s="235" t="s">
        <v>1</v>
      </c>
      <c r="F174" s="236" t="s">
        <v>232</v>
      </c>
      <c r="G174" s="233"/>
      <c r="H174" s="237">
        <v>108.15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136</v>
      </c>
      <c r="AU174" s="243" t="s">
        <v>84</v>
      </c>
      <c r="AV174" s="13" t="s">
        <v>84</v>
      </c>
      <c r="AW174" s="13" t="s">
        <v>32</v>
      </c>
      <c r="AX174" s="13" t="s">
        <v>80</v>
      </c>
      <c r="AY174" s="243" t="s">
        <v>129</v>
      </c>
    </row>
    <row r="175" spans="1:65" s="2" customFormat="1" ht="33" customHeight="1">
      <c r="A175" s="37"/>
      <c r="B175" s="38"/>
      <c r="C175" s="218" t="s">
        <v>7</v>
      </c>
      <c r="D175" s="218" t="s">
        <v>131</v>
      </c>
      <c r="E175" s="219" t="s">
        <v>233</v>
      </c>
      <c r="F175" s="220" t="s">
        <v>234</v>
      </c>
      <c r="G175" s="221" t="s">
        <v>134</v>
      </c>
      <c r="H175" s="222">
        <v>72.5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40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90</v>
      </c>
      <c r="AT175" s="230" t="s">
        <v>131</v>
      </c>
      <c r="AU175" s="230" t="s">
        <v>84</v>
      </c>
      <c r="AY175" s="16" t="s">
        <v>129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80</v>
      </c>
      <c r="BK175" s="231">
        <f>ROUND(I175*H175,2)</f>
        <v>0</v>
      </c>
      <c r="BL175" s="16" t="s">
        <v>90</v>
      </c>
      <c r="BM175" s="230" t="s">
        <v>235</v>
      </c>
    </row>
    <row r="176" spans="1:51" s="13" customFormat="1" ht="12">
      <c r="A176" s="13"/>
      <c r="B176" s="232"/>
      <c r="C176" s="233"/>
      <c r="D176" s="234" t="s">
        <v>136</v>
      </c>
      <c r="E176" s="235" t="s">
        <v>1</v>
      </c>
      <c r="F176" s="236" t="s">
        <v>236</v>
      </c>
      <c r="G176" s="233"/>
      <c r="H176" s="237">
        <v>72.5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136</v>
      </c>
      <c r="AU176" s="243" t="s">
        <v>84</v>
      </c>
      <c r="AV176" s="13" t="s">
        <v>84</v>
      </c>
      <c r="AW176" s="13" t="s">
        <v>32</v>
      </c>
      <c r="AX176" s="13" t="s">
        <v>80</v>
      </c>
      <c r="AY176" s="243" t="s">
        <v>129</v>
      </c>
    </row>
    <row r="177" spans="1:65" s="2" customFormat="1" ht="24.15" customHeight="1">
      <c r="A177" s="37"/>
      <c r="B177" s="38"/>
      <c r="C177" s="218" t="s">
        <v>237</v>
      </c>
      <c r="D177" s="218" t="s">
        <v>131</v>
      </c>
      <c r="E177" s="219" t="s">
        <v>238</v>
      </c>
      <c r="F177" s="220" t="s">
        <v>239</v>
      </c>
      <c r="G177" s="221" t="s">
        <v>134</v>
      </c>
      <c r="H177" s="222">
        <v>72.5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40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90</v>
      </c>
      <c r="AT177" s="230" t="s">
        <v>131</v>
      </c>
      <c r="AU177" s="230" t="s">
        <v>84</v>
      </c>
      <c r="AY177" s="16" t="s">
        <v>129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80</v>
      </c>
      <c r="BK177" s="231">
        <f>ROUND(I177*H177,2)</f>
        <v>0</v>
      </c>
      <c r="BL177" s="16" t="s">
        <v>90</v>
      </c>
      <c r="BM177" s="230" t="s">
        <v>240</v>
      </c>
    </row>
    <row r="178" spans="1:51" s="13" customFormat="1" ht="12">
      <c r="A178" s="13"/>
      <c r="B178" s="232"/>
      <c r="C178" s="233"/>
      <c r="D178" s="234" t="s">
        <v>136</v>
      </c>
      <c r="E178" s="235" t="s">
        <v>1</v>
      </c>
      <c r="F178" s="236" t="s">
        <v>236</v>
      </c>
      <c r="G178" s="233"/>
      <c r="H178" s="237">
        <v>72.5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136</v>
      </c>
      <c r="AU178" s="243" t="s">
        <v>84</v>
      </c>
      <c r="AV178" s="13" t="s">
        <v>84</v>
      </c>
      <c r="AW178" s="13" t="s">
        <v>32</v>
      </c>
      <c r="AX178" s="13" t="s">
        <v>80</v>
      </c>
      <c r="AY178" s="243" t="s">
        <v>129</v>
      </c>
    </row>
    <row r="179" spans="1:65" s="2" customFormat="1" ht="33" customHeight="1">
      <c r="A179" s="37"/>
      <c r="B179" s="38"/>
      <c r="C179" s="218" t="s">
        <v>241</v>
      </c>
      <c r="D179" s="218" t="s">
        <v>131</v>
      </c>
      <c r="E179" s="219" t="s">
        <v>242</v>
      </c>
      <c r="F179" s="220" t="s">
        <v>243</v>
      </c>
      <c r="G179" s="221" t="s">
        <v>134</v>
      </c>
      <c r="H179" s="222">
        <v>72.5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40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90</v>
      </c>
      <c r="AT179" s="230" t="s">
        <v>131</v>
      </c>
      <c r="AU179" s="230" t="s">
        <v>84</v>
      </c>
      <c r="AY179" s="16" t="s">
        <v>129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80</v>
      </c>
      <c r="BK179" s="231">
        <f>ROUND(I179*H179,2)</f>
        <v>0</v>
      </c>
      <c r="BL179" s="16" t="s">
        <v>90</v>
      </c>
      <c r="BM179" s="230" t="s">
        <v>244</v>
      </c>
    </row>
    <row r="180" spans="1:51" s="13" customFormat="1" ht="12">
      <c r="A180" s="13"/>
      <c r="B180" s="232"/>
      <c r="C180" s="233"/>
      <c r="D180" s="234" t="s">
        <v>136</v>
      </c>
      <c r="E180" s="235" t="s">
        <v>1</v>
      </c>
      <c r="F180" s="236" t="s">
        <v>236</v>
      </c>
      <c r="G180" s="233"/>
      <c r="H180" s="237">
        <v>72.5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136</v>
      </c>
      <c r="AU180" s="243" t="s">
        <v>84</v>
      </c>
      <c r="AV180" s="13" t="s">
        <v>84</v>
      </c>
      <c r="AW180" s="13" t="s">
        <v>32</v>
      </c>
      <c r="AX180" s="13" t="s">
        <v>80</v>
      </c>
      <c r="AY180" s="243" t="s">
        <v>129</v>
      </c>
    </row>
    <row r="181" spans="1:65" s="2" customFormat="1" ht="24.15" customHeight="1">
      <c r="A181" s="37"/>
      <c r="B181" s="38"/>
      <c r="C181" s="218" t="s">
        <v>245</v>
      </c>
      <c r="D181" s="218" t="s">
        <v>131</v>
      </c>
      <c r="E181" s="219" t="s">
        <v>246</v>
      </c>
      <c r="F181" s="220" t="s">
        <v>247</v>
      </c>
      <c r="G181" s="221" t="s">
        <v>134</v>
      </c>
      <c r="H181" s="222">
        <v>103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40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90</v>
      </c>
      <c r="AT181" s="230" t="s">
        <v>131</v>
      </c>
      <c r="AU181" s="230" t="s">
        <v>84</v>
      </c>
      <c r="AY181" s="16" t="s">
        <v>129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80</v>
      </c>
      <c r="BK181" s="231">
        <f>ROUND(I181*H181,2)</f>
        <v>0</v>
      </c>
      <c r="BL181" s="16" t="s">
        <v>90</v>
      </c>
      <c r="BM181" s="230" t="s">
        <v>248</v>
      </c>
    </row>
    <row r="182" spans="1:51" s="13" customFormat="1" ht="12">
      <c r="A182" s="13"/>
      <c r="B182" s="232"/>
      <c r="C182" s="233"/>
      <c r="D182" s="234" t="s">
        <v>136</v>
      </c>
      <c r="E182" s="235" t="s">
        <v>1</v>
      </c>
      <c r="F182" s="236" t="s">
        <v>249</v>
      </c>
      <c r="G182" s="233"/>
      <c r="H182" s="237">
        <v>103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136</v>
      </c>
      <c r="AU182" s="243" t="s">
        <v>84</v>
      </c>
      <c r="AV182" s="13" t="s">
        <v>84</v>
      </c>
      <c r="AW182" s="13" t="s">
        <v>32</v>
      </c>
      <c r="AX182" s="13" t="s">
        <v>75</v>
      </c>
      <c r="AY182" s="243" t="s">
        <v>129</v>
      </c>
    </row>
    <row r="183" spans="1:51" s="14" customFormat="1" ht="12">
      <c r="A183" s="14"/>
      <c r="B183" s="244"/>
      <c r="C183" s="245"/>
      <c r="D183" s="234" t="s">
        <v>136</v>
      </c>
      <c r="E183" s="246" t="s">
        <v>1</v>
      </c>
      <c r="F183" s="247" t="s">
        <v>138</v>
      </c>
      <c r="G183" s="245"/>
      <c r="H183" s="248">
        <v>103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136</v>
      </c>
      <c r="AU183" s="254" t="s">
        <v>84</v>
      </c>
      <c r="AV183" s="14" t="s">
        <v>90</v>
      </c>
      <c r="AW183" s="14" t="s">
        <v>32</v>
      </c>
      <c r="AX183" s="14" t="s">
        <v>80</v>
      </c>
      <c r="AY183" s="254" t="s">
        <v>129</v>
      </c>
    </row>
    <row r="184" spans="1:65" s="2" customFormat="1" ht="16.5" customHeight="1">
      <c r="A184" s="37"/>
      <c r="B184" s="38"/>
      <c r="C184" s="255" t="s">
        <v>250</v>
      </c>
      <c r="D184" s="255" t="s">
        <v>192</v>
      </c>
      <c r="E184" s="256" t="s">
        <v>251</v>
      </c>
      <c r="F184" s="257" t="s">
        <v>252</v>
      </c>
      <c r="G184" s="258" t="s">
        <v>134</v>
      </c>
      <c r="H184" s="259">
        <v>104.03</v>
      </c>
      <c r="I184" s="260"/>
      <c r="J184" s="261">
        <f>ROUND(I184*H184,2)</f>
        <v>0</v>
      </c>
      <c r="K184" s="262"/>
      <c r="L184" s="263"/>
      <c r="M184" s="264" t="s">
        <v>1</v>
      </c>
      <c r="N184" s="265" t="s">
        <v>40</v>
      </c>
      <c r="O184" s="90"/>
      <c r="P184" s="228">
        <f>O184*H184</f>
        <v>0</v>
      </c>
      <c r="Q184" s="228">
        <v>0.222</v>
      </c>
      <c r="R184" s="228">
        <f>Q184*H184</f>
        <v>23.09466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164</v>
      </c>
      <c r="AT184" s="230" t="s">
        <v>192</v>
      </c>
      <c r="AU184" s="230" t="s">
        <v>84</v>
      </c>
      <c r="AY184" s="16" t="s">
        <v>129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80</v>
      </c>
      <c r="BK184" s="231">
        <f>ROUND(I184*H184,2)</f>
        <v>0</v>
      </c>
      <c r="BL184" s="16" t="s">
        <v>90</v>
      </c>
      <c r="BM184" s="230" t="s">
        <v>253</v>
      </c>
    </row>
    <row r="185" spans="1:51" s="13" customFormat="1" ht="12">
      <c r="A185" s="13"/>
      <c r="B185" s="232"/>
      <c r="C185" s="233"/>
      <c r="D185" s="234" t="s">
        <v>136</v>
      </c>
      <c r="E185" s="235" t="s">
        <v>1</v>
      </c>
      <c r="F185" s="236" t="s">
        <v>254</v>
      </c>
      <c r="G185" s="233"/>
      <c r="H185" s="237">
        <v>104.03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136</v>
      </c>
      <c r="AU185" s="243" t="s">
        <v>84</v>
      </c>
      <c r="AV185" s="13" t="s">
        <v>84</v>
      </c>
      <c r="AW185" s="13" t="s">
        <v>32</v>
      </c>
      <c r="AX185" s="13" t="s">
        <v>80</v>
      </c>
      <c r="AY185" s="243" t="s">
        <v>129</v>
      </c>
    </row>
    <row r="186" spans="1:65" s="2" customFormat="1" ht="24.15" customHeight="1">
      <c r="A186" s="37"/>
      <c r="B186" s="38"/>
      <c r="C186" s="218" t="s">
        <v>255</v>
      </c>
      <c r="D186" s="218" t="s">
        <v>131</v>
      </c>
      <c r="E186" s="219" t="s">
        <v>256</v>
      </c>
      <c r="F186" s="220" t="s">
        <v>257</v>
      </c>
      <c r="G186" s="221" t="s">
        <v>134</v>
      </c>
      <c r="H186" s="222">
        <v>317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40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90</v>
      </c>
      <c r="AT186" s="230" t="s">
        <v>131</v>
      </c>
      <c r="AU186" s="230" t="s">
        <v>84</v>
      </c>
      <c r="AY186" s="16" t="s">
        <v>129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80</v>
      </c>
      <c r="BK186" s="231">
        <f>ROUND(I186*H186,2)</f>
        <v>0</v>
      </c>
      <c r="BL186" s="16" t="s">
        <v>90</v>
      </c>
      <c r="BM186" s="230" t="s">
        <v>258</v>
      </c>
    </row>
    <row r="187" spans="1:51" s="13" customFormat="1" ht="12">
      <c r="A187" s="13"/>
      <c r="B187" s="232"/>
      <c r="C187" s="233"/>
      <c r="D187" s="234" t="s">
        <v>136</v>
      </c>
      <c r="E187" s="235" t="s">
        <v>1</v>
      </c>
      <c r="F187" s="236" t="s">
        <v>259</v>
      </c>
      <c r="G187" s="233"/>
      <c r="H187" s="237">
        <v>291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136</v>
      </c>
      <c r="AU187" s="243" t="s">
        <v>84</v>
      </c>
      <c r="AV187" s="13" t="s">
        <v>84</v>
      </c>
      <c r="AW187" s="13" t="s">
        <v>32</v>
      </c>
      <c r="AX187" s="13" t="s">
        <v>75</v>
      </c>
      <c r="AY187" s="243" t="s">
        <v>129</v>
      </c>
    </row>
    <row r="188" spans="1:51" s="13" customFormat="1" ht="12">
      <c r="A188" s="13"/>
      <c r="B188" s="232"/>
      <c r="C188" s="233"/>
      <c r="D188" s="234" t="s">
        <v>136</v>
      </c>
      <c r="E188" s="235" t="s">
        <v>1</v>
      </c>
      <c r="F188" s="236" t="s">
        <v>260</v>
      </c>
      <c r="G188" s="233"/>
      <c r="H188" s="237">
        <v>21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136</v>
      </c>
      <c r="AU188" s="243" t="s">
        <v>84</v>
      </c>
      <c r="AV188" s="13" t="s">
        <v>84</v>
      </c>
      <c r="AW188" s="13" t="s">
        <v>32</v>
      </c>
      <c r="AX188" s="13" t="s">
        <v>75</v>
      </c>
      <c r="AY188" s="243" t="s">
        <v>129</v>
      </c>
    </row>
    <row r="189" spans="1:51" s="13" customFormat="1" ht="12">
      <c r="A189" s="13"/>
      <c r="B189" s="232"/>
      <c r="C189" s="233"/>
      <c r="D189" s="234" t="s">
        <v>136</v>
      </c>
      <c r="E189" s="235" t="s">
        <v>1</v>
      </c>
      <c r="F189" s="236" t="s">
        <v>261</v>
      </c>
      <c r="G189" s="233"/>
      <c r="H189" s="237">
        <v>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136</v>
      </c>
      <c r="AU189" s="243" t="s">
        <v>84</v>
      </c>
      <c r="AV189" s="13" t="s">
        <v>84</v>
      </c>
      <c r="AW189" s="13" t="s">
        <v>32</v>
      </c>
      <c r="AX189" s="13" t="s">
        <v>75</v>
      </c>
      <c r="AY189" s="243" t="s">
        <v>129</v>
      </c>
    </row>
    <row r="190" spans="1:51" s="14" customFormat="1" ht="12">
      <c r="A190" s="14"/>
      <c r="B190" s="244"/>
      <c r="C190" s="245"/>
      <c r="D190" s="234" t="s">
        <v>136</v>
      </c>
      <c r="E190" s="246" t="s">
        <v>1</v>
      </c>
      <c r="F190" s="247" t="s">
        <v>138</v>
      </c>
      <c r="G190" s="245"/>
      <c r="H190" s="248">
        <v>317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136</v>
      </c>
      <c r="AU190" s="254" t="s">
        <v>84</v>
      </c>
      <c r="AV190" s="14" t="s">
        <v>90</v>
      </c>
      <c r="AW190" s="14" t="s">
        <v>32</v>
      </c>
      <c r="AX190" s="14" t="s">
        <v>80</v>
      </c>
      <c r="AY190" s="254" t="s">
        <v>129</v>
      </c>
    </row>
    <row r="191" spans="1:65" s="2" customFormat="1" ht="21.75" customHeight="1">
      <c r="A191" s="37"/>
      <c r="B191" s="38"/>
      <c r="C191" s="255" t="s">
        <v>262</v>
      </c>
      <c r="D191" s="255" t="s">
        <v>192</v>
      </c>
      <c r="E191" s="256" t="s">
        <v>263</v>
      </c>
      <c r="F191" s="257" t="s">
        <v>264</v>
      </c>
      <c r="G191" s="258" t="s">
        <v>134</v>
      </c>
      <c r="H191" s="259">
        <v>293.91</v>
      </c>
      <c r="I191" s="260"/>
      <c r="J191" s="261">
        <f>ROUND(I191*H191,2)</f>
        <v>0</v>
      </c>
      <c r="K191" s="262"/>
      <c r="L191" s="263"/>
      <c r="M191" s="264" t="s">
        <v>1</v>
      </c>
      <c r="N191" s="265" t="s">
        <v>40</v>
      </c>
      <c r="O191" s="90"/>
      <c r="P191" s="228">
        <f>O191*H191</f>
        <v>0</v>
      </c>
      <c r="Q191" s="228">
        <v>0.131</v>
      </c>
      <c r="R191" s="228">
        <f>Q191*H191</f>
        <v>38.502210000000005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164</v>
      </c>
      <c r="AT191" s="230" t="s">
        <v>192</v>
      </c>
      <c r="AU191" s="230" t="s">
        <v>84</v>
      </c>
      <c r="AY191" s="16" t="s">
        <v>129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80</v>
      </c>
      <c r="BK191" s="231">
        <f>ROUND(I191*H191,2)</f>
        <v>0</v>
      </c>
      <c r="BL191" s="16" t="s">
        <v>90</v>
      </c>
      <c r="BM191" s="230" t="s">
        <v>265</v>
      </c>
    </row>
    <row r="192" spans="1:51" s="13" customFormat="1" ht="12">
      <c r="A192" s="13"/>
      <c r="B192" s="232"/>
      <c r="C192" s="233"/>
      <c r="D192" s="234" t="s">
        <v>136</v>
      </c>
      <c r="E192" s="235" t="s">
        <v>1</v>
      </c>
      <c r="F192" s="236" t="s">
        <v>266</v>
      </c>
      <c r="G192" s="233"/>
      <c r="H192" s="237">
        <v>293.91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136</v>
      </c>
      <c r="AU192" s="243" t="s">
        <v>84</v>
      </c>
      <c r="AV192" s="13" t="s">
        <v>84</v>
      </c>
      <c r="AW192" s="13" t="s">
        <v>32</v>
      </c>
      <c r="AX192" s="13" t="s">
        <v>80</v>
      </c>
      <c r="AY192" s="243" t="s">
        <v>129</v>
      </c>
    </row>
    <row r="193" spans="1:65" s="2" customFormat="1" ht="21.75" customHeight="1">
      <c r="A193" s="37"/>
      <c r="B193" s="38"/>
      <c r="C193" s="255" t="s">
        <v>267</v>
      </c>
      <c r="D193" s="255" t="s">
        <v>192</v>
      </c>
      <c r="E193" s="256" t="s">
        <v>268</v>
      </c>
      <c r="F193" s="257" t="s">
        <v>269</v>
      </c>
      <c r="G193" s="258" t="s">
        <v>134</v>
      </c>
      <c r="H193" s="259">
        <v>5.05</v>
      </c>
      <c r="I193" s="260"/>
      <c r="J193" s="261">
        <f>ROUND(I193*H193,2)</f>
        <v>0</v>
      </c>
      <c r="K193" s="262"/>
      <c r="L193" s="263"/>
      <c r="M193" s="264" t="s">
        <v>1</v>
      </c>
      <c r="N193" s="265" t="s">
        <v>40</v>
      </c>
      <c r="O193" s="90"/>
      <c r="P193" s="228">
        <f>O193*H193</f>
        <v>0</v>
      </c>
      <c r="Q193" s="228">
        <v>0.131</v>
      </c>
      <c r="R193" s="228">
        <f>Q193*H193</f>
        <v>0.66155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164</v>
      </c>
      <c r="AT193" s="230" t="s">
        <v>192</v>
      </c>
      <c r="AU193" s="230" t="s">
        <v>84</v>
      </c>
      <c r="AY193" s="16" t="s">
        <v>129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80</v>
      </c>
      <c r="BK193" s="231">
        <f>ROUND(I193*H193,2)</f>
        <v>0</v>
      </c>
      <c r="BL193" s="16" t="s">
        <v>90</v>
      </c>
      <c r="BM193" s="230" t="s">
        <v>270</v>
      </c>
    </row>
    <row r="194" spans="1:51" s="13" customFormat="1" ht="12">
      <c r="A194" s="13"/>
      <c r="B194" s="232"/>
      <c r="C194" s="233"/>
      <c r="D194" s="234" t="s">
        <v>136</v>
      </c>
      <c r="E194" s="235" t="s">
        <v>1</v>
      </c>
      <c r="F194" s="236" t="s">
        <v>271</v>
      </c>
      <c r="G194" s="233"/>
      <c r="H194" s="237">
        <v>5.05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136</v>
      </c>
      <c r="AU194" s="243" t="s">
        <v>84</v>
      </c>
      <c r="AV194" s="13" t="s">
        <v>84</v>
      </c>
      <c r="AW194" s="13" t="s">
        <v>32</v>
      </c>
      <c r="AX194" s="13" t="s">
        <v>80</v>
      </c>
      <c r="AY194" s="243" t="s">
        <v>129</v>
      </c>
    </row>
    <row r="195" spans="1:65" s="2" customFormat="1" ht="24.15" customHeight="1">
      <c r="A195" s="37"/>
      <c r="B195" s="38"/>
      <c r="C195" s="255" t="s">
        <v>272</v>
      </c>
      <c r="D195" s="255" t="s">
        <v>192</v>
      </c>
      <c r="E195" s="256" t="s">
        <v>273</v>
      </c>
      <c r="F195" s="257" t="s">
        <v>274</v>
      </c>
      <c r="G195" s="258" t="s">
        <v>134</v>
      </c>
      <c r="H195" s="259">
        <v>21.21</v>
      </c>
      <c r="I195" s="260"/>
      <c r="J195" s="261">
        <f>ROUND(I195*H195,2)</f>
        <v>0</v>
      </c>
      <c r="K195" s="262"/>
      <c r="L195" s="263"/>
      <c r="M195" s="264" t="s">
        <v>1</v>
      </c>
      <c r="N195" s="265" t="s">
        <v>40</v>
      </c>
      <c r="O195" s="90"/>
      <c r="P195" s="228">
        <f>O195*H195</f>
        <v>0</v>
      </c>
      <c r="Q195" s="228">
        <v>0.131</v>
      </c>
      <c r="R195" s="228">
        <f>Q195*H195</f>
        <v>2.7785100000000003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164</v>
      </c>
      <c r="AT195" s="230" t="s">
        <v>192</v>
      </c>
      <c r="AU195" s="230" t="s">
        <v>84</v>
      </c>
      <c r="AY195" s="16" t="s">
        <v>129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80</v>
      </c>
      <c r="BK195" s="231">
        <f>ROUND(I195*H195,2)</f>
        <v>0</v>
      </c>
      <c r="BL195" s="16" t="s">
        <v>90</v>
      </c>
      <c r="BM195" s="230" t="s">
        <v>275</v>
      </c>
    </row>
    <row r="196" spans="1:51" s="13" customFormat="1" ht="12">
      <c r="A196" s="13"/>
      <c r="B196" s="232"/>
      <c r="C196" s="233"/>
      <c r="D196" s="234" t="s">
        <v>136</v>
      </c>
      <c r="E196" s="235" t="s">
        <v>1</v>
      </c>
      <c r="F196" s="236" t="s">
        <v>276</v>
      </c>
      <c r="G196" s="233"/>
      <c r="H196" s="237">
        <v>21.21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136</v>
      </c>
      <c r="AU196" s="243" t="s">
        <v>84</v>
      </c>
      <c r="AV196" s="13" t="s">
        <v>84</v>
      </c>
      <c r="AW196" s="13" t="s">
        <v>32</v>
      </c>
      <c r="AX196" s="13" t="s">
        <v>80</v>
      </c>
      <c r="AY196" s="243" t="s">
        <v>129</v>
      </c>
    </row>
    <row r="197" spans="1:65" s="2" customFormat="1" ht="24.15" customHeight="1">
      <c r="A197" s="37"/>
      <c r="B197" s="38"/>
      <c r="C197" s="218" t="s">
        <v>277</v>
      </c>
      <c r="D197" s="218" t="s">
        <v>131</v>
      </c>
      <c r="E197" s="219" t="s">
        <v>278</v>
      </c>
      <c r="F197" s="220" t="s">
        <v>279</v>
      </c>
      <c r="G197" s="221" t="s">
        <v>134</v>
      </c>
      <c r="H197" s="222">
        <v>22.1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40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90</v>
      </c>
      <c r="AT197" s="230" t="s">
        <v>131</v>
      </c>
      <c r="AU197" s="230" t="s">
        <v>84</v>
      </c>
      <c r="AY197" s="16" t="s">
        <v>129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80</v>
      </c>
      <c r="BK197" s="231">
        <f>ROUND(I197*H197,2)</f>
        <v>0</v>
      </c>
      <c r="BL197" s="16" t="s">
        <v>90</v>
      </c>
      <c r="BM197" s="230" t="s">
        <v>280</v>
      </c>
    </row>
    <row r="198" spans="1:51" s="13" customFormat="1" ht="12">
      <c r="A198" s="13"/>
      <c r="B198" s="232"/>
      <c r="C198" s="233"/>
      <c r="D198" s="234" t="s">
        <v>136</v>
      </c>
      <c r="E198" s="235" t="s">
        <v>1</v>
      </c>
      <c r="F198" s="236" t="s">
        <v>281</v>
      </c>
      <c r="G198" s="233"/>
      <c r="H198" s="237">
        <v>17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136</v>
      </c>
      <c r="AU198" s="243" t="s">
        <v>84</v>
      </c>
      <c r="AV198" s="13" t="s">
        <v>84</v>
      </c>
      <c r="AW198" s="13" t="s">
        <v>32</v>
      </c>
      <c r="AX198" s="13" t="s">
        <v>75</v>
      </c>
      <c r="AY198" s="243" t="s">
        <v>129</v>
      </c>
    </row>
    <row r="199" spans="1:51" s="13" customFormat="1" ht="12">
      <c r="A199" s="13"/>
      <c r="B199" s="232"/>
      <c r="C199" s="233"/>
      <c r="D199" s="234" t="s">
        <v>136</v>
      </c>
      <c r="E199" s="235" t="s">
        <v>1</v>
      </c>
      <c r="F199" s="236" t="s">
        <v>282</v>
      </c>
      <c r="G199" s="233"/>
      <c r="H199" s="237">
        <v>5.1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136</v>
      </c>
      <c r="AU199" s="243" t="s">
        <v>84</v>
      </c>
      <c r="AV199" s="13" t="s">
        <v>84</v>
      </c>
      <c r="AW199" s="13" t="s">
        <v>32</v>
      </c>
      <c r="AX199" s="13" t="s">
        <v>75</v>
      </c>
      <c r="AY199" s="243" t="s">
        <v>129</v>
      </c>
    </row>
    <row r="200" spans="1:51" s="14" customFormat="1" ht="12">
      <c r="A200" s="14"/>
      <c r="B200" s="244"/>
      <c r="C200" s="245"/>
      <c r="D200" s="234" t="s">
        <v>136</v>
      </c>
      <c r="E200" s="246" t="s">
        <v>1</v>
      </c>
      <c r="F200" s="247" t="s">
        <v>138</v>
      </c>
      <c r="G200" s="245"/>
      <c r="H200" s="248">
        <v>22.1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136</v>
      </c>
      <c r="AU200" s="254" t="s">
        <v>84</v>
      </c>
      <c r="AV200" s="14" t="s">
        <v>90</v>
      </c>
      <c r="AW200" s="14" t="s">
        <v>32</v>
      </c>
      <c r="AX200" s="14" t="s">
        <v>80</v>
      </c>
      <c r="AY200" s="254" t="s">
        <v>129</v>
      </c>
    </row>
    <row r="201" spans="1:65" s="2" customFormat="1" ht="16.5" customHeight="1">
      <c r="A201" s="37"/>
      <c r="B201" s="38"/>
      <c r="C201" s="255" t="s">
        <v>283</v>
      </c>
      <c r="D201" s="255" t="s">
        <v>192</v>
      </c>
      <c r="E201" s="256" t="s">
        <v>284</v>
      </c>
      <c r="F201" s="257" t="s">
        <v>285</v>
      </c>
      <c r="G201" s="258" t="s">
        <v>134</v>
      </c>
      <c r="H201" s="259">
        <v>17.17</v>
      </c>
      <c r="I201" s="260"/>
      <c r="J201" s="261">
        <f>ROUND(I201*H201,2)</f>
        <v>0</v>
      </c>
      <c r="K201" s="262"/>
      <c r="L201" s="263"/>
      <c r="M201" s="264" t="s">
        <v>1</v>
      </c>
      <c r="N201" s="265" t="s">
        <v>40</v>
      </c>
      <c r="O201" s="90"/>
      <c r="P201" s="228">
        <f>O201*H201</f>
        <v>0</v>
      </c>
      <c r="Q201" s="228">
        <v>0.152</v>
      </c>
      <c r="R201" s="228">
        <f>Q201*H201</f>
        <v>2.60984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164</v>
      </c>
      <c r="AT201" s="230" t="s">
        <v>192</v>
      </c>
      <c r="AU201" s="230" t="s">
        <v>84</v>
      </c>
      <c r="AY201" s="16" t="s">
        <v>129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80</v>
      </c>
      <c r="BK201" s="231">
        <f>ROUND(I201*H201,2)</f>
        <v>0</v>
      </c>
      <c r="BL201" s="16" t="s">
        <v>90</v>
      </c>
      <c r="BM201" s="230" t="s">
        <v>286</v>
      </c>
    </row>
    <row r="202" spans="1:51" s="13" customFormat="1" ht="12">
      <c r="A202" s="13"/>
      <c r="B202" s="232"/>
      <c r="C202" s="233"/>
      <c r="D202" s="234" t="s">
        <v>136</v>
      </c>
      <c r="E202" s="235" t="s">
        <v>1</v>
      </c>
      <c r="F202" s="236" t="s">
        <v>287</v>
      </c>
      <c r="G202" s="233"/>
      <c r="H202" s="237">
        <v>17.17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136</v>
      </c>
      <c r="AU202" s="243" t="s">
        <v>84</v>
      </c>
      <c r="AV202" s="13" t="s">
        <v>84</v>
      </c>
      <c r="AW202" s="13" t="s">
        <v>32</v>
      </c>
      <c r="AX202" s="13" t="s">
        <v>80</v>
      </c>
      <c r="AY202" s="243" t="s">
        <v>129</v>
      </c>
    </row>
    <row r="203" spans="1:65" s="2" customFormat="1" ht="24.15" customHeight="1">
      <c r="A203" s="37"/>
      <c r="B203" s="38"/>
      <c r="C203" s="255" t="s">
        <v>288</v>
      </c>
      <c r="D203" s="255" t="s">
        <v>192</v>
      </c>
      <c r="E203" s="256" t="s">
        <v>289</v>
      </c>
      <c r="F203" s="257" t="s">
        <v>290</v>
      </c>
      <c r="G203" s="258" t="s">
        <v>134</v>
      </c>
      <c r="H203" s="259">
        <v>5.151</v>
      </c>
      <c r="I203" s="260"/>
      <c r="J203" s="261">
        <f>ROUND(I203*H203,2)</f>
        <v>0</v>
      </c>
      <c r="K203" s="262"/>
      <c r="L203" s="263"/>
      <c r="M203" s="264" t="s">
        <v>1</v>
      </c>
      <c r="N203" s="265" t="s">
        <v>40</v>
      </c>
      <c r="O203" s="90"/>
      <c r="P203" s="228">
        <f>O203*H203</f>
        <v>0</v>
      </c>
      <c r="Q203" s="228">
        <v>0.175</v>
      </c>
      <c r="R203" s="228">
        <f>Q203*H203</f>
        <v>0.9014249999999999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164</v>
      </c>
      <c r="AT203" s="230" t="s">
        <v>192</v>
      </c>
      <c r="AU203" s="230" t="s">
        <v>84</v>
      </c>
      <c r="AY203" s="16" t="s">
        <v>129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80</v>
      </c>
      <c r="BK203" s="231">
        <f>ROUND(I203*H203,2)</f>
        <v>0</v>
      </c>
      <c r="BL203" s="16" t="s">
        <v>90</v>
      </c>
      <c r="BM203" s="230" t="s">
        <v>291</v>
      </c>
    </row>
    <row r="204" spans="1:51" s="13" customFormat="1" ht="12">
      <c r="A204" s="13"/>
      <c r="B204" s="232"/>
      <c r="C204" s="233"/>
      <c r="D204" s="234" t="s">
        <v>136</v>
      </c>
      <c r="E204" s="235" t="s">
        <v>1</v>
      </c>
      <c r="F204" s="236" t="s">
        <v>292</v>
      </c>
      <c r="G204" s="233"/>
      <c r="H204" s="237">
        <v>5.151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136</v>
      </c>
      <c r="AU204" s="243" t="s">
        <v>84</v>
      </c>
      <c r="AV204" s="13" t="s">
        <v>84</v>
      </c>
      <c r="AW204" s="13" t="s">
        <v>32</v>
      </c>
      <c r="AX204" s="13" t="s">
        <v>80</v>
      </c>
      <c r="AY204" s="243" t="s">
        <v>129</v>
      </c>
    </row>
    <row r="205" spans="1:63" s="12" customFormat="1" ht="22.8" customHeight="1">
      <c r="A205" s="12"/>
      <c r="B205" s="202"/>
      <c r="C205" s="203"/>
      <c r="D205" s="204" t="s">
        <v>74</v>
      </c>
      <c r="E205" s="216" t="s">
        <v>164</v>
      </c>
      <c r="F205" s="216" t="s">
        <v>293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SUM(P206:P209)</f>
        <v>0</v>
      </c>
      <c r="Q205" s="210"/>
      <c r="R205" s="211">
        <f>SUM(R206:R209)</f>
        <v>0.01803</v>
      </c>
      <c r="S205" s="210"/>
      <c r="T205" s="212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80</v>
      </c>
      <c r="AT205" s="214" t="s">
        <v>74</v>
      </c>
      <c r="AU205" s="214" t="s">
        <v>80</v>
      </c>
      <c r="AY205" s="213" t="s">
        <v>129</v>
      </c>
      <c r="BK205" s="215">
        <f>SUM(BK206:BK209)</f>
        <v>0</v>
      </c>
    </row>
    <row r="206" spans="1:65" s="2" customFormat="1" ht="33" customHeight="1">
      <c r="A206" s="37"/>
      <c r="B206" s="38"/>
      <c r="C206" s="218" t="s">
        <v>294</v>
      </c>
      <c r="D206" s="218" t="s">
        <v>131</v>
      </c>
      <c r="E206" s="219" t="s">
        <v>295</v>
      </c>
      <c r="F206" s="220" t="s">
        <v>296</v>
      </c>
      <c r="G206" s="221" t="s">
        <v>154</v>
      </c>
      <c r="H206" s="222">
        <v>6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40</v>
      </c>
      <c r="O206" s="90"/>
      <c r="P206" s="228">
        <f>O206*H206</f>
        <v>0</v>
      </c>
      <c r="Q206" s="228">
        <v>1E-05</v>
      </c>
      <c r="R206" s="228">
        <f>Q206*H206</f>
        <v>6.000000000000001E-05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90</v>
      </c>
      <c r="AT206" s="230" t="s">
        <v>131</v>
      </c>
      <c r="AU206" s="230" t="s">
        <v>84</v>
      </c>
      <c r="AY206" s="16" t="s">
        <v>129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80</v>
      </c>
      <c r="BK206" s="231">
        <f>ROUND(I206*H206,2)</f>
        <v>0</v>
      </c>
      <c r="BL206" s="16" t="s">
        <v>90</v>
      </c>
      <c r="BM206" s="230" t="s">
        <v>297</v>
      </c>
    </row>
    <row r="207" spans="1:65" s="2" customFormat="1" ht="16.5" customHeight="1">
      <c r="A207" s="37"/>
      <c r="B207" s="38"/>
      <c r="C207" s="255" t="s">
        <v>298</v>
      </c>
      <c r="D207" s="255" t="s">
        <v>192</v>
      </c>
      <c r="E207" s="256" t="s">
        <v>299</v>
      </c>
      <c r="F207" s="257" t="s">
        <v>300</v>
      </c>
      <c r="G207" s="258" t="s">
        <v>154</v>
      </c>
      <c r="H207" s="259">
        <v>6</v>
      </c>
      <c r="I207" s="260"/>
      <c r="J207" s="261">
        <f>ROUND(I207*H207,2)</f>
        <v>0</v>
      </c>
      <c r="K207" s="262"/>
      <c r="L207" s="263"/>
      <c r="M207" s="264" t="s">
        <v>1</v>
      </c>
      <c r="N207" s="265" t="s">
        <v>40</v>
      </c>
      <c r="O207" s="90"/>
      <c r="P207" s="228">
        <f>O207*H207</f>
        <v>0</v>
      </c>
      <c r="Q207" s="228">
        <v>0.00267</v>
      </c>
      <c r="R207" s="228">
        <f>Q207*H207</f>
        <v>0.01602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164</v>
      </c>
      <c r="AT207" s="230" t="s">
        <v>192</v>
      </c>
      <c r="AU207" s="230" t="s">
        <v>84</v>
      </c>
      <c r="AY207" s="16" t="s">
        <v>129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80</v>
      </c>
      <c r="BK207" s="231">
        <f>ROUND(I207*H207,2)</f>
        <v>0</v>
      </c>
      <c r="BL207" s="16" t="s">
        <v>90</v>
      </c>
      <c r="BM207" s="230" t="s">
        <v>301</v>
      </c>
    </row>
    <row r="208" spans="1:65" s="2" customFormat="1" ht="24.15" customHeight="1">
      <c r="A208" s="37"/>
      <c r="B208" s="38"/>
      <c r="C208" s="218" t="s">
        <v>302</v>
      </c>
      <c r="D208" s="218" t="s">
        <v>131</v>
      </c>
      <c r="E208" s="219" t="s">
        <v>303</v>
      </c>
      <c r="F208" s="220" t="s">
        <v>304</v>
      </c>
      <c r="G208" s="221" t="s">
        <v>305</v>
      </c>
      <c r="H208" s="222">
        <v>3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40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90</v>
      </c>
      <c r="AT208" s="230" t="s">
        <v>131</v>
      </c>
      <c r="AU208" s="230" t="s">
        <v>84</v>
      </c>
      <c r="AY208" s="16" t="s">
        <v>129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80</v>
      </c>
      <c r="BK208" s="231">
        <f>ROUND(I208*H208,2)</f>
        <v>0</v>
      </c>
      <c r="BL208" s="16" t="s">
        <v>90</v>
      </c>
      <c r="BM208" s="230" t="s">
        <v>306</v>
      </c>
    </row>
    <row r="209" spans="1:65" s="2" customFormat="1" ht="16.5" customHeight="1">
      <c r="A209" s="37"/>
      <c r="B209" s="38"/>
      <c r="C209" s="255" t="s">
        <v>307</v>
      </c>
      <c r="D209" s="255" t="s">
        <v>192</v>
      </c>
      <c r="E209" s="256" t="s">
        <v>308</v>
      </c>
      <c r="F209" s="257" t="s">
        <v>309</v>
      </c>
      <c r="G209" s="258" t="s">
        <v>305</v>
      </c>
      <c r="H209" s="259">
        <v>3</v>
      </c>
      <c r="I209" s="260"/>
      <c r="J209" s="261">
        <f>ROUND(I209*H209,2)</f>
        <v>0</v>
      </c>
      <c r="K209" s="262"/>
      <c r="L209" s="263"/>
      <c r="M209" s="264" t="s">
        <v>1</v>
      </c>
      <c r="N209" s="265" t="s">
        <v>40</v>
      </c>
      <c r="O209" s="90"/>
      <c r="P209" s="228">
        <f>O209*H209</f>
        <v>0</v>
      </c>
      <c r="Q209" s="228">
        <v>0.00065</v>
      </c>
      <c r="R209" s="228">
        <f>Q209*H209</f>
        <v>0.00195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164</v>
      </c>
      <c r="AT209" s="230" t="s">
        <v>192</v>
      </c>
      <c r="AU209" s="230" t="s">
        <v>84</v>
      </c>
      <c r="AY209" s="16" t="s">
        <v>129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80</v>
      </c>
      <c r="BK209" s="231">
        <f>ROUND(I209*H209,2)</f>
        <v>0</v>
      </c>
      <c r="BL209" s="16" t="s">
        <v>90</v>
      </c>
      <c r="BM209" s="230" t="s">
        <v>310</v>
      </c>
    </row>
    <row r="210" spans="1:63" s="12" customFormat="1" ht="22.8" customHeight="1">
      <c r="A210" s="12"/>
      <c r="B210" s="202"/>
      <c r="C210" s="203"/>
      <c r="D210" s="204" t="s">
        <v>74</v>
      </c>
      <c r="E210" s="216" t="s">
        <v>170</v>
      </c>
      <c r="F210" s="216" t="s">
        <v>311</v>
      </c>
      <c r="G210" s="203"/>
      <c r="H210" s="203"/>
      <c r="I210" s="206"/>
      <c r="J210" s="217">
        <f>BK210</f>
        <v>0</v>
      </c>
      <c r="K210" s="203"/>
      <c r="L210" s="208"/>
      <c r="M210" s="209"/>
      <c r="N210" s="210"/>
      <c r="O210" s="210"/>
      <c r="P210" s="211">
        <f>SUM(P211:P255)</f>
        <v>0</v>
      </c>
      <c r="Q210" s="210"/>
      <c r="R210" s="211">
        <f>SUM(R211:R255)</f>
        <v>21.507092499999995</v>
      </c>
      <c r="S210" s="210"/>
      <c r="T210" s="212">
        <f>SUM(T211:T255)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3" t="s">
        <v>80</v>
      </c>
      <c r="AT210" s="214" t="s">
        <v>74</v>
      </c>
      <c r="AU210" s="214" t="s">
        <v>80</v>
      </c>
      <c r="AY210" s="213" t="s">
        <v>129</v>
      </c>
      <c r="BK210" s="215">
        <f>SUM(BK211:BK255)</f>
        <v>0</v>
      </c>
    </row>
    <row r="211" spans="1:65" s="2" customFormat="1" ht="24.15" customHeight="1">
      <c r="A211" s="37"/>
      <c r="B211" s="38"/>
      <c r="C211" s="218" t="s">
        <v>312</v>
      </c>
      <c r="D211" s="218" t="s">
        <v>131</v>
      </c>
      <c r="E211" s="219" t="s">
        <v>313</v>
      </c>
      <c r="F211" s="220" t="s">
        <v>314</v>
      </c>
      <c r="G211" s="221" t="s">
        <v>305</v>
      </c>
      <c r="H211" s="222">
        <v>1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40</v>
      </c>
      <c r="O211" s="90"/>
      <c r="P211" s="228">
        <f>O211*H211</f>
        <v>0</v>
      </c>
      <c r="Q211" s="228">
        <v>3E-05</v>
      </c>
      <c r="R211" s="228">
        <f>Q211*H211</f>
        <v>3E-05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90</v>
      </c>
      <c r="AT211" s="230" t="s">
        <v>131</v>
      </c>
      <c r="AU211" s="230" t="s">
        <v>84</v>
      </c>
      <c r="AY211" s="16" t="s">
        <v>129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80</v>
      </c>
      <c r="BK211" s="231">
        <f>ROUND(I211*H211,2)</f>
        <v>0</v>
      </c>
      <c r="BL211" s="16" t="s">
        <v>90</v>
      </c>
      <c r="BM211" s="230" t="s">
        <v>315</v>
      </c>
    </row>
    <row r="212" spans="1:65" s="2" customFormat="1" ht="16.5" customHeight="1">
      <c r="A212" s="37"/>
      <c r="B212" s="38"/>
      <c r="C212" s="255" t="s">
        <v>316</v>
      </c>
      <c r="D212" s="255" t="s">
        <v>192</v>
      </c>
      <c r="E212" s="256" t="s">
        <v>317</v>
      </c>
      <c r="F212" s="257" t="s">
        <v>318</v>
      </c>
      <c r="G212" s="258" t="s">
        <v>305</v>
      </c>
      <c r="H212" s="259">
        <v>1</v>
      </c>
      <c r="I212" s="260"/>
      <c r="J212" s="261">
        <f>ROUND(I212*H212,2)</f>
        <v>0</v>
      </c>
      <c r="K212" s="262"/>
      <c r="L212" s="263"/>
      <c r="M212" s="264" t="s">
        <v>1</v>
      </c>
      <c r="N212" s="265" t="s">
        <v>40</v>
      </c>
      <c r="O212" s="90"/>
      <c r="P212" s="228">
        <f>O212*H212</f>
        <v>0</v>
      </c>
      <c r="Q212" s="228">
        <v>0.0018</v>
      </c>
      <c r="R212" s="228">
        <f>Q212*H212</f>
        <v>0.0018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164</v>
      </c>
      <c r="AT212" s="230" t="s">
        <v>192</v>
      </c>
      <c r="AU212" s="230" t="s">
        <v>84</v>
      </c>
      <c r="AY212" s="16" t="s">
        <v>129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80</v>
      </c>
      <c r="BK212" s="231">
        <f>ROUND(I212*H212,2)</f>
        <v>0</v>
      </c>
      <c r="BL212" s="16" t="s">
        <v>90</v>
      </c>
      <c r="BM212" s="230" t="s">
        <v>319</v>
      </c>
    </row>
    <row r="213" spans="1:65" s="2" customFormat="1" ht="24.15" customHeight="1">
      <c r="A213" s="37"/>
      <c r="B213" s="38"/>
      <c r="C213" s="218" t="s">
        <v>320</v>
      </c>
      <c r="D213" s="218" t="s">
        <v>131</v>
      </c>
      <c r="E213" s="219" t="s">
        <v>321</v>
      </c>
      <c r="F213" s="220" t="s">
        <v>322</v>
      </c>
      <c r="G213" s="221" t="s">
        <v>154</v>
      </c>
      <c r="H213" s="222">
        <v>36.5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40</v>
      </c>
      <c r="O213" s="90"/>
      <c r="P213" s="228">
        <f>O213*H213</f>
        <v>0</v>
      </c>
      <c r="Q213" s="228">
        <v>0.00011</v>
      </c>
      <c r="R213" s="228">
        <f>Q213*H213</f>
        <v>0.004015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90</v>
      </c>
      <c r="AT213" s="230" t="s">
        <v>131</v>
      </c>
      <c r="AU213" s="230" t="s">
        <v>84</v>
      </c>
      <c r="AY213" s="16" t="s">
        <v>129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80</v>
      </c>
      <c r="BK213" s="231">
        <f>ROUND(I213*H213,2)</f>
        <v>0</v>
      </c>
      <c r="BL213" s="16" t="s">
        <v>90</v>
      </c>
      <c r="BM213" s="230" t="s">
        <v>323</v>
      </c>
    </row>
    <row r="214" spans="1:51" s="13" customFormat="1" ht="12">
      <c r="A214" s="13"/>
      <c r="B214" s="232"/>
      <c r="C214" s="233"/>
      <c r="D214" s="234" t="s">
        <v>136</v>
      </c>
      <c r="E214" s="235" t="s">
        <v>1</v>
      </c>
      <c r="F214" s="236" t="s">
        <v>324</v>
      </c>
      <c r="G214" s="233"/>
      <c r="H214" s="237">
        <v>36.5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136</v>
      </c>
      <c r="AU214" s="243" t="s">
        <v>84</v>
      </c>
      <c r="AV214" s="13" t="s">
        <v>84</v>
      </c>
      <c r="AW214" s="13" t="s">
        <v>32</v>
      </c>
      <c r="AX214" s="13" t="s">
        <v>80</v>
      </c>
      <c r="AY214" s="243" t="s">
        <v>129</v>
      </c>
    </row>
    <row r="215" spans="1:65" s="2" customFormat="1" ht="24.15" customHeight="1">
      <c r="A215" s="37"/>
      <c r="B215" s="38"/>
      <c r="C215" s="218" t="s">
        <v>325</v>
      </c>
      <c r="D215" s="218" t="s">
        <v>131</v>
      </c>
      <c r="E215" s="219" t="s">
        <v>326</v>
      </c>
      <c r="F215" s="220" t="s">
        <v>327</v>
      </c>
      <c r="G215" s="221" t="s">
        <v>134</v>
      </c>
      <c r="H215" s="222">
        <v>30.35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40</v>
      </c>
      <c r="O215" s="90"/>
      <c r="P215" s="228">
        <f>O215*H215</f>
        <v>0</v>
      </c>
      <c r="Q215" s="228">
        <v>0.00085</v>
      </c>
      <c r="R215" s="228">
        <f>Q215*H215</f>
        <v>0.0257975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90</v>
      </c>
      <c r="AT215" s="230" t="s">
        <v>131</v>
      </c>
      <c r="AU215" s="230" t="s">
        <v>84</v>
      </c>
      <c r="AY215" s="16" t="s">
        <v>129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80</v>
      </c>
      <c r="BK215" s="231">
        <f>ROUND(I215*H215,2)</f>
        <v>0</v>
      </c>
      <c r="BL215" s="16" t="s">
        <v>90</v>
      </c>
      <c r="BM215" s="230" t="s">
        <v>328</v>
      </c>
    </row>
    <row r="216" spans="1:51" s="13" customFormat="1" ht="12">
      <c r="A216" s="13"/>
      <c r="B216" s="232"/>
      <c r="C216" s="233"/>
      <c r="D216" s="234" t="s">
        <v>136</v>
      </c>
      <c r="E216" s="235" t="s">
        <v>1</v>
      </c>
      <c r="F216" s="236" t="s">
        <v>329</v>
      </c>
      <c r="G216" s="233"/>
      <c r="H216" s="237">
        <v>26.6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136</v>
      </c>
      <c r="AU216" s="243" t="s">
        <v>84</v>
      </c>
      <c r="AV216" s="13" t="s">
        <v>84</v>
      </c>
      <c r="AW216" s="13" t="s">
        <v>32</v>
      </c>
      <c r="AX216" s="13" t="s">
        <v>75</v>
      </c>
      <c r="AY216" s="243" t="s">
        <v>129</v>
      </c>
    </row>
    <row r="217" spans="1:51" s="13" customFormat="1" ht="12">
      <c r="A217" s="13"/>
      <c r="B217" s="232"/>
      <c r="C217" s="233"/>
      <c r="D217" s="234" t="s">
        <v>136</v>
      </c>
      <c r="E217" s="235" t="s">
        <v>1</v>
      </c>
      <c r="F217" s="236" t="s">
        <v>330</v>
      </c>
      <c r="G217" s="233"/>
      <c r="H217" s="237">
        <v>3.75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136</v>
      </c>
      <c r="AU217" s="243" t="s">
        <v>84</v>
      </c>
      <c r="AV217" s="13" t="s">
        <v>84</v>
      </c>
      <c r="AW217" s="13" t="s">
        <v>32</v>
      </c>
      <c r="AX217" s="13" t="s">
        <v>75</v>
      </c>
      <c r="AY217" s="243" t="s">
        <v>129</v>
      </c>
    </row>
    <row r="218" spans="1:51" s="14" customFormat="1" ht="12">
      <c r="A218" s="14"/>
      <c r="B218" s="244"/>
      <c r="C218" s="245"/>
      <c r="D218" s="234" t="s">
        <v>136</v>
      </c>
      <c r="E218" s="246" t="s">
        <v>1</v>
      </c>
      <c r="F218" s="247" t="s">
        <v>138</v>
      </c>
      <c r="G218" s="245"/>
      <c r="H218" s="248">
        <v>30.35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136</v>
      </c>
      <c r="AU218" s="254" t="s">
        <v>84</v>
      </c>
      <c r="AV218" s="14" t="s">
        <v>90</v>
      </c>
      <c r="AW218" s="14" t="s">
        <v>32</v>
      </c>
      <c r="AX218" s="14" t="s">
        <v>80</v>
      </c>
      <c r="AY218" s="254" t="s">
        <v>129</v>
      </c>
    </row>
    <row r="219" spans="1:65" s="2" customFormat="1" ht="24.15" customHeight="1">
      <c r="A219" s="37"/>
      <c r="B219" s="38"/>
      <c r="C219" s="218" t="s">
        <v>331</v>
      </c>
      <c r="D219" s="218" t="s">
        <v>131</v>
      </c>
      <c r="E219" s="219" t="s">
        <v>332</v>
      </c>
      <c r="F219" s="220" t="s">
        <v>333</v>
      </c>
      <c r="G219" s="221" t="s">
        <v>154</v>
      </c>
      <c r="H219" s="222">
        <v>12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40</v>
      </c>
      <c r="O219" s="90"/>
      <c r="P219" s="228">
        <f>O219*H219</f>
        <v>0</v>
      </c>
      <c r="Q219" s="228">
        <v>0.00014</v>
      </c>
      <c r="R219" s="228">
        <f>Q219*H219</f>
        <v>0.0016799999999999999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90</v>
      </c>
      <c r="AT219" s="230" t="s">
        <v>131</v>
      </c>
      <c r="AU219" s="230" t="s">
        <v>84</v>
      </c>
      <c r="AY219" s="16" t="s">
        <v>129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80</v>
      </c>
      <c r="BK219" s="231">
        <f>ROUND(I219*H219,2)</f>
        <v>0</v>
      </c>
      <c r="BL219" s="16" t="s">
        <v>90</v>
      </c>
      <c r="BM219" s="230" t="s">
        <v>334</v>
      </c>
    </row>
    <row r="220" spans="1:65" s="2" customFormat="1" ht="33" customHeight="1">
      <c r="A220" s="37"/>
      <c r="B220" s="38"/>
      <c r="C220" s="218" t="s">
        <v>335</v>
      </c>
      <c r="D220" s="218" t="s">
        <v>131</v>
      </c>
      <c r="E220" s="219" t="s">
        <v>336</v>
      </c>
      <c r="F220" s="220" t="s">
        <v>337</v>
      </c>
      <c r="G220" s="221" t="s">
        <v>154</v>
      </c>
      <c r="H220" s="222">
        <v>109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40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90</v>
      </c>
      <c r="AT220" s="230" t="s">
        <v>131</v>
      </c>
      <c r="AU220" s="230" t="s">
        <v>84</v>
      </c>
      <c r="AY220" s="16" t="s">
        <v>129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80</v>
      </c>
      <c r="BK220" s="231">
        <f>ROUND(I220*H220,2)</f>
        <v>0</v>
      </c>
      <c r="BL220" s="16" t="s">
        <v>90</v>
      </c>
      <c r="BM220" s="230" t="s">
        <v>338</v>
      </c>
    </row>
    <row r="221" spans="1:51" s="13" customFormat="1" ht="12">
      <c r="A221" s="13"/>
      <c r="B221" s="232"/>
      <c r="C221" s="233"/>
      <c r="D221" s="234" t="s">
        <v>136</v>
      </c>
      <c r="E221" s="235" t="s">
        <v>1</v>
      </c>
      <c r="F221" s="236" t="s">
        <v>339</v>
      </c>
      <c r="G221" s="233"/>
      <c r="H221" s="237">
        <v>109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136</v>
      </c>
      <c r="AU221" s="243" t="s">
        <v>84</v>
      </c>
      <c r="AV221" s="13" t="s">
        <v>84</v>
      </c>
      <c r="AW221" s="13" t="s">
        <v>32</v>
      </c>
      <c r="AX221" s="13" t="s">
        <v>80</v>
      </c>
      <c r="AY221" s="243" t="s">
        <v>129</v>
      </c>
    </row>
    <row r="222" spans="1:65" s="2" customFormat="1" ht="24.15" customHeight="1">
      <c r="A222" s="37"/>
      <c r="B222" s="38"/>
      <c r="C222" s="255" t="s">
        <v>340</v>
      </c>
      <c r="D222" s="255" t="s">
        <v>192</v>
      </c>
      <c r="E222" s="256" t="s">
        <v>341</v>
      </c>
      <c r="F222" s="257" t="s">
        <v>342</v>
      </c>
      <c r="G222" s="258" t="s">
        <v>154</v>
      </c>
      <c r="H222" s="259">
        <v>25.25</v>
      </c>
      <c r="I222" s="260"/>
      <c r="J222" s="261">
        <f>ROUND(I222*H222,2)</f>
        <v>0</v>
      </c>
      <c r="K222" s="262"/>
      <c r="L222" s="263"/>
      <c r="M222" s="264" t="s">
        <v>1</v>
      </c>
      <c r="N222" s="265" t="s">
        <v>40</v>
      </c>
      <c r="O222" s="90"/>
      <c r="P222" s="228">
        <f>O222*H222</f>
        <v>0</v>
      </c>
      <c r="Q222" s="228">
        <v>0.0483</v>
      </c>
      <c r="R222" s="228">
        <f>Q222*H222</f>
        <v>1.219575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164</v>
      </c>
      <c r="AT222" s="230" t="s">
        <v>192</v>
      </c>
      <c r="AU222" s="230" t="s">
        <v>84</v>
      </c>
      <c r="AY222" s="16" t="s">
        <v>129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80</v>
      </c>
      <c r="BK222" s="231">
        <f>ROUND(I222*H222,2)</f>
        <v>0</v>
      </c>
      <c r="BL222" s="16" t="s">
        <v>90</v>
      </c>
      <c r="BM222" s="230" t="s">
        <v>343</v>
      </c>
    </row>
    <row r="223" spans="1:51" s="13" customFormat="1" ht="12">
      <c r="A223" s="13"/>
      <c r="B223" s="232"/>
      <c r="C223" s="233"/>
      <c r="D223" s="234" t="s">
        <v>136</v>
      </c>
      <c r="E223" s="235" t="s">
        <v>1</v>
      </c>
      <c r="F223" s="236" t="s">
        <v>344</v>
      </c>
      <c r="G223" s="233"/>
      <c r="H223" s="237">
        <v>25.25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136</v>
      </c>
      <c r="AU223" s="243" t="s">
        <v>84</v>
      </c>
      <c r="AV223" s="13" t="s">
        <v>84</v>
      </c>
      <c r="AW223" s="13" t="s">
        <v>32</v>
      </c>
      <c r="AX223" s="13" t="s">
        <v>80</v>
      </c>
      <c r="AY223" s="243" t="s">
        <v>129</v>
      </c>
    </row>
    <row r="224" spans="1:65" s="2" customFormat="1" ht="24.15" customHeight="1">
      <c r="A224" s="37"/>
      <c r="B224" s="38"/>
      <c r="C224" s="255" t="s">
        <v>345</v>
      </c>
      <c r="D224" s="255" t="s">
        <v>192</v>
      </c>
      <c r="E224" s="256" t="s">
        <v>346</v>
      </c>
      <c r="F224" s="257" t="s">
        <v>347</v>
      </c>
      <c r="G224" s="258" t="s">
        <v>154</v>
      </c>
      <c r="H224" s="259">
        <v>4.04</v>
      </c>
      <c r="I224" s="260"/>
      <c r="J224" s="261">
        <f>ROUND(I224*H224,2)</f>
        <v>0</v>
      </c>
      <c r="K224" s="262"/>
      <c r="L224" s="263"/>
      <c r="M224" s="264" t="s">
        <v>1</v>
      </c>
      <c r="N224" s="265" t="s">
        <v>40</v>
      </c>
      <c r="O224" s="90"/>
      <c r="P224" s="228">
        <f>O224*H224</f>
        <v>0</v>
      </c>
      <c r="Q224" s="228">
        <v>0.06567</v>
      </c>
      <c r="R224" s="228">
        <f>Q224*H224</f>
        <v>0.2653068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164</v>
      </c>
      <c r="AT224" s="230" t="s">
        <v>192</v>
      </c>
      <c r="AU224" s="230" t="s">
        <v>84</v>
      </c>
      <c r="AY224" s="16" t="s">
        <v>129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80</v>
      </c>
      <c r="BK224" s="231">
        <f>ROUND(I224*H224,2)</f>
        <v>0</v>
      </c>
      <c r="BL224" s="16" t="s">
        <v>90</v>
      </c>
      <c r="BM224" s="230" t="s">
        <v>348</v>
      </c>
    </row>
    <row r="225" spans="1:51" s="13" customFormat="1" ht="12">
      <c r="A225" s="13"/>
      <c r="B225" s="232"/>
      <c r="C225" s="233"/>
      <c r="D225" s="234" t="s">
        <v>136</v>
      </c>
      <c r="E225" s="235" t="s">
        <v>1</v>
      </c>
      <c r="F225" s="236" t="s">
        <v>349</v>
      </c>
      <c r="G225" s="233"/>
      <c r="H225" s="237">
        <v>4.04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136</v>
      </c>
      <c r="AU225" s="243" t="s">
        <v>84</v>
      </c>
      <c r="AV225" s="13" t="s">
        <v>84</v>
      </c>
      <c r="AW225" s="13" t="s">
        <v>32</v>
      </c>
      <c r="AX225" s="13" t="s">
        <v>80</v>
      </c>
      <c r="AY225" s="243" t="s">
        <v>129</v>
      </c>
    </row>
    <row r="226" spans="1:65" s="2" customFormat="1" ht="16.5" customHeight="1">
      <c r="A226" s="37"/>
      <c r="B226" s="38"/>
      <c r="C226" s="255" t="s">
        <v>350</v>
      </c>
      <c r="D226" s="255" t="s">
        <v>192</v>
      </c>
      <c r="E226" s="256" t="s">
        <v>351</v>
      </c>
      <c r="F226" s="257" t="s">
        <v>352</v>
      </c>
      <c r="G226" s="258" t="s">
        <v>154</v>
      </c>
      <c r="H226" s="259">
        <v>49.49</v>
      </c>
      <c r="I226" s="260"/>
      <c r="J226" s="261">
        <f>ROUND(I226*H226,2)</f>
        <v>0</v>
      </c>
      <c r="K226" s="262"/>
      <c r="L226" s="263"/>
      <c r="M226" s="264" t="s">
        <v>1</v>
      </c>
      <c r="N226" s="265" t="s">
        <v>40</v>
      </c>
      <c r="O226" s="90"/>
      <c r="P226" s="228">
        <f>O226*H226</f>
        <v>0</v>
      </c>
      <c r="Q226" s="228">
        <v>0.08</v>
      </c>
      <c r="R226" s="228">
        <f>Q226*H226</f>
        <v>3.9592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164</v>
      </c>
      <c r="AT226" s="230" t="s">
        <v>192</v>
      </c>
      <c r="AU226" s="230" t="s">
        <v>84</v>
      </c>
      <c r="AY226" s="16" t="s">
        <v>129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80</v>
      </c>
      <c r="BK226" s="231">
        <f>ROUND(I226*H226,2)</f>
        <v>0</v>
      </c>
      <c r="BL226" s="16" t="s">
        <v>90</v>
      </c>
      <c r="BM226" s="230" t="s">
        <v>353</v>
      </c>
    </row>
    <row r="227" spans="1:51" s="13" customFormat="1" ht="12">
      <c r="A227" s="13"/>
      <c r="B227" s="232"/>
      <c r="C227" s="233"/>
      <c r="D227" s="234" t="s">
        <v>136</v>
      </c>
      <c r="E227" s="235" t="s">
        <v>1</v>
      </c>
      <c r="F227" s="236" t="s">
        <v>354</v>
      </c>
      <c r="G227" s="233"/>
      <c r="H227" s="237">
        <v>49.49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136</v>
      </c>
      <c r="AU227" s="243" t="s">
        <v>84</v>
      </c>
      <c r="AV227" s="13" t="s">
        <v>84</v>
      </c>
      <c r="AW227" s="13" t="s">
        <v>32</v>
      </c>
      <c r="AX227" s="13" t="s">
        <v>80</v>
      </c>
      <c r="AY227" s="243" t="s">
        <v>129</v>
      </c>
    </row>
    <row r="228" spans="1:65" s="2" customFormat="1" ht="16.5" customHeight="1">
      <c r="A228" s="37"/>
      <c r="B228" s="38"/>
      <c r="C228" s="255" t="s">
        <v>355</v>
      </c>
      <c r="D228" s="255" t="s">
        <v>192</v>
      </c>
      <c r="E228" s="256" t="s">
        <v>356</v>
      </c>
      <c r="F228" s="257" t="s">
        <v>357</v>
      </c>
      <c r="G228" s="258" t="s">
        <v>154</v>
      </c>
      <c r="H228" s="259">
        <v>31.31</v>
      </c>
      <c r="I228" s="260"/>
      <c r="J228" s="261">
        <f>ROUND(I228*H228,2)</f>
        <v>0</v>
      </c>
      <c r="K228" s="262"/>
      <c r="L228" s="263"/>
      <c r="M228" s="264" t="s">
        <v>1</v>
      </c>
      <c r="N228" s="265" t="s">
        <v>40</v>
      </c>
      <c r="O228" s="90"/>
      <c r="P228" s="228">
        <f>O228*H228</f>
        <v>0</v>
      </c>
      <c r="Q228" s="228">
        <v>0.102</v>
      </c>
      <c r="R228" s="228">
        <f>Q228*H228</f>
        <v>3.1936199999999997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164</v>
      </c>
      <c r="AT228" s="230" t="s">
        <v>192</v>
      </c>
      <c r="AU228" s="230" t="s">
        <v>84</v>
      </c>
      <c r="AY228" s="16" t="s">
        <v>129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80</v>
      </c>
      <c r="BK228" s="231">
        <f>ROUND(I228*H228,2)</f>
        <v>0</v>
      </c>
      <c r="BL228" s="16" t="s">
        <v>90</v>
      </c>
      <c r="BM228" s="230" t="s">
        <v>358</v>
      </c>
    </row>
    <row r="229" spans="1:51" s="13" customFormat="1" ht="12">
      <c r="A229" s="13"/>
      <c r="B229" s="232"/>
      <c r="C229" s="233"/>
      <c r="D229" s="234" t="s">
        <v>136</v>
      </c>
      <c r="E229" s="235" t="s">
        <v>1</v>
      </c>
      <c r="F229" s="236" t="s">
        <v>359</v>
      </c>
      <c r="G229" s="233"/>
      <c r="H229" s="237">
        <v>20.2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136</v>
      </c>
      <c r="AU229" s="243" t="s">
        <v>84</v>
      </c>
      <c r="AV229" s="13" t="s">
        <v>84</v>
      </c>
      <c r="AW229" s="13" t="s">
        <v>32</v>
      </c>
      <c r="AX229" s="13" t="s">
        <v>75</v>
      </c>
      <c r="AY229" s="243" t="s">
        <v>129</v>
      </c>
    </row>
    <row r="230" spans="1:51" s="13" customFormat="1" ht="12">
      <c r="A230" s="13"/>
      <c r="B230" s="232"/>
      <c r="C230" s="233"/>
      <c r="D230" s="234" t="s">
        <v>136</v>
      </c>
      <c r="E230" s="235" t="s">
        <v>1</v>
      </c>
      <c r="F230" s="236" t="s">
        <v>360</v>
      </c>
      <c r="G230" s="233"/>
      <c r="H230" s="237">
        <v>11.11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136</v>
      </c>
      <c r="AU230" s="243" t="s">
        <v>84</v>
      </c>
      <c r="AV230" s="13" t="s">
        <v>84</v>
      </c>
      <c r="AW230" s="13" t="s">
        <v>32</v>
      </c>
      <c r="AX230" s="13" t="s">
        <v>75</v>
      </c>
      <c r="AY230" s="243" t="s">
        <v>129</v>
      </c>
    </row>
    <row r="231" spans="1:51" s="14" customFormat="1" ht="12">
      <c r="A231" s="14"/>
      <c r="B231" s="244"/>
      <c r="C231" s="245"/>
      <c r="D231" s="234" t="s">
        <v>136</v>
      </c>
      <c r="E231" s="246" t="s">
        <v>1</v>
      </c>
      <c r="F231" s="247" t="s">
        <v>138</v>
      </c>
      <c r="G231" s="245"/>
      <c r="H231" s="248">
        <v>31.31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136</v>
      </c>
      <c r="AU231" s="254" t="s">
        <v>84</v>
      </c>
      <c r="AV231" s="14" t="s">
        <v>90</v>
      </c>
      <c r="AW231" s="14" t="s">
        <v>32</v>
      </c>
      <c r="AX231" s="14" t="s">
        <v>80</v>
      </c>
      <c r="AY231" s="254" t="s">
        <v>129</v>
      </c>
    </row>
    <row r="232" spans="1:65" s="2" customFormat="1" ht="33" customHeight="1">
      <c r="A232" s="37"/>
      <c r="B232" s="38"/>
      <c r="C232" s="218" t="s">
        <v>361</v>
      </c>
      <c r="D232" s="218" t="s">
        <v>131</v>
      </c>
      <c r="E232" s="219" t="s">
        <v>362</v>
      </c>
      <c r="F232" s="220" t="s">
        <v>363</v>
      </c>
      <c r="G232" s="221" t="s">
        <v>154</v>
      </c>
      <c r="H232" s="222">
        <v>235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40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90</v>
      </c>
      <c r="AT232" s="230" t="s">
        <v>131</v>
      </c>
      <c r="AU232" s="230" t="s">
        <v>84</v>
      </c>
      <c r="AY232" s="16" t="s">
        <v>129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80</v>
      </c>
      <c r="BK232" s="231">
        <f>ROUND(I232*H232,2)</f>
        <v>0</v>
      </c>
      <c r="BL232" s="16" t="s">
        <v>90</v>
      </c>
      <c r="BM232" s="230" t="s">
        <v>364</v>
      </c>
    </row>
    <row r="233" spans="1:51" s="13" customFormat="1" ht="12">
      <c r="A233" s="13"/>
      <c r="B233" s="232"/>
      <c r="C233" s="233"/>
      <c r="D233" s="234" t="s">
        <v>136</v>
      </c>
      <c r="E233" s="235" t="s">
        <v>1</v>
      </c>
      <c r="F233" s="236" t="s">
        <v>365</v>
      </c>
      <c r="G233" s="233"/>
      <c r="H233" s="237">
        <v>235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136</v>
      </c>
      <c r="AU233" s="243" t="s">
        <v>84</v>
      </c>
      <c r="AV233" s="13" t="s">
        <v>84</v>
      </c>
      <c r="AW233" s="13" t="s">
        <v>32</v>
      </c>
      <c r="AX233" s="13" t="s">
        <v>80</v>
      </c>
      <c r="AY233" s="243" t="s">
        <v>129</v>
      </c>
    </row>
    <row r="234" spans="1:65" s="2" customFormat="1" ht="16.5" customHeight="1">
      <c r="A234" s="37"/>
      <c r="B234" s="38"/>
      <c r="C234" s="255" t="s">
        <v>366</v>
      </c>
      <c r="D234" s="255" t="s">
        <v>192</v>
      </c>
      <c r="E234" s="256" t="s">
        <v>367</v>
      </c>
      <c r="F234" s="257" t="s">
        <v>368</v>
      </c>
      <c r="G234" s="258" t="s">
        <v>154</v>
      </c>
      <c r="H234" s="259">
        <v>6.06</v>
      </c>
      <c r="I234" s="260"/>
      <c r="J234" s="261">
        <f>ROUND(I234*H234,2)</f>
        <v>0</v>
      </c>
      <c r="K234" s="262"/>
      <c r="L234" s="263"/>
      <c r="M234" s="264" t="s">
        <v>1</v>
      </c>
      <c r="N234" s="265" t="s">
        <v>40</v>
      </c>
      <c r="O234" s="90"/>
      <c r="P234" s="228">
        <f>O234*H234</f>
        <v>0</v>
      </c>
      <c r="Q234" s="228">
        <v>0.05612</v>
      </c>
      <c r="R234" s="228">
        <f>Q234*H234</f>
        <v>0.3400872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164</v>
      </c>
      <c r="AT234" s="230" t="s">
        <v>192</v>
      </c>
      <c r="AU234" s="230" t="s">
        <v>84</v>
      </c>
      <c r="AY234" s="16" t="s">
        <v>129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80</v>
      </c>
      <c r="BK234" s="231">
        <f>ROUND(I234*H234,2)</f>
        <v>0</v>
      </c>
      <c r="BL234" s="16" t="s">
        <v>90</v>
      </c>
      <c r="BM234" s="230" t="s">
        <v>369</v>
      </c>
    </row>
    <row r="235" spans="1:51" s="13" customFormat="1" ht="12">
      <c r="A235" s="13"/>
      <c r="B235" s="232"/>
      <c r="C235" s="233"/>
      <c r="D235" s="234" t="s">
        <v>136</v>
      </c>
      <c r="E235" s="235" t="s">
        <v>1</v>
      </c>
      <c r="F235" s="236" t="s">
        <v>370</v>
      </c>
      <c r="G235" s="233"/>
      <c r="H235" s="237">
        <v>6.06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136</v>
      </c>
      <c r="AU235" s="243" t="s">
        <v>84</v>
      </c>
      <c r="AV235" s="13" t="s">
        <v>84</v>
      </c>
      <c r="AW235" s="13" t="s">
        <v>32</v>
      </c>
      <c r="AX235" s="13" t="s">
        <v>75</v>
      </c>
      <c r="AY235" s="243" t="s">
        <v>129</v>
      </c>
    </row>
    <row r="236" spans="1:51" s="14" customFormat="1" ht="12">
      <c r="A236" s="14"/>
      <c r="B236" s="244"/>
      <c r="C236" s="245"/>
      <c r="D236" s="234" t="s">
        <v>136</v>
      </c>
      <c r="E236" s="246" t="s">
        <v>1</v>
      </c>
      <c r="F236" s="247" t="s">
        <v>138</v>
      </c>
      <c r="G236" s="245"/>
      <c r="H236" s="248">
        <v>6.06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136</v>
      </c>
      <c r="AU236" s="254" t="s">
        <v>84</v>
      </c>
      <c r="AV236" s="14" t="s">
        <v>90</v>
      </c>
      <c r="AW236" s="14" t="s">
        <v>32</v>
      </c>
      <c r="AX236" s="14" t="s">
        <v>80</v>
      </c>
      <c r="AY236" s="254" t="s">
        <v>129</v>
      </c>
    </row>
    <row r="237" spans="1:65" s="2" customFormat="1" ht="16.5" customHeight="1">
      <c r="A237" s="37"/>
      <c r="B237" s="38"/>
      <c r="C237" s="255" t="s">
        <v>371</v>
      </c>
      <c r="D237" s="255" t="s">
        <v>192</v>
      </c>
      <c r="E237" s="256" t="s">
        <v>372</v>
      </c>
      <c r="F237" s="257" t="s">
        <v>373</v>
      </c>
      <c r="G237" s="258" t="s">
        <v>154</v>
      </c>
      <c r="H237" s="259">
        <v>231.29</v>
      </c>
      <c r="I237" s="260"/>
      <c r="J237" s="261">
        <f>ROUND(I237*H237,2)</f>
        <v>0</v>
      </c>
      <c r="K237" s="262"/>
      <c r="L237" s="263"/>
      <c r="M237" s="264" t="s">
        <v>1</v>
      </c>
      <c r="N237" s="265" t="s">
        <v>40</v>
      </c>
      <c r="O237" s="90"/>
      <c r="P237" s="228">
        <f>O237*H237</f>
        <v>0</v>
      </c>
      <c r="Q237" s="228">
        <v>0.022</v>
      </c>
      <c r="R237" s="228">
        <f>Q237*H237</f>
        <v>5.08838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164</v>
      </c>
      <c r="AT237" s="230" t="s">
        <v>192</v>
      </c>
      <c r="AU237" s="230" t="s">
        <v>84</v>
      </c>
      <c r="AY237" s="16" t="s">
        <v>129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80</v>
      </c>
      <c r="BK237" s="231">
        <f>ROUND(I237*H237,2)</f>
        <v>0</v>
      </c>
      <c r="BL237" s="16" t="s">
        <v>90</v>
      </c>
      <c r="BM237" s="230" t="s">
        <v>374</v>
      </c>
    </row>
    <row r="238" spans="1:51" s="13" customFormat="1" ht="12">
      <c r="A238" s="13"/>
      <c r="B238" s="232"/>
      <c r="C238" s="233"/>
      <c r="D238" s="234" t="s">
        <v>136</v>
      </c>
      <c r="E238" s="235" t="s">
        <v>1</v>
      </c>
      <c r="F238" s="236" t="s">
        <v>375</v>
      </c>
      <c r="G238" s="233"/>
      <c r="H238" s="237">
        <v>231.29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136</v>
      </c>
      <c r="AU238" s="243" t="s">
        <v>84</v>
      </c>
      <c r="AV238" s="13" t="s">
        <v>84</v>
      </c>
      <c r="AW238" s="13" t="s">
        <v>32</v>
      </c>
      <c r="AX238" s="13" t="s">
        <v>80</v>
      </c>
      <c r="AY238" s="243" t="s">
        <v>129</v>
      </c>
    </row>
    <row r="239" spans="1:65" s="2" customFormat="1" ht="33" customHeight="1">
      <c r="A239" s="37"/>
      <c r="B239" s="38"/>
      <c r="C239" s="218" t="s">
        <v>376</v>
      </c>
      <c r="D239" s="218" t="s">
        <v>131</v>
      </c>
      <c r="E239" s="219" t="s">
        <v>377</v>
      </c>
      <c r="F239" s="220" t="s">
        <v>378</v>
      </c>
      <c r="G239" s="221" t="s">
        <v>167</v>
      </c>
      <c r="H239" s="222">
        <v>13.78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40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90</v>
      </c>
      <c r="AT239" s="230" t="s">
        <v>131</v>
      </c>
      <c r="AU239" s="230" t="s">
        <v>84</v>
      </c>
      <c r="AY239" s="16" t="s">
        <v>129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80</v>
      </c>
      <c r="BK239" s="231">
        <f>ROUND(I239*H239,2)</f>
        <v>0</v>
      </c>
      <c r="BL239" s="16" t="s">
        <v>90</v>
      </c>
      <c r="BM239" s="230" t="s">
        <v>379</v>
      </c>
    </row>
    <row r="240" spans="1:51" s="13" customFormat="1" ht="12">
      <c r="A240" s="13"/>
      <c r="B240" s="232"/>
      <c r="C240" s="233"/>
      <c r="D240" s="234" t="s">
        <v>136</v>
      </c>
      <c r="E240" s="235" t="s">
        <v>1</v>
      </c>
      <c r="F240" s="236" t="s">
        <v>380</v>
      </c>
      <c r="G240" s="233"/>
      <c r="H240" s="237">
        <v>2.015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136</v>
      </c>
      <c r="AU240" s="243" t="s">
        <v>84</v>
      </c>
      <c r="AV240" s="13" t="s">
        <v>84</v>
      </c>
      <c r="AW240" s="13" t="s">
        <v>32</v>
      </c>
      <c r="AX240" s="13" t="s">
        <v>75</v>
      </c>
      <c r="AY240" s="243" t="s">
        <v>129</v>
      </c>
    </row>
    <row r="241" spans="1:51" s="13" customFormat="1" ht="12">
      <c r="A241" s="13"/>
      <c r="B241" s="232"/>
      <c r="C241" s="233"/>
      <c r="D241" s="234" t="s">
        <v>136</v>
      </c>
      <c r="E241" s="235" t="s">
        <v>1</v>
      </c>
      <c r="F241" s="236" t="s">
        <v>381</v>
      </c>
      <c r="G241" s="233"/>
      <c r="H241" s="237">
        <v>3.51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136</v>
      </c>
      <c r="AU241" s="243" t="s">
        <v>84</v>
      </c>
      <c r="AV241" s="13" t="s">
        <v>84</v>
      </c>
      <c r="AW241" s="13" t="s">
        <v>32</v>
      </c>
      <c r="AX241" s="13" t="s">
        <v>75</v>
      </c>
      <c r="AY241" s="243" t="s">
        <v>129</v>
      </c>
    </row>
    <row r="242" spans="1:51" s="13" customFormat="1" ht="12">
      <c r="A242" s="13"/>
      <c r="B242" s="232"/>
      <c r="C242" s="233"/>
      <c r="D242" s="234" t="s">
        <v>136</v>
      </c>
      <c r="E242" s="235" t="s">
        <v>1</v>
      </c>
      <c r="F242" s="236" t="s">
        <v>382</v>
      </c>
      <c r="G242" s="233"/>
      <c r="H242" s="237">
        <v>0.24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136</v>
      </c>
      <c r="AU242" s="243" t="s">
        <v>84</v>
      </c>
      <c r="AV242" s="13" t="s">
        <v>84</v>
      </c>
      <c r="AW242" s="13" t="s">
        <v>32</v>
      </c>
      <c r="AX242" s="13" t="s">
        <v>75</v>
      </c>
      <c r="AY242" s="243" t="s">
        <v>129</v>
      </c>
    </row>
    <row r="243" spans="1:51" s="13" customFormat="1" ht="12">
      <c r="A243" s="13"/>
      <c r="B243" s="232"/>
      <c r="C243" s="233"/>
      <c r="D243" s="234" t="s">
        <v>136</v>
      </c>
      <c r="E243" s="235" t="s">
        <v>1</v>
      </c>
      <c r="F243" s="236" t="s">
        <v>383</v>
      </c>
      <c r="G243" s="233"/>
      <c r="H243" s="237">
        <v>8.015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136</v>
      </c>
      <c r="AU243" s="243" t="s">
        <v>84</v>
      </c>
      <c r="AV243" s="13" t="s">
        <v>84</v>
      </c>
      <c r="AW243" s="13" t="s">
        <v>32</v>
      </c>
      <c r="AX243" s="13" t="s">
        <v>75</v>
      </c>
      <c r="AY243" s="243" t="s">
        <v>129</v>
      </c>
    </row>
    <row r="244" spans="1:51" s="14" customFormat="1" ht="12">
      <c r="A244" s="14"/>
      <c r="B244" s="244"/>
      <c r="C244" s="245"/>
      <c r="D244" s="234" t="s">
        <v>136</v>
      </c>
      <c r="E244" s="246" t="s">
        <v>1</v>
      </c>
      <c r="F244" s="247" t="s">
        <v>138</v>
      </c>
      <c r="G244" s="245"/>
      <c r="H244" s="248">
        <v>13.78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136</v>
      </c>
      <c r="AU244" s="254" t="s">
        <v>84</v>
      </c>
      <c r="AV244" s="14" t="s">
        <v>90</v>
      </c>
      <c r="AW244" s="14" t="s">
        <v>32</v>
      </c>
      <c r="AX244" s="14" t="s">
        <v>80</v>
      </c>
      <c r="AY244" s="254" t="s">
        <v>129</v>
      </c>
    </row>
    <row r="245" spans="1:65" s="2" customFormat="1" ht="24.15" customHeight="1">
      <c r="A245" s="37"/>
      <c r="B245" s="38"/>
      <c r="C245" s="218" t="s">
        <v>384</v>
      </c>
      <c r="D245" s="218" t="s">
        <v>131</v>
      </c>
      <c r="E245" s="219" t="s">
        <v>385</v>
      </c>
      <c r="F245" s="220" t="s">
        <v>386</v>
      </c>
      <c r="G245" s="221" t="s">
        <v>154</v>
      </c>
      <c r="H245" s="222">
        <v>145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40</v>
      </c>
      <c r="O245" s="90"/>
      <c r="P245" s="228">
        <f>O245*H245</f>
        <v>0</v>
      </c>
      <c r="Q245" s="228">
        <v>1E-05</v>
      </c>
      <c r="R245" s="228">
        <f>Q245*H245</f>
        <v>0.0014500000000000001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90</v>
      </c>
      <c r="AT245" s="230" t="s">
        <v>131</v>
      </c>
      <c r="AU245" s="230" t="s">
        <v>84</v>
      </c>
      <c r="AY245" s="16" t="s">
        <v>129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80</v>
      </c>
      <c r="BK245" s="231">
        <f>ROUND(I245*H245,2)</f>
        <v>0</v>
      </c>
      <c r="BL245" s="16" t="s">
        <v>90</v>
      </c>
      <c r="BM245" s="230" t="s">
        <v>387</v>
      </c>
    </row>
    <row r="246" spans="1:65" s="2" customFormat="1" ht="24.15" customHeight="1">
      <c r="A246" s="37"/>
      <c r="B246" s="38"/>
      <c r="C246" s="218" t="s">
        <v>388</v>
      </c>
      <c r="D246" s="218" t="s">
        <v>131</v>
      </c>
      <c r="E246" s="219" t="s">
        <v>389</v>
      </c>
      <c r="F246" s="220" t="s">
        <v>390</v>
      </c>
      <c r="G246" s="221" t="s">
        <v>154</v>
      </c>
      <c r="H246" s="222">
        <v>145</v>
      </c>
      <c r="I246" s="223"/>
      <c r="J246" s="224">
        <f>ROUND(I246*H246,2)</f>
        <v>0</v>
      </c>
      <c r="K246" s="225"/>
      <c r="L246" s="43"/>
      <c r="M246" s="226" t="s">
        <v>1</v>
      </c>
      <c r="N246" s="227" t="s">
        <v>40</v>
      </c>
      <c r="O246" s="90"/>
      <c r="P246" s="228">
        <f>O246*H246</f>
        <v>0</v>
      </c>
      <c r="Q246" s="228">
        <v>0.00034</v>
      </c>
      <c r="R246" s="228">
        <f>Q246*H246</f>
        <v>0.049300000000000004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90</v>
      </c>
      <c r="AT246" s="230" t="s">
        <v>131</v>
      </c>
      <c r="AU246" s="230" t="s">
        <v>84</v>
      </c>
      <c r="AY246" s="16" t="s">
        <v>129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80</v>
      </c>
      <c r="BK246" s="231">
        <f>ROUND(I246*H246,2)</f>
        <v>0</v>
      </c>
      <c r="BL246" s="16" t="s">
        <v>90</v>
      </c>
      <c r="BM246" s="230" t="s">
        <v>391</v>
      </c>
    </row>
    <row r="247" spans="1:65" s="2" customFormat="1" ht="21.75" customHeight="1">
      <c r="A247" s="37"/>
      <c r="B247" s="38"/>
      <c r="C247" s="218" t="s">
        <v>392</v>
      </c>
      <c r="D247" s="218" t="s">
        <v>131</v>
      </c>
      <c r="E247" s="219" t="s">
        <v>393</v>
      </c>
      <c r="F247" s="220" t="s">
        <v>394</v>
      </c>
      <c r="G247" s="221" t="s">
        <v>154</v>
      </c>
      <c r="H247" s="222">
        <v>145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40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90</v>
      </c>
      <c r="AT247" s="230" t="s">
        <v>131</v>
      </c>
      <c r="AU247" s="230" t="s">
        <v>84</v>
      </c>
      <c r="AY247" s="16" t="s">
        <v>129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80</v>
      </c>
      <c r="BK247" s="231">
        <f>ROUND(I247*H247,2)</f>
        <v>0</v>
      </c>
      <c r="BL247" s="16" t="s">
        <v>90</v>
      </c>
      <c r="BM247" s="230" t="s">
        <v>395</v>
      </c>
    </row>
    <row r="248" spans="1:65" s="2" customFormat="1" ht="24.15" customHeight="1">
      <c r="A248" s="37"/>
      <c r="B248" s="38"/>
      <c r="C248" s="218" t="s">
        <v>396</v>
      </c>
      <c r="D248" s="218" t="s">
        <v>131</v>
      </c>
      <c r="E248" s="219" t="s">
        <v>397</v>
      </c>
      <c r="F248" s="220" t="s">
        <v>398</v>
      </c>
      <c r="G248" s="221" t="s">
        <v>154</v>
      </c>
      <c r="H248" s="222">
        <v>7.1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40</v>
      </c>
      <c r="O248" s="90"/>
      <c r="P248" s="228">
        <f>O248*H248</f>
        <v>0</v>
      </c>
      <c r="Q248" s="228">
        <v>0.29221</v>
      </c>
      <c r="R248" s="228">
        <f>Q248*H248</f>
        <v>2.074691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90</v>
      </c>
      <c r="AT248" s="230" t="s">
        <v>131</v>
      </c>
      <c r="AU248" s="230" t="s">
        <v>84</v>
      </c>
      <c r="AY248" s="16" t="s">
        <v>129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80</v>
      </c>
      <c r="BK248" s="231">
        <f>ROUND(I248*H248,2)</f>
        <v>0</v>
      </c>
      <c r="BL248" s="16" t="s">
        <v>90</v>
      </c>
      <c r="BM248" s="230" t="s">
        <v>399</v>
      </c>
    </row>
    <row r="249" spans="1:65" s="2" customFormat="1" ht="24.15" customHeight="1">
      <c r="A249" s="37"/>
      <c r="B249" s="38"/>
      <c r="C249" s="255" t="s">
        <v>400</v>
      </c>
      <c r="D249" s="255" t="s">
        <v>192</v>
      </c>
      <c r="E249" s="256" t="s">
        <v>401</v>
      </c>
      <c r="F249" s="257" t="s">
        <v>402</v>
      </c>
      <c r="G249" s="258" t="s">
        <v>154</v>
      </c>
      <c r="H249" s="259">
        <v>7.1</v>
      </c>
      <c r="I249" s="260"/>
      <c r="J249" s="261">
        <f>ROUND(I249*H249,2)</f>
        <v>0</v>
      </c>
      <c r="K249" s="262"/>
      <c r="L249" s="263"/>
      <c r="M249" s="264" t="s">
        <v>1</v>
      </c>
      <c r="N249" s="265" t="s">
        <v>40</v>
      </c>
      <c r="O249" s="90"/>
      <c r="P249" s="228">
        <f>O249*H249</f>
        <v>0</v>
      </c>
      <c r="Q249" s="228">
        <v>0.016</v>
      </c>
      <c r="R249" s="228">
        <f>Q249*H249</f>
        <v>0.11359999999999999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164</v>
      </c>
      <c r="AT249" s="230" t="s">
        <v>192</v>
      </c>
      <c r="AU249" s="230" t="s">
        <v>84</v>
      </c>
      <c r="AY249" s="16" t="s">
        <v>129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80</v>
      </c>
      <c r="BK249" s="231">
        <f>ROUND(I249*H249,2)</f>
        <v>0</v>
      </c>
      <c r="BL249" s="16" t="s">
        <v>90</v>
      </c>
      <c r="BM249" s="230" t="s">
        <v>403</v>
      </c>
    </row>
    <row r="250" spans="1:65" s="2" customFormat="1" ht="24.15" customHeight="1">
      <c r="A250" s="37"/>
      <c r="B250" s="38"/>
      <c r="C250" s="255" t="s">
        <v>404</v>
      </c>
      <c r="D250" s="255" t="s">
        <v>192</v>
      </c>
      <c r="E250" s="256" t="s">
        <v>405</v>
      </c>
      <c r="F250" s="257" t="s">
        <v>406</v>
      </c>
      <c r="G250" s="258" t="s">
        <v>154</v>
      </c>
      <c r="H250" s="259">
        <v>7.1</v>
      </c>
      <c r="I250" s="260"/>
      <c r="J250" s="261">
        <f>ROUND(I250*H250,2)</f>
        <v>0</v>
      </c>
      <c r="K250" s="262"/>
      <c r="L250" s="263"/>
      <c r="M250" s="264" t="s">
        <v>1</v>
      </c>
      <c r="N250" s="265" t="s">
        <v>40</v>
      </c>
      <c r="O250" s="90"/>
      <c r="P250" s="228">
        <f>O250*H250</f>
        <v>0</v>
      </c>
      <c r="Q250" s="228">
        <v>0.0036</v>
      </c>
      <c r="R250" s="228">
        <f>Q250*H250</f>
        <v>0.02556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164</v>
      </c>
      <c r="AT250" s="230" t="s">
        <v>192</v>
      </c>
      <c r="AU250" s="230" t="s">
        <v>84</v>
      </c>
      <c r="AY250" s="16" t="s">
        <v>129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80</v>
      </c>
      <c r="BK250" s="231">
        <f>ROUND(I250*H250,2)</f>
        <v>0</v>
      </c>
      <c r="BL250" s="16" t="s">
        <v>90</v>
      </c>
      <c r="BM250" s="230" t="s">
        <v>407</v>
      </c>
    </row>
    <row r="251" spans="1:65" s="2" customFormat="1" ht="24.15" customHeight="1">
      <c r="A251" s="37"/>
      <c r="B251" s="38"/>
      <c r="C251" s="218" t="s">
        <v>408</v>
      </c>
      <c r="D251" s="218" t="s">
        <v>131</v>
      </c>
      <c r="E251" s="219" t="s">
        <v>409</v>
      </c>
      <c r="F251" s="220" t="s">
        <v>410</v>
      </c>
      <c r="G251" s="221" t="s">
        <v>154</v>
      </c>
      <c r="H251" s="222">
        <v>68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40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90</v>
      </c>
      <c r="AT251" s="230" t="s">
        <v>131</v>
      </c>
      <c r="AU251" s="230" t="s">
        <v>84</v>
      </c>
      <c r="AY251" s="16" t="s">
        <v>129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80</v>
      </c>
      <c r="BK251" s="231">
        <f>ROUND(I251*H251,2)</f>
        <v>0</v>
      </c>
      <c r="BL251" s="16" t="s">
        <v>90</v>
      </c>
      <c r="BM251" s="230" t="s">
        <v>411</v>
      </c>
    </row>
    <row r="252" spans="1:65" s="2" customFormat="1" ht="24.15" customHeight="1">
      <c r="A252" s="37"/>
      <c r="B252" s="38"/>
      <c r="C252" s="255" t="s">
        <v>412</v>
      </c>
      <c r="D252" s="255" t="s">
        <v>192</v>
      </c>
      <c r="E252" s="256" t="s">
        <v>413</v>
      </c>
      <c r="F252" s="257" t="s">
        <v>414</v>
      </c>
      <c r="G252" s="258" t="s">
        <v>415</v>
      </c>
      <c r="H252" s="259">
        <v>66</v>
      </c>
      <c r="I252" s="260"/>
      <c r="J252" s="261">
        <f>ROUND(I252*H252,2)</f>
        <v>0</v>
      </c>
      <c r="K252" s="262"/>
      <c r="L252" s="263"/>
      <c r="M252" s="264" t="s">
        <v>1</v>
      </c>
      <c r="N252" s="265" t="s">
        <v>40</v>
      </c>
      <c r="O252" s="90"/>
      <c r="P252" s="228">
        <f>O252*H252</f>
        <v>0</v>
      </c>
      <c r="Q252" s="228">
        <v>0.072</v>
      </c>
      <c r="R252" s="228">
        <f>Q252*H252</f>
        <v>4.752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164</v>
      </c>
      <c r="AT252" s="230" t="s">
        <v>192</v>
      </c>
      <c r="AU252" s="230" t="s">
        <v>84</v>
      </c>
      <c r="AY252" s="16" t="s">
        <v>129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80</v>
      </c>
      <c r="BK252" s="231">
        <f>ROUND(I252*H252,2)</f>
        <v>0</v>
      </c>
      <c r="BL252" s="16" t="s">
        <v>90</v>
      </c>
      <c r="BM252" s="230" t="s">
        <v>416</v>
      </c>
    </row>
    <row r="253" spans="1:65" s="2" customFormat="1" ht="24.15" customHeight="1">
      <c r="A253" s="37"/>
      <c r="B253" s="38"/>
      <c r="C253" s="255" t="s">
        <v>417</v>
      </c>
      <c r="D253" s="255" t="s">
        <v>192</v>
      </c>
      <c r="E253" s="256" t="s">
        <v>418</v>
      </c>
      <c r="F253" s="257" t="s">
        <v>419</v>
      </c>
      <c r="G253" s="258" t="s">
        <v>415</v>
      </c>
      <c r="H253" s="259">
        <v>3</v>
      </c>
      <c r="I253" s="260"/>
      <c r="J253" s="261">
        <f>ROUND(I253*H253,2)</f>
        <v>0</v>
      </c>
      <c r="K253" s="262"/>
      <c r="L253" s="263"/>
      <c r="M253" s="264" t="s">
        <v>1</v>
      </c>
      <c r="N253" s="265" t="s">
        <v>40</v>
      </c>
      <c r="O253" s="90"/>
      <c r="P253" s="228">
        <f>O253*H253</f>
        <v>0</v>
      </c>
      <c r="Q253" s="228">
        <v>0.113</v>
      </c>
      <c r="R253" s="228">
        <f>Q253*H253</f>
        <v>0.339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164</v>
      </c>
      <c r="AT253" s="230" t="s">
        <v>192</v>
      </c>
      <c r="AU253" s="230" t="s">
        <v>84</v>
      </c>
      <c r="AY253" s="16" t="s">
        <v>129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80</v>
      </c>
      <c r="BK253" s="231">
        <f>ROUND(I253*H253,2)</f>
        <v>0</v>
      </c>
      <c r="BL253" s="16" t="s">
        <v>90</v>
      </c>
      <c r="BM253" s="230" t="s">
        <v>420</v>
      </c>
    </row>
    <row r="254" spans="1:65" s="2" customFormat="1" ht="24.15" customHeight="1">
      <c r="A254" s="37"/>
      <c r="B254" s="38"/>
      <c r="C254" s="255" t="s">
        <v>421</v>
      </c>
      <c r="D254" s="255" t="s">
        <v>192</v>
      </c>
      <c r="E254" s="256" t="s">
        <v>422</v>
      </c>
      <c r="F254" s="257" t="s">
        <v>423</v>
      </c>
      <c r="G254" s="258" t="s">
        <v>415</v>
      </c>
      <c r="H254" s="259">
        <v>1</v>
      </c>
      <c r="I254" s="260"/>
      <c r="J254" s="261">
        <f>ROUND(I254*H254,2)</f>
        <v>0</v>
      </c>
      <c r="K254" s="262"/>
      <c r="L254" s="263"/>
      <c r="M254" s="264" t="s">
        <v>1</v>
      </c>
      <c r="N254" s="265" t="s">
        <v>40</v>
      </c>
      <c r="O254" s="90"/>
      <c r="P254" s="228">
        <f>O254*H254</f>
        <v>0</v>
      </c>
      <c r="Q254" s="228">
        <v>0.04</v>
      </c>
      <c r="R254" s="228">
        <f>Q254*H254</f>
        <v>0.04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164</v>
      </c>
      <c r="AT254" s="230" t="s">
        <v>192</v>
      </c>
      <c r="AU254" s="230" t="s">
        <v>84</v>
      </c>
      <c r="AY254" s="16" t="s">
        <v>129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80</v>
      </c>
      <c r="BK254" s="231">
        <f>ROUND(I254*H254,2)</f>
        <v>0</v>
      </c>
      <c r="BL254" s="16" t="s">
        <v>90</v>
      </c>
      <c r="BM254" s="230" t="s">
        <v>424</v>
      </c>
    </row>
    <row r="255" spans="1:65" s="2" customFormat="1" ht="24.15" customHeight="1">
      <c r="A255" s="37"/>
      <c r="B255" s="38"/>
      <c r="C255" s="255" t="s">
        <v>425</v>
      </c>
      <c r="D255" s="255" t="s">
        <v>192</v>
      </c>
      <c r="E255" s="256" t="s">
        <v>426</v>
      </c>
      <c r="F255" s="257" t="s">
        <v>427</v>
      </c>
      <c r="G255" s="258" t="s">
        <v>415</v>
      </c>
      <c r="H255" s="259">
        <v>2</v>
      </c>
      <c r="I255" s="260"/>
      <c r="J255" s="261">
        <f>ROUND(I255*H255,2)</f>
        <v>0</v>
      </c>
      <c r="K255" s="262"/>
      <c r="L255" s="263"/>
      <c r="M255" s="264" t="s">
        <v>1</v>
      </c>
      <c r="N255" s="265" t="s">
        <v>40</v>
      </c>
      <c r="O255" s="90"/>
      <c r="P255" s="228">
        <f>O255*H255</f>
        <v>0</v>
      </c>
      <c r="Q255" s="228">
        <v>0.006</v>
      </c>
      <c r="R255" s="228">
        <f>Q255*H255</f>
        <v>0.012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164</v>
      </c>
      <c r="AT255" s="230" t="s">
        <v>192</v>
      </c>
      <c r="AU255" s="230" t="s">
        <v>84</v>
      </c>
      <c r="AY255" s="16" t="s">
        <v>129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80</v>
      </c>
      <c r="BK255" s="231">
        <f>ROUND(I255*H255,2)</f>
        <v>0</v>
      </c>
      <c r="BL255" s="16" t="s">
        <v>90</v>
      </c>
      <c r="BM255" s="230" t="s">
        <v>428</v>
      </c>
    </row>
    <row r="256" spans="1:63" s="12" customFormat="1" ht="22.8" customHeight="1">
      <c r="A256" s="12"/>
      <c r="B256" s="202"/>
      <c r="C256" s="203"/>
      <c r="D256" s="204" t="s">
        <v>74</v>
      </c>
      <c r="E256" s="216" t="s">
        <v>429</v>
      </c>
      <c r="F256" s="216" t="s">
        <v>430</v>
      </c>
      <c r="G256" s="203"/>
      <c r="H256" s="203"/>
      <c r="I256" s="206"/>
      <c r="J256" s="217">
        <f>BK256</f>
        <v>0</v>
      </c>
      <c r="K256" s="203"/>
      <c r="L256" s="208"/>
      <c r="M256" s="209"/>
      <c r="N256" s="210"/>
      <c r="O256" s="210"/>
      <c r="P256" s="211">
        <f>SUM(P257:P270)</f>
        <v>0</v>
      </c>
      <c r="Q256" s="210"/>
      <c r="R256" s="211">
        <f>SUM(R257:R270)</f>
        <v>0</v>
      </c>
      <c r="S256" s="210"/>
      <c r="T256" s="212">
        <f>SUM(T257:T270)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3" t="s">
        <v>80</v>
      </c>
      <c r="AT256" s="214" t="s">
        <v>74</v>
      </c>
      <c r="AU256" s="214" t="s">
        <v>80</v>
      </c>
      <c r="AY256" s="213" t="s">
        <v>129</v>
      </c>
      <c r="BK256" s="215">
        <f>SUM(BK257:BK270)</f>
        <v>0</v>
      </c>
    </row>
    <row r="257" spans="1:65" s="2" customFormat="1" ht="21.75" customHeight="1">
      <c r="A257" s="37"/>
      <c r="B257" s="38"/>
      <c r="C257" s="218" t="s">
        <v>431</v>
      </c>
      <c r="D257" s="218" t="s">
        <v>131</v>
      </c>
      <c r="E257" s="219" t="s">
        <v>432</v>
      </c>
      <c r="F257" s="220" t="s">
        <v>433</v>
      </c>
      <c r="G257" s="221" t="s">
        <v>195</v>
      </c>
      <c r="H257" s="222">
        <v>111.94</v>
      </c>
      <c r="I257" s="223"/>
      <c r="J257" s="224">
        <f>ROUND(I257*H257,2)</f>
        <v>0</v>
      </c>
      <c r="K257" s="225"/>
      <c r="L257" s="43"/>
      <c r="M257" s="226" t="s">
        <v>1</v>
      </c>
      <c r="N257" s="227" t="s">
        <v>40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90</v>
      </c>
      <c r="AT257" s="230" t="s">
        <v>131</v>
      </c>
      <c r="AU257" s="230" t="s">
        <v>84</v>
      </c>
      <c r="AY257" s="16" t="s">
        <v>129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80</v>
      </c>
      <c r="BK257" s="231">
        <f>ROUND(I257*H257,2)</f>
        <v>0</v>
      </c>
      <c r="BL257" s="16" t="s">
        <v>90</v>
      </c>
      <c r="BM257" s="230" t="s">
        <v>434</v>
      </c>
    </row>
    <row r="258" spans="1:51" s="13" customFormat="1" ht="12">
      <c r="A258" s="13"/>
      <c r="B258" s="232"/>
      <c r="C258" s="233"/>
      <c r="D258" s="234" t="s">
        <v>136</v>
      </c>
      <c r="E258" s="235" t="s">
        <v>1</v>
      </c>
      <c r="F258" s="236" t="s">
        <v>435</v>
      </c>
      <c r="G258" s="233"/>
      <c r="H258" s="237">
        <v>111.94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136</v>
      </c>
      <c r="AU258" s="243" t="s">
        <v>84</v>
      </c>
      <c r="AV258" s="13" t="s">
        <v>84</v>
      </c>
      <c r="AW258" s="13" t="s">
        <v>32</v>
      </c>
      <c r="AX258" s="13" t="s">
        <v>80</v>
      </c>
      <c r="AY258" s="243" t="s">
        <v>129</v>
      </c>
    </row>
    <row r="259" spans="1:65" s="2" customFormat="1" ht="24.15" customHeight="1">
      <c r="A259" s="37"/>
      <c r="B259" s="38"/>
      <c r="C259" s="218" t="s">
        <v>436</v>
      </c>
      <c r="D259" s="218" t="s">
        <v>131</v>
      </c>
      <c r="E259" s="219" t="s">
        <v>437</v>
      </c>
      <c r="F259" s="220" t="s">
        <v>438</v>
      </c>
      <c r="G259" s="221" t="s">
        <v>195</v>
      </c>
      <c r="H259" s="222">
        <v>2126.86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40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90</v>
      </c>
      <c r="AT259" s="230" t="s">
        <v>131</v>
      </c>
      <c r="AU259" s="230" t="s">
        <v>84</v>
      </c>
      <c r="AY259" s="16" t="s">
        <v>129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80</v>
      </c>
      <c r="BK259" s="231">
        <f>ROUND(I259*H259,2)</f>
        <v>0</v>
      </c>
      <c r="BL259" s="16" t="s">
        <v>90</v>
      </c>
      <c r="BM259" s="230" t="s">
        <v>439</v>
      </c>
    </row>
    <row r="260" spans="1:51" s="13" customFormat="1" ht="12">
      <c r="A260" s="13"/>
      <c r="B260" s="232"/>
      <c r="C260" s="233"/>
      <c r="D260" s="234" t="s">
        <v>136</v>
      </c>
      <c r="E260" s="235" t="s">
        <v>1</v>
      </c>
      <c r="F260" s="236" t="s">
        <v>440</v>
      </c>
      <c r="G260" s="233"/>
      <c r="H260" s="237">
        <v>2126.86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136</v>
      </c>
      <c r="AU260" s="243" t="s">
        <v>84</v>
      </c>
      <c r="AV260" s="13" t="s">
        <v>84</v>
      </c>
      <c r="AW260" s="13" t="s">
        <v>32</v>
      </c>
      <c r="AX260" s="13" t="s">
        <v>80</v>
      </c>
      <c r="AY260" s="243" t="s">
        <v>129</v>
      </c>
    </row>
    <row r="261" spans="1:65" s="2" customFormat="1" ht="21.75" customHeight="1">
      <c r="A261" s="37"/>
      <c r="B261" s="38"/>
      <c r="C261" s="218" t="s">
        <v>441</v>
      </c>
      <c r="D261" s="218" t="s">
        <v>131</v>
      </c>
      <c r="E261" s="219" t="s">
        <v>442</v>
      </c>
      <c r="F261" s="220" t="s">
        <v>443</v>
      </c>
      <c r="G261" s="221" t="s">
        <v>195</v>
      </c>
      <c r="H261" s="222">
        <v>123.4</v>
      </c>
      <c r="I261" s="223"/>
      <c r="J261" s="224">
        <f>ROUND(I261*H261,2)</f>
        <v>0</v>
      </c>
      <c r="K261" s="225"/>
      <c r="L261" s="43"/>
      <c r="M261" s="226" t="s">
        <v>1</v>
      </c>
      <c r="N261" s="227" t="s">
        <v>40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90</v>
      </c>
      <c r="AT261" s="230" t="s">
        <v>131</v>
      </c>
      <c r="AU261" s="230" t="s">
        <v>84</v>
      </c>
      <c r="AY261" s="16" t="s">
        <v>129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80</v>
      </c>
      <c r="BK261" s="231">
        <f>ROUND(I261*H261,2)</f>
        <v>0</v>
      </c>
      <c r="BL261" s="16" t="s">
        <v>90</v>
      </c>
      <c r="BM261" s="230" t="s">
        <v>444</v>
      </c>
    </row>
    <row r="262" spans="1:51" s="13" customFormat="1" ht="12">
      <c r="A262" s="13"/>
      <c r="B262" s="232"/>
      <c r="C262" s="233"/>
      <c r="D262" s="234" t="s">
        <v>136</v>
      </c>
      <c r="E262" s="235" t="s">
        <v>1</v>
      </c>
      <c r="F262" s="236" t="s">
        <v>445</v>
      </c>
      <c r="G262" s="233"/>
      <c r="H262" s="237">
        <v>123.4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136</v>
      </c>
      <c r="AU262" s="243" t="s">
        <v>84</v>
      </c>
      <c r="AV262" s="13" t="s">
        <v>84</v>
      </c>
      <c r="AW262" s="13" t="s">
        <v>32</v>
      </c>
      <c r="AX262" s="13" t="s">
        <v>80</v>
      </c>
      <c r="AY262" s="243" t="s">
        <v>129</v>
      </c>
    </row>
    <row r="263" spans="1:65" s="2" customFormat="1" ht="24.15" customHeight="1">
      <c r="A263" s="37"/>
      <c r="B263" s="38"/>
      <c r="C263" s="218" t="s">
        <v>446</v>
      </c>
      <c r="D263" s="218" t="s">
        <v>131</v>
      </c>
      <c r="E263" s="219" t="s">
        <v>447</v>
      </c>
      <c r="F263" s="220" t="s">
        <v>448</v>
      </c>
      <c r="G263" s="221" t="s">
        <v>195</v>
      </c>
      <c r="H263" s="222">
        <v>2344.6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40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90</v>
      </c>
      <c r="AT263" s="230" t="s">
        <v>131</v>
      </c>
      <c r="AU263" s="230" t="s">
        <v>84</v>
      </c>
      <c r="AY263" s="16" t="s">
        <v>129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80</v>
      </c>
      <c r="BK263" s="231">
        <f>ROUND(I263*H263,2)</f>
        <v>0</v>
      </c>
      <c r="BL263" s="16" t="s">
        <v>90</v>
      </c>
      <c r="BM263" s="230" t="s">
        <v>449</v>
      </c>
    </row>
    <row r="264" spans="1:51" s="13" customFormat="1" ht="12">
      <c r="A264" s="13"/>
      <c r="B264" s="232"/>
      <c r="C264" s="233"/>
      <c r="D264" s="234" t="s">
        <v>136</v>
      </c>
      <c r="E264" s="235" t="s">
        <v>1</v>
      </c>
      <c r="F264" s="236" t="s">
        <v>450</v>
      </c>
      <c r="G264" s="233"/>
      <c r="H264" s="237">
        <v>2344.6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136</v>
      </c>
      <c r="AU264" s="243" t="s">
        <v>84</v>
      </c>
      <c r="AV264" s="13" t="s">
        <v>84</v>
      </c>
      <c r="AW264" s="13" t="s">
        <v>32</v>
      </c>
      <c r="AX264" s="13" t="s">
        <v>80</v>
      </c>
      <c r="AY264" s="243" t="s">
        <v>129</v>
      </c>
    </row>
    <row r="265" spans="1:65" s="2" customFormat="1" ht="37.8" customHeight="1">
      <c r="A265" s="37"/>
      <c r="B265" s="38"/>
      <c r="C265" s="218" t="s">
        <v>451</v>
      </c>
      <c r="D265" s="218" t="s">
        <v>131</v>
      </c>
      <c r="E265" s="219" t="s">
        <v>452</v>
      </c>
      <c r="F265" s="220" t="s">
        <v>453</v>
      </c>
      <c r="G265" s="221" t="s">
        <v>195</v>
      </c>
      <c r="H265" s="222">
        <v>63.89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40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90</v>
      </c>
      <c r="AT265" s="230" t="s">
        <v>131</v>
      </c>
      <c r="AU265" s="230" t="s">
        <v>84</v>
      </c>
      <c r="AY265" s="16" t="s">
        <v>129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80</v>
      </c>
      <c r="BK265" s="231">
        <f>ROUND(I265*H265,2)</f>
        <v>0</v>
      </c>
      <c r="BL265" s="16" t="s">
        <v>90</v>
      </c>
      <c r="BM265" s="230" t="s">
        <v>454</v>
      </c>
    </row>
    <row r="266" spans="1:51" s="13" customFormat="1" ht="12">
      <c r="A266" s="13"/>
      <c r="B266" s="232"/>
      <c r="C266" s="233"/>
      <c r="D266" s="234" t="s">
        <v>136</v>
      </c>
      <c r="E266" s="235" t="s">
        <v>1</v>
      </c>
      <c r="F266" s="236" t="s">
        <v>455</v>
      </c>
      <c r="G266" s="233"/>
      <c r="H266" s="237">
        <v>63.89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136</v>
      </c>
      <c r="AU266" s="243" t="s">
        <v>84</v>
      </c>
      <c r="AV266" s="13" t="s">
        <v>84</v>
      </c>
      <c r="AW266" s="13" t="s">
        <v>32</v>
      </c>
      <c r="AX266" s="13" t="s">
        <v>80</v>
      </c>
      <c r="AY266" s="243" t="s">
        <v>129</v>
      </c>
    </row>
    <row r="267" spans="1:65" s="2" customFormat="1" ht="44.25" customHeight="1">
      <c r="A267" s="37"/>
      <c r="B267" s="38"/>
      <c r="C267" s="218" t="s">
        <v>456</v>
      </c>
      <c r="D267" s="218" t="s">
        <v>131</v>
      </c>
      <c r="E267" s="219" t="s">
        <v>457</v>
      </c>
      <c r="F267" s="220" t="s">
        <v>458</v>
      </c>
      <c r="G267" s="221" t="s">
        <v>195</v>
      </c>
      <c r="H267" s="222">
        <v>111.94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40</v>
      </c>
      <c r="O267" s="90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90</v>
      </c>
      <c r="AT267" s="230" t="s">
        <v>131</v>
      </c>
      <c r="AU267" s="230" t="s">
        <v>84</v>
      </c>
      <c r="AY267" s="16" t="s">
        <v>129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80</v>
      </c>
      <c r="BK267" s="231">
        <f>ROUND(I267*H267,2)</f>
        <v>0</v>
      </c>
      <c r="BL267" s="16" t="s">
        <v>90</v>
      </c>
      <c r="BM267" s="230" t="s">
        <v>459</v>
      </c>
    </row>
    <row r="268" spans="1:51" s="13" customFormat="1" ht="12">
      <c r="A268" s="13"/>
      <c r="B268" s="232"/>
      <c r="C268" s="233"/>
      <c r="D268" s="234" t="s">
        <v>136</v>
      </c>
      <c r="E268" s="235" t="s">
        <v>1</v>
      </c>
      <c r="F268" s="236" t="s">
        <v>460</v>
      </c>
      <c r="G268" s="233"/>
      <c r="H268" s="237">
        <v>111.94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136</v>
      </c>
      <c r="AU268" s="243" t="s">
        <v>84</v>
      </c>
      <c r="AV268" s="13" t="s">
        <v>84</v>
      </c>
      <c r="AW268" s="13" t="s">
        <v>32</v>
      </c>
      <c r="AX268" s="13" t="s">
        <v>80</v>
      </c>
      <c r="AY268" s="243" t="s">
        <v>129</v>
      </c>
    </row>
    <row r="269" spans="1:65" s="2" customFormat="1" ht="44.25" customHeight="1">
      <c r="A269" s="37"/>
      <c r="B269" s="38"/>
      <c r="C269" s="218" t="s">
        <v>461</v>
      </c>
      <c r="D269" s="218" t="s">
        <v>131</v>
      </c>
      <c r="E269" s="219" t="s">
        <v>462</v>
      </c>
      <c r="F269" s="220" t="s">
        <v>463</v>
      </c>
      <c r="G269" s="221" t="s">
        <v>195</v>
      </c>
      <c r="H269" s="222">
        <v>59.51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40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90</v>
      </c>
      <c r="AT269" s="230" t="s">
        <v>131</v>
      </c>
      <c r="AU269" s="230" t="s">
        <v>84</v>
      </c>
      <c r="AY269" s="16" t="s">
        <v>129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80</v>
      </c>
      <c r="BK269" s="231">
        <f>ROUND(I269*H269,2)</f>
        <v>0</v>
      </c>
      <c r="BL269" s="16" t="s">
        <v>90</v>
      </c>
      <c r="BM269" s="230" t="s">
        <v>464</v>
      </c>
    </row>
    <row r="270" spans="1:51" s="13" customFormat="1" ht="12">
      <c r="A270" s="13"/>
      <c r="B270" s="232"/>
      <c r="C270" s="233"/>
      <c r="D270" s="234" t="s">
        <v>136</v>
      </c>
      <c r="E270" s="235" t="s">
        <v>1</v>
      </c>
      <c r="F270" s="236" t="s">
        <v>465</v>
      </c>
      <c r="G270" s="233"/>
      <c r="H270" s="237">
        <v>59.51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136</v>
      </c>
      <c r="AU270" s="243" t="s">
        <v>84</v>
      </c>
      <c r="AV270" s="13" t="s">
        <v>84</v>
      </c>
      <c r="AW270" s="13" t="s">
        <v>32</v>
      </c>
      <c r="AX270" s="13" t="s">
        <v>80</v>
      </c>
      <c r="AY270" s="243" t="s">
        <v>129</v>
      </c>
    </row>
    <row r="271" spans="1:63" s="12" customFormat="1" ht="22.8" customHeight="1">
      <c r="A271" s="12"/>
      <c r="B271" s="202"/>
      <c r="C271" s="203"/>
      <c r="D271" s="204" t="s">
        <v>74</v>
      </c>
      <c r="E271" s="216" t="s">
        <v>466</v>
      </c>
      <c r="F271" s="216" t="s">
        <v>467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P272</f>
        <v>0</v>
      </c>
      <c r="Q271" s="210"/>
      <c r="R271" s="211">
        <f>R272</f>
        <v>0</v>
      </c>
      <c r="S271" s="210"/>
      <c r="T271" s="212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3" t="s">
        <v>80</v>
      </c>
      <c r="AT271" s="214" t="s">
        <v>74</v>
      </c>
      <c r="AU271" s="214" t="s">
        <v>80</v>
      </c>
      <c r="AY271" s="213" t="s">
        <v>129</v>
      </c>
      <c r="BK271" s="215">
        <f>BK272</f>
        <v>0</v>
      </c>
    </row>
    <row r="272" spans="1:65" s="2" customFormat="1" ht="24.15" customHeight="1">
      <c r="A272" s="37"/>
      <c r="B272" s="38"/>
      <c r="C272" s="218" t="s">
        <v>468</v>
      </c>
      <c r="D272" s="218" t="s">
        <v>131</v>
      </c>
      <c r="E272" s="219" t="s">
        <v>469</v>
      </c>
      <c r="F272" s="220" t="s">
        <v>470</v>
      </c>
      <c r="G272" s="221" t="s">
        <v>195</v>
      </c>
      <c r="H272" s="222">
        <v>90.073</v>
      </c>
      <c r="I272" s="223"/>
      <c r="J272" s="224">
        <f>ROUND(I272*H272,2)</f>
        <v>0</v>
      </c>
      <c r="K272" s="225"/>
      <c r="L272" s="43"/>
      <c r="M272" s="266" t="s">
        <v>1</v>
      </c>
      <c r="N272" s="267" t="s">
        <v>40</v>
      </c>
      <c r="O272" s="268"/>
      <c r="P272" s="269">
        <f>O272*H272</f>
        <v>0</v>
      </c>
      <c r="Q272" s="269">
        <v>0</v>
      </c>
      <c r="R272" s="269">
        <f>Q272*H272</f>
        <v>0</v>
      </c>
      <c r="S272" s="269">
        <v>0</v>
      </c>
      <c r="T272" s="27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90</v>
      </c>
      <c r="AT272" s="230" t="s">
        <v>131</v>
      </c>
      <c r="AU272" s="230" t="s">
        <v>84</v>
      </c>
      <c r="AY272" s="16" t="s">
        <v>129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80</v>
      </c>
      <c r="BK272" s="231">
        <f>ROUND(I272*H272,2)</f>
        <v>0</v>
      </c>
      <c r="BL272" s="16" t="s">
        <v>90</v>
      </c>
      <c r="BM272" s="230" t="s">
        <v>471</v>
      </c>
    </row>
    <row r="273" spans="1:31" s="2" customFormat="1" ht="6.95" customHeight="1">
      <c r="A273" s="37"/>
      <c r="B273" s="65"/>
      <c r="C273" s="66"/>
      <c r="D273" s="66"/>
      <c r="E273" s="66"/>
      <c r="F273" s="66"/>
      <c r="G273" s="66"/>
      <c r="H273" s="66"/>
      <c r="I273" s="66"/>
      <c r="J273" s="66"/>
      <c r="K273" s="66"/>
      <c r="L273" s="43"/>
      <c r="M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</sheetData>
  <sheetProtection password="CC35" sheet="1" objects="1" scenarios="1" formatColumns="0" formatRows="0" autoFilter="0"/>
  <autoFilter ref="C122:K27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Rekonstrukce autobusových zastávek, zpevněné plochy v obci Bobnice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1" t="s">
        <v>472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ROUND((SUM(BE124:BE315)),2)</f>
        <v>0</v>
      </c>
      <c r="G33" s="37"/>
      <c r="H33" s="37"/>
      <c r="I33" s="154">
        <v>0.21</v>
      </c>
      <c r="J33" s="153">
        <f>ROUND(((SUM(BE124:BE315))*I33),2)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ROUND((SUM(BF124:BF315)),2)</f>
        <v>0</v>
      </c>
      <c r="G34" s="37"/>
      <c r="H34" s="37"/>
      <c r="I34" s="154">
        <v>0.15</v>
      </c>
      <c r="J34" s="153">
        <f>ROUND(((SUM(BF124:BF315))*I34),2)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ROUND((SUM(BG124:BG315)),2)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ROUND((SUM(BH124:BH315)),2)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ROUND((SUM(BI124:BI315)),2)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Rekonstrukce autobusových zastávek, zpevněné plochy v obci Bobnice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>2 - zpevněné plochy, zastávky, chodníky - neuznatelné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Bobnice</v>
      </c>
      <c r="G89" s="39"/>
      <c r="H89" s="39"/>
      <c r="I89" s="31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Bobnice</v>
      </c>
      <c r="G91" s="39"/>
      <c r="H91" s="39"/>
      <c r="I91" s="31" t="s">
        <v>30</v>
      </c>
      <c r="J91" s="35" t="str">
        <f>E21</f>
        <v>Ing. Ondřej Pavelka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Ondřej Pavelka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108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473</v>
      </c>
      <c r="E99" s="187"/>
      <c r="F99" s="187"/>
      <c r="G99" s="187"/>
      <c r="H99" s="187"/>
      <c r="I99" s="187"/>
      <c r="J99" s="188">
        <f>J185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474</v>
      </c>
      <c r="E100" s="187"/>
      <c r="F100" s="187"/>
      <c r="G100" s="187"/>
      <c r="H100" s="187"/>
      <c r="I100" s="187"/>
      <c r="J100" s="188">
        <f>J188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110</v>
      </c>
      <c r="E101" s="187"/>
      <c r="F101" s="187"/>
      <c r="G101" s="187"/>
      <c r="H101" s="187"/>
      <c r="I101" s="187"/>
      <c r="J101" s="188">
        <f>J232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111</v>
      </c>
      <c r="E102" s="187"/>
      <c r="F102" s="187"/>
      <c r="G102" s="187"/>
      <c r="H102" s="187"/>
      <c r="I102" s="187"/>
      <c r="J102" s="188">
        <f>J239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112</v>
      </c>
      <c r="E103" s="187"/>
      <c r="F103" s="187"/>
      <c r="G103" s="187"/>
      <c r="H103" s="187"/>
      <c r="I103" s="187"/>
      <c r="J103" s="188">
        <f>J299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113</v>
      </c>
      <c r="E104" s="187"/>
      <c r="F104" s="187"/>
      <c r="G104" s="187"/>
      <c r="H104" s="187"/>
      <c r="I104" s="187"/>
      <c r="J104" s="188">
        <f>J314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114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3" t="str">
        <f>E7</f>
        <v>Rekonstrukce autobusových zastávek, zpevněné plochy v obci Bobnice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30" customHeight="1">
      <c r="A116" s="37"/>
      <c r="B116" s="38"/>
      <c r="C116" s="39"/>
      <c r="D116" s="39"/>
      <c r="E116" s="75" t="str">
        <f>E9</f>
        <v>2 - zpevněné plochy, zastávky, chodníky - neuznatelné náklady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Bobnice</v>
      </c>
      <c r="G118" s="39"/>
      <c r="H118" s="39"/>
      <c r="I118" s="31" t="s">
        <v>22</v>
      </c>
      <c r="J118" s="78" t="str">
        <f>IF(J12="","",J12)</f>
        <v>18. 5. 2020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Obec Bobnice</v>
      </c>
      <c r="G120" s="39"/>
      <c r="H120" s="39"/>
      <c r="I120" s="31" t="s">
        <v>30</v>
      </c>
      <c r="J120" s="35" t="str">
        <f>E21</f>
        <v>Ing. Ondřej Pavelka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>Ing. Ondřej Pavelka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115</v>
      </c>
      <c r="D123" s="193" t="s">
        <v>60</v>
      </c>
      <c r="E123" s="193" t="s">
        <v>56</v>
      </c>
      <c r="F123" s="193" t="s">
        <v>57</v>
      </c>
      <c r="G123" s="193" t="s">
        <v>116</v>
      </c>
      <c r="H123" s="193" t="s">
        <v>117</v>
      </c>
      <c r="I123" s="193" t="s">
        <v>118</v>
      </c>
      <c r="J123" s="194" t="s">
        <v>104</v>
      </c>
      <c r="K123" s="195" t="s">
        <v>119</v>
      </c>
      <c r="L123" s="196"/>
      <c r="M123" s="99" t="s">
        <v>1</v>
      </c>
      <c r="N123" s="100" t="s">
        <v>39</v>
      </c>
      <c r="O123" s="100" t="s">
        <v>120</v>
      </c>
      <c r="P123" s="100" t="s">
        <v>121</v>
      </c>
      <c r="Q123" s="100" t="s">
        <v>122</v>
      </c>
      <c r="R123" s="100" t="s">
        <v>123</v>
      </c>
      <c r="S123" s="100" t="s">
        <v>124</v>
      </c>
      <c r="T123" s="101" t="s">
        <v>125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126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</f>
        <v>0</v>
      </c>
      <c r="Q124" s="103"/>
      <c r="R124" s="199">
        <f>R125</f>
        <v>90.9559553</v>
      </c>
      <c r="S124" s="103"/>
      <c r="T124" s="200">
        <f>T125</f>
        <v>417.78900000000004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74</v>
      </c>
      <c r="AU124" s="16" t="s">
        <v>106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74</v>
      </c>
      <c r="E125" s="205" t="s">
        <v>127</v>
      </c>
      <c r="F125" s="205" t="s">
        <v>128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P126+P185+P188+P232+P239+P299+P314</f>
        <v>0</v>
      </c>
      <c r="Q125" s="210"/>
      <c r="R125" s="211">
        <f>R126+R185+R188+R232+R239+R299+R314</f>
        <v>90.9559553</v>
      </c>
      <c r="S125" s="210"/>
      <c r="T125" s="212">
        <f>T126+T185+T188+T232+T239+T299+T314</f>
        <v>417.78900000000004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80</v>
      </c>
      <c r="AT125" s="214" t="s">
        <v>74</v>
      </c>
      <c r="AU125" s="214" t="s">
        <v>75</v>
      </c>
      <c r="AY125" s="213" t="s">
        <v>129</v>
      </c>
      <c r="BK125" s="215">
        <f>BK126+BK185+BK188+BK232+BK239+BK299+BK314</f>
        <v>0</v>
      </c>
    </row>
    <row r="126" spans="1:63" s="12" customFormat="1" ht="22.8" customHeight="1">
      <c r="A126" s="12"/>
      <c r="B126" s="202"/>
      <c r="C126" s="203"/>
      <c r="D126" s="204" t="s">
        <v>74</v>
      </c>
      <c r="E126" s="216" t="s">
        <v>80</v>
      </c>
      <c r="F126" s="216" t="s">
        <v>130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SUM(P127:P184)</f>
        <v>0</v>
      </c>
      <c r="Q126" s="210"/>
      <c r="R126" s="211">
        <f>SUM(R127:R184)</f>
        <v>0</v>
      </c>
      <c r="S126" s="210"/>
      <c r="T126" s="212">
        <f>SUM(T127:T184)</f>
        <v>397.90700000000004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80</v>
      </c>
      <c r="AT126" s="214" t="s">
        <v>74</v>
      </c>
      <c r="AU126" s="214" t="s">
        <v>80</v>
      </c>
      <c r="AY126" s="213" t="s">
        <v>129</v>
      </c>
      <c r="BK126" s="215">
        <f>SUM(BK127:BK184)</f>
        <v>0</v>
      </c>
    </row>
    <row r="127" spans="1:65" s="2" customFormat="1" ht="24.15" customHeight="1">
      <c r="A127" s="37"/>
      <c r="B127" s="38"/>
      <c r="C127" s="218" t="s">
        <v>80</v>
      </c>
      <c r="D127" s="218" t="s">
        <v>131</v>
      </c>
      <c r="E127" s="219" t="s">
        <v>475</v>
      </c>
      <c r="F127" s="220" t="s">
        <v>476</v>
      </c>
      <c r="G127" s="221" t="s">
        <v>305</v>
      </c>
      <c r="H127" s="222">
        <v>4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40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90</v>
      </c>
      <c r="AT127" s="230" t="s">
        <v>131</v>
      </c>
      <c r="AU127" s="230" t="s">
        <v>84</v>
      </c>
      <c r="AY127" s="16" t="s">
        <v>129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80</v>
      </c>
      <c r="BK127" s="231">
        <f>ROUND(I127*H127,2)</f>
        <v>0</v>
      </c>
      <c r="BL127" s="16" t="s">
        <v>90</v>
      </c>
      <c r="BM127" s="230" t="s">
        <v>477</v>
      </c>
    </row>
    <row r="128" spans="1:65" s="2" customFormat="1" ht="33" customHeight="1">
      <c r="A128" s="37"/>
      <c r="B128" s="38"/>
      <c r="C128" s="218" t="s">
        <v>84</v>
      </c>
      <c r="D128" s="218" t="s">
        <v>131</v>
      </c>
      <c r="E128" s="219" t="s">
        <v>478</v>
      </c>
      <c r="F128" s="220" t="s">
        <v>479</v>
      </c>
      <c r="G128" s="221" t="s">
        <v>305</v>
      </c>
      <c r="H128" s="222">
        <v>4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40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90</v>
      </c>
      <c r="AT128" s="230" t="s">
        <v>131</v>
      </c>
      <c r="AU128" s="230" t="s">
        <v>84</v>
      </c>
      <c r="AY128" s="16" t="s">
        <v>129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80</v>
      </c>
      <c r="BK128" s="231">
        <f>ROUND(I128*H128,2)</f>
        <v>0</v>
      </c>
      <c r="BL128" s="16" t="s">
        <v>90</v>
      </c>
      <c r="BM128" s="230" t="s">
        <v>480</v>
      </c>
    </row>
    <row r="129" spans="1:65" s="2" customFormat="1" ht="33" customHeight="1">
      <c r="A129" s="37"/>
      <c r="B129" s="38"/>
      <c r="C129" s="218" t="s">
        <v>87</v>
      </c>
      <c r="D129" s="218" t="s">
        <v>131</v>
      </c>
      <c r="E129" s="219" t="s">
        <v>132</v>
      </c>
      <c r="F129" s="220" t="s">
        <v>133</v>
      </c>
      <c r="G129" s="221" t="s">
        <v>134</v>
      </c>
      <c r="H129" s="222">
        <v>20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40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0.255</v>
      </c>
      <c r="T129" s="229">
        <f>S129*H129</f>
        <v>5.1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90</v>
      </c>
      <c r="AT129" s="230" t="s">
        <v>131</v>
      </c>
      <c r="AU129" s="230" t="s">
        <v>84</v>
      </c>
      <c r="AY129" s="16" t="s">
        <v>129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80</v>
      </c>
      <c r="BK129" s="231">
        <f>ROUND(I129*H129,2)</f>
        <v>0</v>
      </c>
      <c r="BL129" s="16" t="s">
        <v>90</v>
      </c>
      <c r="BM129" s="230" t="s">
        <v>135</v>
      </c>
    </row>
    <row r="130" spans="1:51" s="13" customFormat="1" ht="12">
      <c r="A130" s="13"/>
      <c r="B130" s="232"/>
      <c r="C130" s="233"/>
      <c r="D130" s="234" t="s">
        <v>136</v>
      </c>
      <c r="E130" s="235" t="s">
        <v>1</v>
      </c>
      <c r="F130" s="236" t="s">
        <v>481</v>
      </c>
      <c r="G130" s="233"/>
      <c r="H130" s="237">
        <v>20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136</v>
      </c>
      <c r="AU130" s="243" t="s">
        <v>84</v>
      </c>
      <c r="AV130" s="13" t="s">
        <v>84</v>
      </c>
      <c r="AW130" s="13" t="s">
        <v>32</v>
      </c>
      <c r="AX130" s="13" t="s">
        <v>75</v>
      </c>
      <c r="AY130" s="243" t="s">
        <v>129</v>
      </c>
    </row>
    <row r="131" spans="1:51" s="14" customFormat="1" ht="12">
      <c r="A131" s="14"/>
      <c r="B131" s="244"/>
      <c r="C131" s="245"/>
      <c r="D131" s="234" t="s">
        <v>136</v>
      </c>
      <c r="E131" s="246" t="s">
        <v>1</v>
      </c>
      <c r="F131" s="247" t="s">
        <v>138</v>
      </c>
      <c r="G131" s="245"/>
      <c r="H131" s="248">
        <v>20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136</v>
      </c>
      <c r="AU131" s="254" t="s">
        <v>84</v>
      </c>
      <c r="AV131" s="14" t="s">
        <v>90</v>
      </c>
      <c r="AW131" s="14" t="s">
        <v>32</v>
      </c>
      <c r="AX131" s="14" t="s">
        <v>80</v>
      </c>
      <c r="AY131" s="254" t="s">
        <v>129</v>
      </c>
    </row>
    <row r="132" spans="1:65" s="2" customFormat="1" ht="24.15" customHeight="1">
      <c r="A132" s="37"/>
      <c r="B132" s="38"/>
      <c r="C132" s="218" t="s">
        <v>90</v>
      </c>
      <c r="D132" s="218" t="s">
        <v>131</v>
      </c>
      <c r="E132" s="219" t="s">
        <v>139</v>
      </c>
      <c r="F132" s="220" t="s">
        <v>140</v>
      </c>
      <c r="G132" s="221" t="s">
        <v>134</v>
      </c>
      <c r="H132" s="222">
        <v>27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40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0.325</v>
      </c>
      <c r="T132" s="229">
        <f>S132*H132</f>
        <v>8.775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90</v>
      </c>
      <c r="AT132" s="230" t="s">
        <v>131</v>
      </c>
      <c r="AU132" s="230" t="s">
        <v>84</v>
      </c>
      <c r="AY132" s="16" t="s">
        <v>129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80</v>
      </c>
      <c r="BK132" s="231">
        <f>ROUND(I132*H132,2)</f>
        <v>0</v>
      </c>
      <c r="BL132" s="16" t="s">
        <v>90</v>
      </c>
      <c r="BM132" s="230" t="s">
        <v>141</v>
      </c>
    </row>
    <row r="133" spans="1:51" s="13" customFormat="1" ht="12">
      <c r="A133" s="13"/>
      <c r="B133" s="232"/>
      <c r="C133" s="233"/>
      <c r="D133" s="234" t="s">
        <v>136</v>
      </c>
      <c r="E133" s="235" t="s">
        <v>1</v>
      </c>
      <c r="F133" s="236" t="s">
        <v>482</v>
      </c>
      <c r="G133" s="233"/>
      <c r="H133" s="237">
        <v>27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136</v>
      </c>
      <c r="AU133" s="243" t="s">
        <v>84</v>
      </c>
      <c r="AV133" s="13" t="s">
        <v>84</v>
      </c>
      <c r="AW133" s="13" t="s">
        <v>32</v>
      </c>
      <c r="AX133" s="13" t="s">
        <v>75</v>
      </c>
      <c r="AY133" s="243" t="s">
        <v>129</v>
      </c>
    </row>
    <row r="134" spans="1:51" s="14" customFormat="1" ht="12">
      <c r="A134" s="14"/>
      <c r="B134" s="244"/>
      <c r="C134" s="245"/>
      <c r="D134" s="234" t="s">
        <v>136</v>
      </c>
      <c r="E134" s="246" t="s">
        <v>1</v>
      </c>
      <c r="F134" s="247" t="s">
        <v>138</v>
      </c>
      <c r="G134" s="245"/>
      <c r="H134" s="248">
        <v>27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136</v>
      </c>
      <c r="AU134" s="254" t="s">
        <v>84</v>
      </c>
      <c r="AV134" s="14" t="s">
        <v>90</v>
      </c>
      <c r="AW134" s="14" t="s">
        <v>32</v>
      </c>
      <c r="AX134" s="14" t="s">
        <v>80</v>
      </c>
      <c r="AY134" s="254" t="s">
        <v>129</v>
      </c>
    </row>
    <row r="135" spans="1:65" s="2" customFormat="1" ht="24.15" customHeight="1">
      <c r="A135" s="37"/>
      <c r="B135" s="38"/>
      <c r="C135" s="218" t="s">
        <v>93</v>
      </c>
      <c r="D135" s="218" t="s">
        <v>131</v>
      </c>
      <c r="E135" s="219" t="s">
        <v>483</v>
      </c>
      <c r="F135" s="220" t="s">
        <v>484</v>
      </c>
      <c r="G135" s="221" t="s">
        <v>134</v>
      </c>
      <c r="H135" s="222">
        <v>47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40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0.44</v>
      </c>
      <c r="T135" s="229">
        <f>S135*H135</f>
        <v>20.68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90</v>
      </c>
      <c r="AT135" s="230" t="s">
        <v>131</v>
      </c>
      <c r="AU135" s="230" t="s">
        <v>84</v>
      </c>
      <c r="AY135" s="16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80</v>
      </c>
      <c r="BK135" s="231">
        <f>ROUND(I135*H135,2)</f>
        <v>0</v>
      </c>
      <c r="BL135" s="16" t="s">
        <v>90</v>
      </c>
      <c r="BM135" s="230" t="s">
        <v>485</v>
      </c>
    </row>
    <row r="136" spans="1:51" s="13" customFormat="1" ht="12">
      <c r="A136" s="13"/>
      <c r="B136" s="232"/>
      <c r="C136" s="233"/>
      <c r="D136" s="234" t="s">
        <v>136</v>
      </c>
      <c r="E136" s="235" t="s">
        <v>1</v>
      </c>
      <c r="F136" s="236" t="s">
        <v>486</v>
      </c>
      <c r="G136" s="233"/>
      <c r="H136" s="237">
        <v>47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136</v>
      </c>
      <c r="AU136" s="243" t="s">
        <v>84</v>
      </c>
      <c r="AV136" s="13" t="s">
        <v>84</v>
      </c>
      <c r="AW136" s="13" t="s">
        <v>32</v>
      </c>
      <c r="AX136" s="13" t="s">
        <v>80</v>
      </c>
      <c r="AY136" s="243" t="s">
        <v>129</v>
      </c>
    </row>
    <row r="137" spans="1:65" s="2" customFormat="1" ht="24.15" customHeight="1">
      <c r="A137" s="37"/>
      <c r="B137" s="38"/>
      <c r="C137" s="218" t="s">
        <v>96</v>
      </c>
      <c r="D137" s="218" t="s">
        <v>131</v>
      </c>
      <c r="E137" s="219" t="s">
        <v>487</v>
      </c>
      <c r="F137" s="220" t="s">
        <v>488</v>
      </c>
      <c r="G137" s="221" t="s">
        <v>134</v>
      </c>
      <c r="H137" s="222">
        <v>377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40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0.58</v>
      </c>
      <c r="T137" s="229">
        <f>S137*H137</f>
        <v>218.66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90</v>
      </c>
      <c r="AT137" s="230" t="s">
        <v>131</v>
      </c>
      <c r="AU137" s="230" t="s">
        <v>84</v>
      </c>
      <c r="AY137" s="16" t="s">
        <v>129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80</v>
      </c>
      <c r="BK137" s="231">
        <f>ROUND(I137*H137,2)</f>
        <v>0</v>
      </c>
      <c r="BL137" s="16" t="s">
        <v>90</v>
      </c>
      <c r="BM137" s="230" t="s">
        <v>489</v>
      </c>
    </row>
    <row r="138" spans="1:51" s="13" customFormat="1" ht="12">
      <c r="A138" s="13"/>
      <c r="B138" s="232"/>
      <c r="C138" s="233"/>
      <c r="D138" s="234" t="s">
        <v>136</v>
      </c>
      <c r="E138" s="235" t="s">
        <v>1</v>
      </c>
      <c r="F138" s="236" t="s">
        <v>490</v>
      </c>
      <c r="G138" s="233"/>
      <c r="H138" s="237">
        <v>187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136</v>
      </c>
      <c r="AU138" s="243" t="s">
        <v>84</v>
      </c>
      <c r="AV138" s="13" t="s">
        <v>84</v>
      </c>
      <c r="AW138" s="13" t="s">
        <v>32</v>
      </c>
      <c r="AX138" s="13" t="s">
        <v>75</v>
      </c>
      <c r="AY138" s="243" t="s">
        <v>129</v>
      </c>
    </row>
    <row r="139" spans="1:51" s="13" customFormat="1" ht="12">
      <c r="A139" s="13"/>
      <c r="B139" s="232"/>
      <c r="C139" s="233"/>
      <c r="D139" s="234" t="s">
        <v>136</v>
      </c>
      <c r="E139" s="235" t="s">
        <v>1</v>
      </c>
      <c r="F139" s="236" t="s">
        <v>491</v>
      </c>
      <c r="G139" s="233"/>
      <c r="H139" s="237">
        <v>20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136</v>
      </c>
      <c r="AU139" s="243" t="s">
        <v>84</v>
      </c>
      <c r="AV139" s="13" t="s">
        <v>84</v>
      </c>
      <c r="AW139" s="13" t="s">
        <v>32</v>
      </c>
      <c r="AX139" s="13" t="s">
        <v>75</v>
      </c>
      <c r="AY139" s="243" t="s">
        <v>129</v>
      </c>
    </row>
    <row r="140" spans="1:51" s="13" customFormat="1" ht="12">
      <c r="A140" s="13"/>
      <c r="B140" s="232"/>
      <c r="C140" s="233"/>
      <c r="D140" s="234" t="s">
        <v>136</v>
      </c>
      <c r="E140" s="235" t="s">
        <v>1</v>
      </c>
      <c r="F140" s="236" t="s">
        <v>492</v>
      </c>
      <c r="G140" s="233"/>
      <c r="H140" s="237">
        <v>170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136</v>
      </c>
      <c r="AU140" s="243" t="s">
        <v>84</v>
      </c>
      <c r="AV140" s="13" t="s">
        <v>84</v>
      </c>
      <c r="AW140" s="13" t="s">
        <v>32</v>
      </c>
      <c r="AX140" s="13" t="s">
        <v>75</v>
      </c>
      <c r="AY140" s="243" t="s">
        <v>129</v>
      </c>
    </row>
    <row r="141" spans="1:51" s="14" customFormat="1" ht="12">
      <c r="A141" s="14"/>
      <c r="B141" s="244"/>
      <c r="C141" s="245"/>
      <c r="D141" s="234" t="s">
        <v>136</v>
      </c>
      <c r="E141" s="246" t="s">
        <v>1</v>
      </c>
      <c r="F141" s="247" t="s">
        <v>138</v>
      </c>
      <c r="G141" s="245"/>
      <c r="H141" s="248">
        <v>377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136</v>
      </c>
      <c r="AU141" s="254" t="s">
        <v>84</v>
      </c>
      <c r="AV141" s="14" t="s">
        <v>90</v>
      </c>
      <c r="AW141" s="14" t="s">
        <v>32</v>
      </c>
      <c r="AX141" s="14" t="s">
        <v>80</v>
      </c>
      <c r="AY141" s="254" t="s">
        <v>129</v>
      </c>
    </row>
    <row r="142" spans="1:65" s="2" customFormat="1" ht="24.15" customHeight="1">
      <c r="A142" s="37"/>
      <c r="B142" s="38"/>
      <c r="C142" s="218" t="s">
        <v>160</v>
      </c>
      <c r="D142" s="218" t="s">
        <v>131</v>
      </c>
      <c r="E142" s="219" t="s">
        <v>147</v>
      </c>
      <c r="F142" s="220" t="s">
        <v>148</v>
      </c>
      <c r="G142" s="221" t="s">
        <v>134</v>
      </c>
      <c r="H142" s="222">
        <v>64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40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0.22</v>
      </c>
      <c r="T142" s="229">
        <f>S142*H142</f>
        <v>14.08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90</v>
      </c>
      <c r="AT142" s="230" t="s">
        <v>131</v>
      </c>
      <c r="AU142" s="230" t="s">
        <v>84</v>
      </c>
      <c r="AY142" s="16" t="s">
        <v>129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80</v>
      </c>
      <c r="BK142" s="231">
        <f>ROUND(I142*H142,2)</f>
        <v>0</v>
      </c>
      <c r="BL142" s="16" t="s">
        <v>90</v>
      </c>
      <c r="BM142" s="230" t="s">
        <v>149</v>
      </c>
    </row>
    <row r="143" spans="1:51" s="13" customFormat="1" ht="12">
      <c r="A143" s="13"/>
      <c r="B143" s="232"/>
      <c r="C143" s="233"/>
      <c r="D143" s="234" t="s">
        <v>136</v>
      </c>
      <c r="E143" s="235" t="s">
        <v>1</v>
      </c>
      <c r="F143" s="236" t="s">
        <v>493</v>
      </c>
      <c r="G143" s="233"/>
      <c r="H143" s="237">
        <v>64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136</v>
      </c>
      <c r="AU143" s="243" t="s">
        <v>84</v>
      </c>
      <c r="AV143" s="13" t="s">
        <v>84</v>
      </c>
      <c r="AW143" s="13" t="s">
        <v>32</v>
      </c>
      <c r="AX143" s="13" t="s">
        <v>75</v>
      </c>
      <c r="AY143" s="243" t="s">
        <v>129</v>
      </c>
    </row>
    <row r="144" spans="1:51" s="14" customFormat="1" ht="12">
      <c r="A144" s="14"/>
      <c r="B144" s="244"/>
      <c r="C144" s="245"/>
      <c r="D144" s="234" t="s">
        <v>136</v>
      </c>
      <c r="E144" s="246" t="s">
        <v>1</v>
      </c>
      <c r="F144" s="247" t="s">
        <v>138</v>
      </c>
      <c r="G144" s="245"/>
      <c r="H144" s="248">
        <v>64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136</v>
      </c>
      <c r="AU144" s="254" t="s">
        <v>84</v>
      </c>
      <c r="AV144" s="14" t="s">
        <v>90</v>
      </c>
      <c r="AW144" s="14" t="s">
        <v>32</v>
      </c>
      <c r="AX144" s="14" t="s">
        <v>80</v>
      </c>
      <c r="AY144" s="254" t="s">
        <v>129</v>
      </c>
    </row>
    <row r="145" spans="1:65" s="2" customFormat="1" ht="24.15" customHeight="1">
      <c r="A145" s="37"/>
      <c r="B145" s="38"/>
      <c r="C145" s="218" t="s">
        <v>164</v>
      </c>
      <c r="D145" s="218" t="s">
        <v>131</v>
      </c>
      <c r="E145" s="219" t="s">
        <v>494</v>
      </c>
      <c r="F145" s="220" t="s">
        <v>495</v>
      </c>
      <c r="G145" s="221" t="s">
        <v>134</v>
      </c>
      <c r="H145" s="222">
        <v>377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40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119.132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90</v>
      </c>
      <c r="AT145" s="230" t="s">
        <v>131</v>
      </c>
      <c r="AU145" s="230" t="s">
        <v>84</v>
      </c>
      <c r="AY145" s="16" t="s">
        <v>129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80</v>
      </c>
      <c r="BK145" s="231">
        <f>ROUND(I145*H145,2)</f>
        <v>0</v>
      </c>
      <c r="BL145" s="16" t="s">
        <v>90</v>
      </c>
      <c r="BM145" s="230" t="s">
        <v>496</v>
      </c>
    </row>
    <row r="146" spans="1:51" s="13" customFormat="1" ht="12">
      <c r="A146" s="13"/>
      <c r="B146" s="232"/>
      <c r="C146" s="233"/>
      <c r="D146" s="234" t="s">
        <v>136</v>
      </c>
      <c r="E146" s="235" t="s">
        <v>1</v>
      </c>
      <c r="F146" s="236" t="s">
        <v>490</v>
      </c>
      <c r="G146" s="233"/>
      <c r="H146" s="237">
        <v>187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136</v>
      </c>
      <c r="AU146" s="243" t="s">
        <v>84</v>
      </c>
      <c r="AV146" s="13" t="s">
        <v>84</v>
      </c>
      <c r="AW146" s="13" t="s">
        <v>32</v>
      </c>
      <c r="AX146" s="13" t="s">
        <v>75</v>
      </c>
      <c r="AY146" s="243" t="s">
        <v>129</v>
      </c>
    </row>
    <row r="147" spans="1:51" s="13" customFormat="1" ht="12">
      <c r="A147" s="13"/>
      <c r="B147" s="232"/>
      <c r="C147" s="233"/>
      <c r="D147" s="234" t="s">
        <v>136</v>
      </c>
      <c r="E147" s="235" t="s">
        <v>1</v>
      </c>
      <c r="F147" s="236" t="s">
        <v>491</v>
      </c>
      <c r="G147" s="233"/>
      <c r="H147" s="237">
        <v>20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136</v>
      </c>
      <c r="AU147" s="243" t="s">
        <v>84</v>
      </c>
      <c r="AV147" s="13" t="s">
        <v>84</v>
      </c>
      <c r="AW147" s="13" t="s">
        <v>32</v>
      </c>
      <c r="AX147" s="13" t="s">
        <v>75</v>
      </c>
      <c r="AY147" s="243" t="s">
        <v>129</v>
      </c>
    </row>
    <row r="148" spans="1:51" s="13" customFormat="1" ht="12">
      <c r="A148" s="13"/>
      <c r="B148" s="232"/>
      <c r="C148" s="233"/>
      <c r="D148" s="234" t="s">
        <v>136</v>
      </c>
      <c r="E148" s="235" t="s">
        <v>1</v>
      </c>
      <c r="F148" s="236" t="s">
        <v>492</v>
      </c>
      <c r="G148" s="233"/>
      <c r="H148" s="237">
        <v>170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136</v>
      </c>
      <c r="AU148" s="243" t="s">
        <v>84</v>
      </c>
      <c r="AV148" s="13" t="s">
        <v>84</v>
      </c>
      <c r="AW148" s="13" t="s">
        <v>32</v>
      </c>
      <c r="AX148" s="13" t="s">
        <v>75</v>
      </c>
      <c r="AY148" s="243" t="s">
        <v>129</v>
      </c>
    </row>
    <row r="149" spans="1:51" s="14" customFormat="1" ht="12">
      <c r="A149" s="14"/>
      <c r="B149" s="244"/>
      <c r="C149" s="245"/>
      <c r="D149" s="234" t="s">
        <v>136</v>
      </c>
      <c r="E149" s="246" t="s">
        <v>1</v>
      </c>
      <c r="F149" s="247" t="s">
        <v>138</v>
      </c>
      <c r="G149" s="245"/>
      <c r="H149" s="248">
        <v>377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136</v>
      </c>
      <c r="AU149" s="254" t="s">
        <v>84</v>
      </c>
      <c r="AV149" s="14" t="s">
        <v>90</v>
      </c>
      <c r="AW149" s="14" t="s">
        <v>32</v>
      </c>
      <c r="AX149" s="14" t="s">
        <v>80</v>
      </c>
      <c r="AY149" s="254" t="s">
        <v>129</v>
      </c>
    </row>
    <row r="150" spans="1:65" s="2" customFormat="1" ht="16.5" customHeight="1">
      <c r="A150" s="37"/>
      <c r="B150" s="38"/>
      <c r="C150" s="218" t="s">
        <v>170</v>
      </c>
      <c r="D150" s="218" t="s">
        <v>131</v>
      </c>
      <c r="E150" s="219" t="s">
        <v>157</v>
      </c>
      <c r="F150" s="220" t="s">
        <v>158</v>
      </c>
      <c r="G150" s="221" t="s">
        <v>154</v>
      </c>
      <c r="H150" s="222">
        <v>56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40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0.205</v>
      </c>
      <c r="T150" s="229">
        <f>S150*H150</f>
        <v>11.479999999999999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90</v>
      </c>
      <c r="AT150" s="230" t="s">
        <v>131</v>
      </c>
      <c r="AU150" s="230" t="s">
        <v>84</v>
      </c>
      <c r="AY150" s="16" t="s">
        <v>129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80</v>
      </c>
      <c r="BK150" s="231">
        <f>ROUND(I150*H150,2)</f>
        <v>0</v>
      </c>
      <c r="BL150" s="16" t="s">
        <v>90</v>
      </c>
      <c r="BM150" s="230" t="s">
        <v>159</v>
      </c>
    </row>
    <row r="151" spans="1:65" s="2" customFormat="1" ht="33" customHeight="1">
      <c r="A151" s="37"/>
      <c r="B151" s="38"/>
      <c r="C151" s="218" t="s">
        <v>175</v>
      </c>
      <c r="D151" s="218" t="s">
        <v>131</v>
      </c>
      <c r="E151" s="219" t="s">
        <v>165</v>
      </c>
      <c r="F151" s="220" t="s">
        <v>166</v>
      </c>
      <c r="G151" s="221" t="s">
        <v>167</v>
      </c>
      <c r="H151" s="222">
        <v>102.346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40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90</v>
      </c>
      <c r="AT151" s="230" t="s">
        <v>131</v>
      </c>
      <c r="AU151" s="230" t="s">
        <v>84</v>
      </c>
      <c r="AY151" s="16" t="s">
        <v>129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80</v>
      </c>
      <c r="BK151" s="231">
        <f>ROUND(I151*H151,2)</f>
        <v>0</v>
      </c>
      <c r="BL151" s="16" t="s">
        <v>90</v>
      </c>
      <c r="BM151" s="230" t="s">
        <v>168</v>
      </c>
    </row>
    <row r="152" spans="1:51" s="13" customFormat="1" ht="12">
      <c r="A152" s="13"/>
      <c r="B152" s="232"/>
      <c r="C152" s="233"/>
      <c r="D152" s="234" t="s">
        <v>136</v>
      </c>
      <c r="E152" s="235" t="s">
        <v>1</v>
      </c>
      <c r="F152" s="236" t="s">
        <v>497</v>
      </c>
      <c r="G152" s="233"/>
      <c r="H152" s="237">
        <v>66.6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136</v>
      </c>
      <c r="AU152" s="243" t="s">
        <v>84</v>
      </c>
      <c r="AV152" s="13" t="s">
        <v>84</v>
      </c>
      <c r="AW152" s="13" t="s">
        <v>32</v>
      </c>
      <c r="AX152" s="13" t="s">
        <v>75</v>
      </c>
      <c r="AY152" s="243" t="s">
        <v>129</v>
      </c>
    </row>
    <row r="153" spans="1:51" s="13" customFormat="1" ht="12">
      <c r="A153" s="13"/>
      <c r="B153" s="232"/>
      <c r="C153" s="233"/>
      <c r="D153" s="234" t="s">
        <v>136</v>
      </c>
      <c r="E153" s="235" t="s">
        <v>1</v>
      </c>
      <c r="F153" s="236" t="s">
        <v>498</v>
      </c>
      <c r="G153" s="233"/>
      <c r="H153" s="237">
        <v>35.746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136</v>
      </c>
      <c r="AU153" s="243" t="s">
        <v>84</v>
      </c>
      <c r="AV153" s="13" t="s">
        <v>84</v>
      </c>
      <c r="AW153" s="13" t="s">
        <v>32</v>
      </c>
      <c r="AX153" s="13" t="s">
        <v>75</v>
      </c>
      <c r="AY153" s="243" t="s">
        <v>129</v>
      </c>
    </row>
    <row r="154" spans="1:51" s="14" customFormat="1" ht="12">
      <c r="A154" s="14"/>
      <c r="B154" s="244"/>
      <c r="C154" s="245"/>
      <c r="D154" s="234" t="s">
        <v>136</v>
      </c>
      <c r="E154" s="246" t="s">
        <v>1</v>
      </c>
      <c r="F154" s="247" t="s">
        <v>138</v>
      </c>
      <c r="G154" s="245"/>
      <c r="H154" s="248">
        <v>102.346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136</v>
      </c>
      <c r="AU154" s="254" t="s">
        <v>84</v>
      </c>
      <c r="AV154" s="14" t="s">
        <v>90</v>
      </c>
      <c r="AW154" s="14" t="s">
        <v>32</v>
      </c>
      <c r="AX154" s="14" t="s">
        <v>80</v>
      </c>
      <c r="AY154" s="254" t="s">
        <v>129</v>
      </c>
    </row>
    <row r="155" spans="1:65" s="2" customFormat="1" ht="33" customHeight="1">
      <c r="A155" s="37"/>
      <c r="B155" s="38"/>
      <c r="C155" s="218" t="s">
        <v>180</v>
      </c>
      <c r="D155" s="218" t="s">
        <v>131</v>
      </c>
      <c r="E155" s="219" t="s">
        <v>171</v>
      </c>
      <c r="F155" s="220" t="s">
        <v>172</v>
      </c>
      <c r="G155" s="221" t="s">
        <v>167</v>
      </c>
      <c r="H155" s="222">
        <v>11.5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40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90</v>
      </c>
      <c r="AT155" s="230" t="s">
        <v>131</v>
      </c>
      <c r="AU155" s="230" t="s">
        <v>84</v>
      </c>
      <c r="AY155" s="16" t="s">
        <v>129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80</v>
      </c>
      <c r="BK155" s="231">
        <f>ROUND(I155*H155,2)</f>
        <v>0</v>
      </c>
      <c r="BL155" s="16" t="s">
        <v>90</v>
      </c>
      <c r="BM155" s="230" t="s">
        <v>173</v>
      </c>
    </row>
    <row r="156" spans="1:51" s="13" customFormat="1" ht="12">
      <c r="A156" s="13"/>
      <c r="B156" s="232"/>
      <c r="C156" s="233"/>
      <c r="D156" s="234" t="s">
        <v>136</v>
      </c>
      <c r="E156" s="235" t="s">
        <v>1</v>
      </c>
      <c r="F156" s="236" t="s">
        <v>499</v>
      </c>
      <c r="G156" s="233"/>
      <c r="H156" s="237">
        <v>11.5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136</v>
      </c>
      <c r="AU156" s="243" t="s">
        <v>84</v>
      </c>
      <c r="AV156" s="13" t="s">
        <v>84</v>
      </c>
      <c r="AW156" s="13" t="s">
        <v>32</v>
      </c>
      <c r="AX156" s="13" t="s">
        <v>75</v>
      </c>
      <c r="AY156" s="243" t="s">
        <v>129</v>
      </c>
    </row>
    <row r="157" spans="1:51" s="14" customFormat="1" ht="12">
      <c r="A157" s="14"/>
      <c r="B157" s="244"/>
      <c r="C157" s="245"/>
      <c r="D157" s="234" t="s">
        <v>136</v>
      </c>
      <c r="E157" s="246" t="s">
        <v>1</v>
      </c>
      <c r="F157" s="247" t="s">
        <v>138</v>
      </c>
      <c r="G157" s="245"/>
      <c r="H157" s="248">
        <v>11.5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136</v>
      </c>
      <c r="AU157" s="254" t="s">
        <v>84</v>
      </c>
      <c r="AV157" s="14" t="s">
        <v>90</v>
      </c>
      <c r="AW157" s="14" t="s">
        <v>32</v>
      </c>
      <c r="AX157" s="14" t="s">
        <v>80</v>
      </c>
      <c r="AY157" s="254" t="s">
        <v>129</v>
      </c>
    </row>
    <row r="158" spans="1:65" s="2" customFormat="1" ht="33" customHeight="1">
      <c r="A158" s="37"/>
      <c r="B158" s="38"/>
      <c r="C158" s="218" t="s">
        <v>185</v>
      </c>
      <c r="D158" s="218" t="s">
        <v>131</v>
      </c>
      <c r="E158" s="219" t="s">
        <v>176</v>
      </c>
      <c r="F158" s="220" t="s">
        <v>177</v>
      </c>
      <c r="G158" s="221" t="s">
        <v>167</v>
      </c>
      <c r="H158" s="222">
        <v>84.346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40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90</v>
      </c>
      <c r="AT158" s="230" t="s">
        <v>131</v>
      </c>
      <c r="AU158" s="230" t="s">
        <v>84</v>
      </c>
      <c r="AY158" s="16" t="s">
        <v>129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80</v>
      </c>
      <c r="BK158" s="231">
        <f>ROUND(I158*H158,2)</f>
        <v>0</v>
      </c>
      <c r="BL158" s="16" t="s">
        <v>90</v>
      </c>
      <c r="BM158" s="230" t="s">
        <v>178</v>
      </c>
    </row>
    <row r="159" spans="1:51" s="13" customFormat="1" ht="12">
      <c r="A159" s="13"/>
      <c r="B159" s="232"/>
      <c r="C159" s="233"/>
      <c r="D159" s="234" t="s">
        <v>136</v>
      </c>
      <c r="E159" s="235" t="s">
        <v>1</v>
      </c>
      <c r="F159" s="236" t="s">
        <v>500</v>
      </c>
      <c r="G159" s="233"/>
      <c r="H159" s="237">
        <v>84.346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136</v>
      </c>
      <c r="AU159" s="243" t="s">
        <v>84</v>
      </c>
      <c r="AV159" s="13" t="s">
        <v>84</v>
      </c>
      <c r="AW159" s="13" t="s">
        <v>32</v>
      </c>
      <c r="AX159" s="13" t="s">
        <v>80</v>
      </c>
      <c r="AY159" s="243" t="s">
        <v>129</v>
      </c>
    </row>
    <row r="160" spans="1:65" s="2" customFormat="1" ht="37.8" customHeight="1">
      <c r="A160" s="37"/>
      <c r="B160" s="38"/>
      <c r="C160" s="218" t="s">
        <v>191</v>
      </c>
      <c r="D160" s="218" t="s">
        <v>131</v>
      </c>
      <c r="E160" s="219" t="s">
        <v>181</v>
      </c>
      <c r="F160" s="220" t="s">
        <v>182</v>
      </c>
      <c r="G160" s="221" t="s">
        <v>167</v>
      </c>
      <c r="H160" s="222">
        <v>843.46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40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90</v>
      </c>
      <c r="AT160" s="230" t="s">
        <v>131</v>
      </c>
      <c r="AU160" s="230" t="s">
        <v>84</v>
      </c>
      <c r="AY160" s="16" t="s">
        <v>129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80</v>
      </c>
      <c r="BK160" s="231">
        <f>ROUND(I160*H160,2)</f>
        <v>0</v>
      </c>
      <c r="BL160" s="16" t="s">
        <v>90</v>
      </c>
      <c r="BM160" s="230" t="s">
        <v>183</v>
      </c>
    </row>
    <row r="161" spans="1:51" s="13" customFormat="1" ht="12">
      <c r="A161" s="13"/>
      <c r="B161" s="232"/>
      <c r="C161" s="233"/>
      <c r="D161" s="234" t="s">
        <v>136</v>
      </c>
      <c r="E161" s="235" t="s">
        <v>1</v>
      </c>
      <c r="F161" s="236" t="s">
        <v>501</v>
      </c>
      <c r="G161" s="233"/>
      <c r="H161" s="237">
        <v>843.46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136</v>
      </c>
      <c r="AU161" s="243" t="s">
        <v>84</v>
      </c>
      <c r="AV161" s="13" t="s">
        <v>84</v>
      </c>
      <c r="AW161" s="13" t="s">
        <v>32</v>
      </c>
      <c r="AX161" s="13" t="s">
        <v>80</v>
      </c>
      <c r="AY161" s="243" t="s">
        <v>129</v>
      </c>
    </row>
    <row r="162" spans="1:65" s="2" customFormat="1" ht="24.15" customHeight="1">
      <c r="A162" s="37"/>
      <c r="B162" s="38"/>
      <c r="C162" s="218" t="s">
        <v>198</v>
      </c>
      <c r="D162" s="218" t="s">
        <v>131</v>
      </c>
      <c r="E162" s="219" t="s">
        <v>502</v>
      </c>
      <c r="F162" s="220" t="s">
        <v>503</v>
      </c>
      <c r="G162" s="221" t="s">
        <v>167</v>
      </c>
      <c r="H162" s="222">
        <v>18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40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90</v>
      </c>
      <c r="AT162" s="230" t="s">
        <v>131</v>
      </c>
      <c r="AU162" s="230" t="s">
        <v>84</v>
      </c>
      <c r="AY162" s="16" t="s">
        <v>129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80</v>
      </c>
      <c r="BK162" s="231">
        <f>ROUND(I162*H162,2)</f>
        <v>0</v>
      </c>
      <c r="BL162" s="16" t="s">
        <v>90</v>
      </c>
      <c r="BM162" s="230" t="s">
        <v>504</v>
      </c>
    </row>
    <row r="163" spans="1:51" s="13" customFormat="1" ht="12">
      <c r="A163" s="13"/>
      <c r="B163" s="232"/>
      <c r="C163" s="233"/>
      <c r="D163" s="234" t="s">
        <v>136</v>
      </c>
      <c r="E163" s="235" t="s">
        <v>1</v>
      </c>
      <c r="F163" s="236" t="s">
        <v>505</v>
      </c>
      <c r="G163" s="233"/>
      <c r="H163" s="237">
        <v>18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136</v>
      </c>
      <c r="AU163" s="243" t="s">
        <v>84</v>
      </c>
      <c r="AV163" s="13" t="s">
        <v>84</v>
      </c>
      <c r="AW163" s="13" t="s">
        <v>32</v>
      </c>
      <c r="AX163" s="13" t="s">
        <v>80</v>
      </c>
      <c r="AY163" s="243" t="s">
        <v>129</v>
      </c>
    </row>
    <row r="164" spans="1:65" s="2" customFormat="1" ht="33" customHeight="1">
      <c r="A164" s="37"/>
      <c r="B164" s="38"/>
      <c r="C164" s="218" t="s">
        <v>8</v>
      </c>
      <c r="D164" s="218" t="s">
        <v>131</v>
      </c>
      <c r="E164" s="219" t="s">
        <v>186</v>
      </c>
      <c r="F164" s="220" t="s">
        <v>187</v>
      </c>
      <c r="G164" s="221" t="s">
        <v>167</v>
      </c>
      <c r="H164" s="222">
        <v>17.68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40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90</v>
      </c>
      <c r="AT164" s="230" t="s">
        <v>131</v>
      </c>
      <c r="AU164" s="230" t="s">
        <v>84</v>
      </c>
      <c r="AY164" s="16" t="s">
        <v>129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80</v>
      </c>
      <c r="BK164" s="231">
        <f>ROUND(I164*H164,2)</f>
        <v>0</v>
      </c>
      <c r="BL164" s="16" t="s">
        <v>90</v>
      </c>
      <c r="BM164" s="230" t="s">
        <v>188</v>
      </c>
    </row>
    <row r="165" spans="1:51" s="13" customFormat="1" ht="12">
      <c r="A165" s="13"/>
      <c r="B165" s="232"/>
      <c r="C165" s="233"/>
      <c r="D165" s="234" t="s">
        <v>136</v>
      </c>
      <c r="E165" s="235" t="s">
        <v>1</v>
      </c>
      <c r="F165" s="236" t="s">
        <v>506</v>
      </c>
      <c r="G165" s="233"/>
      <c r="H165" s="237">
        <v>17.68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136</v>
      </c>
      <c r="AU165" s="243" t="s">
        <v>84</v>
      </c>
      <c r="AV165" s="13" t="s">
        <v>84</v>
      </c>
      <c r="AW165" s="13" t="s">
        <v>32</v>
      </c>
      <c r="AX165" s="13" t="s">
        <v>75</v>
      </c>
      <c r="AY165" s="243" t="s">
        <v>129</v>
      </c>
    </row>
    <row r="166" spans="1:51" s="14" customFormat="1" ht="12">
      <c r="A166" s="14"/>
      <c r="B166" s="244"/>
      <c r="C166" s="245"/>
      <c r="D166" s="234" t="s">
        <v>136</v>
      </c>
      <c r="E166" s="246" t="s">
        <v>1</v>
      </c>
      <c r="F166" s="247" t="s">
        <v>138</v>
      </c>
      <c r="G166" s="245"/>
      <c r="H166" s="248">
        <v>17.68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136</v>
      </c>
      <c r="AU166" s="254" t="s">
        <v>84</v>
      </c>
      <c r="AV166" s="14" t="s">
        <v>90</v>
      </c>
      <c r="AW166" s="14" t="s">
        <v>32</v>
      </c>
      <c r="AX166" s="14" t="s">
        <v>80</v>
      </c>
      <c r="AY166" s="254" t="s">
        <v>129</v>
      </c>
    </row>
    <row r="167" spans="1:65" s="2" customFormat="1" ht="16.5" customHeight="1">
      <c r="A167" s="37"/>
      <c r="B167" s="38"/>
      <c r="C167" s="255" t="s">
        <v>206</v>
      </c>
      <c r="D167" s="255" t="s">
        <v>192</v>
      </c>
      <c r="E167" s="256" t="s">
        <v>193</v>
      </c>
      <c r="F167" s="257" t="s">
        <v>194</v>
      </c>
      <c r="G167" s="258" t="s">
        <v>195</v>
      </c>
      <c r="H167" s="259">
        <v>32.708</v>
      </c>
      <c r="I167" s="260"/>
      <c r="J167" s="261">
        <f>ROUND(I167*H167,2)</f>
        <v>0</v>
      </c>
      <c r="K167" s="262"/>
      <c r="L167" s="263"/>
      <c r="M167" s="264" t="s">
        <v>1</v>
      </c>
      <c r="N167" s="265" t="s">
        <v>40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164</v>
      </c>
      <c r="AT167" s="230" t="s">
        <v>192</v>
      </c>
      <c r="AU167" s="230" t="s">
        <v>84</v>
      </c>
      <c r="AY167" s="16" t="s">
        <v>129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80</v>
      </c>
      <c r="BK167" s="231">
        <f>ROUND(I167*H167,2)</f>
        <v>0</v>
      </c>
      <c r="BL167" s="16" t="s">
        <v>90</v>
      </c>
      <c r="BM167" s="230" t="s">
        <v>196</v>
      </c>
    </row>
    <row r="168" spans="1:51" s="13" customFormat="1" ht="12">
      <c r="A168" s="13"/>
      <c r="B168" s="232"/>
      <c r="C168" s="233"/>
      <c r="D168" s="234" t="s">
        <v>136</v>
      </c>
      <c r="E168" s="235" t="s">
        <v>1</v>
      </c>
      <c r="F168" s="236" t="s">
        <v>507</v>
      </c>
      <c r="G168" s="233"/>
      <c r="H168" s="237">
        <v>32.708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136</v>
      </c>
      <c r="AU168" s="243" t="s">
        <v>84</v>
      </c>
      <c r="AV168" s="13" t="s">
        <v>84</v>
      </c>
      <c r="AW168" s="13" t="s">
        <v>32</v>
      </c>
      <c r="AX168" s="13" t="s">
        <v>80</v>
      </c>
      <c r="AY168" s="243" t="s">
        <v>129</v>
      </c>
    </row>
    <row r="169" spans="1:65" s="2" customFormat="1" ht="33" customHeight="1">
      <c r="A169" s="37"/>
      <c r="B169" s="38"/>
      <c r="C169" s="218" t="s">
        <v>212</v>
      </c>
      <c r="D169" s="218" t="s">
        <v>131</v>
      </c>
      <c r="E169" s="219" t="s">
        <v>199</v>
      </c>
      <c r="F169" s="220" t="s">
        <v>200</v>
      </c>
      <c r="G169" s="221" t="s">
        <v>195</v>
      </c>
      <c r="H169" s="222">
        <v>151.823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40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90</v>
      </c>
      <c r="AT169" s="230" t="s">
        <v>131</v>
      </c>
      <c r="AU169" s="230" t="s">
        <v>84</v>
      </c>
      <c r="AY169" s="16" t="s">
        <v>129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80</v>
      </c>
      <c r="BK169" s="231">
        <f>ROUND(I169*H169,2)</f>
        <v>0</v>
      </c>
      <c r="BL169" s="16" t="s">
        <v>90</v>
      </c>
      <c r="BM169" s="230" t="s">
        <v>201</v>
      </c>
    </row>
    <row r="170" spans="1:51" s="13" customFormat="1" ht="12">
      <c r="A170" s="13"/>
      <c r="B170" s="232"/>
      <c r="C170" s="233"/>
      <c r="D170" s="234" t="s">
        <v>136</v>
      </c>
      <c r="E170" s="235" t="s">
        <v>1</v>
      </c>
      <c r="F170" s="236" t="s">
        <v>508</v>
      </c>
      <c r="G170" s="233"/>
      <c r="H170" s="237">
        <v>151.823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136</v>
      </c>
      <c r="AU170" s="243" t="s">
        <v>84</v>
      </c>
      <c r="AV170" s="13" t="s">
        <v>84</v>
      </c>
      <c r="AW170" s="13" t="s">
        <v>32</v>
      </c>
      <c r="AX170" s="13" t="s">
        <v>80</v>
      </c>
      <c r="AY170" s="243" t="s">
        <v>129</v>
      </c>
    </row>
    <row r="171" spans="1:65" s="2" customFormat="1" ht="16.5" customHeight="1">
      <c r="A171" s="37"/>
      <c r="B171" s="38"/>
      <c r="C171" s="218" t="s">
        <v>218</v>
      </c>
      <c r="D171" s="218" t="s">
        <v>131</v>
      </c>
      <c r="E171" s="219" t="s">
        <v>203</v>
      </c>
      <c r="F171" s="220" t="s">
        <v>204</v>
      </c>
      <c r="G171" s="221" t="s">
        <v>167</v>
      </c>
      <c r="H171" s="222">
        <v>84.346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40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90</v>
      </c>
      <c r="AT171" s="230" t="s">
        <v>131</v>
      </c>
      <c r="AU171" s="230" t="s">
        <v>84</v>
      </c>
      <c r="AY171" s="16" t="s">
        <v>129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80</v>
      </c>
      <c r="BK171" s="231">
        <f>ROUND(I171*H171,2)</f>
        <v>0</v>
      </c>
      <c r="BL171" s="16" t="s">
        <v>90</v>
      </c>
      <c r="BM171" s="230" t="s">
        <v>205</v>
      </c>
    </row>
    <row r="172" spans="1:51" s="13" customFormat="1" ht="12">
      <c r="A172" s="13"/>
      <c r="B172" s="232"/>
      <c r="C172" s="233"/>
      <c r="D172" s="234" t="s">
        <v>136</v>
      </c>
      <c r="E172" s="235" t="s">
        <v>1</v>
      </c>
      <c r="F172" s="236" t="s">
        <v>509</v>
      </c>
      <c r="G172" s="233"/>
      <c r="H172" s="237">
        <v>84.346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136</v>
      </c>
      <c r="AU172" s="243" t="s">
        <v>84</v>
      </c>
      <c r="AV172" s="13" t="s">
        <v>84</v>
      </c>
      <c r="AW172" s="13" t="s">
        <v>32</v>
      </c>
      <c r="AX172" s="13" t="s">
        <v>80</v>
      </c>
      <c r="AY172" s="243" t="s">
        <v>129</v>
      </c>
    </row>
    <row r="173" spans="1:65" s="2" customFormat="1" ht="33" customHeight="1">
      <c r="A173" s="37"/>
      <c r="B173" s="38"/>
      <c r="C173" s="218" t="s">
        <v>223</v>
      </c>
      <c r="D173" s="218" t="s">
        <v>131</v>
      </c>
      <c r="E173" s="219" t="s">
        <v>510</v>
      </c>
      <c r="F173" s="220" t="s">
        <v>511</v>
      </c>
      <c r="G173" s="221" t="s">
        <v>134</v>
      </c>
      <c r="H173" s="222">
        <v>445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40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90</v>
      </c>
      <c r="AT173" s="230" t="s">
        <v>131</v>
      </c>
      <c r="AU173" s="230" t="s">
        <v>84</v>
      </c>
      <c r="AY173" s="16" t="s">
        <v>129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80</v>
      </c>
      <c r="BK173" s="231">
        <f>ROUND(I173*H173,2)</f>
        <v>0</v>
      </c>
      <c r="BL173" s="16" t="s">
        <v>90</v>
      </c>
      <c r="BM173" s="230" t="s">
        <v>512</v>
      </c>
    </row>
    <row r="174" spans="1:51" s="13" customFormat="1" ht="12">
      <c r="A174" s="13"/>
      <c r="B174" s="232"/>
      <c r="C174" s="233"/>
      <c r="D174" s="234" t="s">
        <v>136</v>
      </c>
      <c r="E174" s="235" t="s">
        <v>1</v>
      </c>
      <c r="F174" s="236" t="s">
        <v>513</v>
      </c>
      <c r="G174" s="233"/>
      <c r="H174" s="237">
        <v>445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136</v>
      </c>
      <c r="AU174" s="243" t="s">
        <v>84</v>
      </c>
      <c r="AV174" s="13" t="s">
        <v>84</v>
      </c>
      <c r="AW174" s="13" t="s">
        <v>32</v>
      </c>
      <c r="AX174" s="13" t="s">
        <v>80</v>
      </c>
      <c r="AY174" s="243" t="s">
        <v>129</v>
      </c>
    </row>
    <row r="175" spans="1:65" s="2" customFormat="1" ht="24.15" customHeight="1">
      <c r="A175" s="37"/>
      <c r="B175" s="38"/>
      <c r="C175" s="218" t="s">
        <v>228</v>
      </c>
      <c r="D175" s="218" t="s">
        <v>131</v>
      </c>
      <c r="E175" s="219" t="s">
        <v>514</v>
      </c>
      <c r="F175" s="220" t="s">
        <v>515</v>
      </c>
      <c r="G175" s="221" t="s">
        <v>134</v>
      </c>
      <c r="H175" s="222">
        <v>445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40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90</v>
      </c>
      <c r="AT175" s="230" t="s">
        <v>131</v>
      </c>
      <c r="AU175" s="230" t="s">
        <v>84</v>
      </c>
      <c r="AY175" s="16" t="s">
        <v>129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80</v>
      </c>
      <c r="BK175" s="231">
        <f>ROUND(I175*H175,2)</f>
        <v>0</v>
      </c>
      <c r="BL175" s="16" t="s">
        <v>90</v>
      </c>
      <c r="BM175" s="230" t="s">
        <v>516</v>
      </c>
    </row>
    <row r="176" spans="1:51" s="13" customFormat="1" ht="12">
      <c r="A176" s="13"/>
      <c r="B176" s="232"/>
      <c r="C176" s="233"/>
      <c r="D176" s="234" t="s">
        <v>136</v>
      </c>
      <c r="E176" s="235" t="s">
        <v>1</v>
      </c>
      <c r="F176" s="236" t="s">
        <v>513</v>
      </c>
      <c r="G176" s="233"/>
      <c r="H176" s="237">
        <v>445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136</v>
      </c>
      <c r="AU176" s="243" t="s">
        <v>84</v>
      </c>
      <c r="AV176" s="13" t="s">
        <v>84</v>
      </c>
      <c r="AW176" s="13" t="s">
        <v>32</v>
      </c>
      <c r="AX176" s="13" t="s">
        <v>80</v>
      </c>
      <c r="AY176" s="243" t="s">
        <v>129</v>
      </c>
    </row>
    <row r="177" spans="1:65" s="2" customFormat="1" ht="16.5" customHeight="1">
      <c r="A177" s="37"/>
      <c r="B177" s="38"/>
      <c r="C177" s="255" t="s">
        <v>7</v>
      </c>
      <c r="D177" s="255" t="s">
        <v>192</v>
      </c>
      <c r="E177" s="256" t="s">
        <v>517</v>
      </c>
      <c r="F177" s="257" t="s">
        <v>518</v>
      </c>
      <c r="G177" s="258" t="s">
        <v>195</v>
      </c>
      <c r="H177" s="259">
        <v>77.875</v>
      </c>
      <c r="I177" s="260"/>
      <c r="J177" s="261">
        <f>ROUND(I177*H177,2)</f>
        <v>0</v>
      </c>
      <c r="K177" s="262"/>
      <c r="L177" s="263"/>
      <c r="M177" s="264" t="s">
        <v>1</v>
      </c>
      <c r="N177" s="265" t="s">
        <v>40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164</v>
      </c>
      <c r="AT177" s="230" t="s">
        <v>192</v>
      </c>
      <c r="AU177" s="230" t="s">
        <v>84</v>
      </c>
      <c r="AY177" s="16" t="s">
        <v>129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80</v>
      </c>
      <c r="BK177" s="231">
        <f>ROUND(I177*H177,2)</f>
        <v>0</v>
      </c>
      <c r="BL177" s="16" t="s">
        <v>90</v>
      </c>
      <c r="BM177" s="230" t="s">
        <v>519</v>
      </c>
    </row>
    <row r="178" spans="1:51" s="13" customFormat="1" ht="12">
      <c r="A178" s="13"/>
      <c r="B178" s="232"/>
      <c r="C178" s="233"/>
      <c r="D178" s="234" t="s">
        <v>136</v>
      </c>
      <c r="E178" s="235" t="s">
        <v>1</v>
      </c>
      <c r="F178" s="236" t="s">
        <v>520</v>
      </c>
      <c r="G178" s="233"/>
      <c r="H178" s="237">
        <v>77.875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136</v>
      </c>
      <c r="AU178" s="243" t="s">
        <v>84</v>
      </c>
      <c r="AV178" s="13" t="s">
        <v>84</v>
      </c>
      <c r="AW178" s="13" t="s">
        <v>32</v>
      </c>
      <c r="AX178" s="13" t="s">
        <v>80</v>
      </c>
      <c r="AY178" s="243" t="s">
        <v>129</v>
      </c>
    </row>
    <row r="179" spans="1:65" s="2" customFormat="1" ht="24.15" customHeight="1">
      <c r="A179" s="37"/>
      <c r="B179" s="38"/>
      <c r="C179" s="218" t="s">
        <v>237</v>
      </c>
      <c r="D179" s="218" t="s">
        <v>131</v>
      </c>
      <c r="E179" s="219" t="s">
        <v>521</v>
      </c>
      <c r="F179" s="220" t="s">
        <v>522</v>
      </c>
      <c r="G179" s="221" t="s">
        <v>134</v>
      </c>
      <c r="H179" s="222">
        <v>445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40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90</v>
      </c>
      <c r="AT179" s="230" t="s">
        <v>131</v>
      </c>
      <c r="AU179" s="230" t="s">
        <v>84</v>
      </c>
      <c r="AY179" s="16" t="s">
        <v>129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80</v>
      </c>
      <c r="BK179" s="231">
        <f>ROUND(I179*H179,2)</f>
        <v>0</v>
      </c>
      <c r="BL179" s="16" t="s">
        <v>90</v>
      </c>
      <c r="BM179" s="230" t="s">
        <v>523</v>
      </c>
    </row>
    <row r="180" spans="1:51" s="13" customFormat="1" ht="12">
      <c r="A180" s="13"/>
      <c r="B180" s="232"/>
      <c r="C180" s="233"/>
      <c r="D180" s="234" t="s">
        <v>136</v>
      </c>
      <c r="E180" s="235" t="s">
        <v>1</v>
      </c>
      <c r="F180" s="236" t="s">
        <v>513</v>
      </c>
      <c r="G180" s="233"/>
      <c r="H180" s="237">
        <v>445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136</v>
      </c>
      <c r="AU180" s="243" t="s">
        <v>84</v>
      </c>
      <c r="AV180" s="13" t="s">
        <v>84</v>
      </c>
      <c r="AW180" s="13" t="s">
        <v>32</v>
      </c>
      <c r="AX180" s="13" t="s">
        <v>80</v>
      </c>
      <c r="AY180" s="243" t="s">
        <v>129</v>
      </c>
    </row>
    <row r="181" spans="1:65" s="2" customFormat="1" ht="16.5" customHeight="1">
      <c r="A181" s="37"/>
      <c r="B181" s="38"/>
      <c r="C181" s="255" t="s">
        <v>241</v>
      </c>
      <c r="D181" s="255" t="s">
        <v>192</v>
      </c>
      <c r="E181" s="256" t="s">
        <v>524</v>
      </c>
      <c r="F181" s="257" t="s">
        <v>525</v>
      </c>
      <c r="G181" s="258" t="s">
        <v>526</v>
      </c>
      <c r="H181" s="259">
        <v>22.25</v>
      </c>
      <c r="I181" s="260"/>
      <c r="J181" s="261">
        <f>ROUND(I181*H181,2)</f>
        <v>0</v>
      </c>
      <c r="K181" s="262"/>
      <c r="L181" s="263"/>
      <c r="M181" s="264" t="s">
        <v>1</v>
      </c>
      <c r="N181" s="265" t="s">
        <v>40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164</v>
      </c>
      <c r="AT181" s="230" t="s">
        <v>192</v>
      </c>
      <c r="AU181" s="230" t="s">
        <v>84</v>
      </c>
      <c r="AY181" s="16" t="s">
        <v>129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80</v>
      </c>
      <c r="BK181" s="231">
        <f>ROUND(I181*H181,2)</f>
        <v>0</v>
      </c>
      <c r="BL181" s="16" t="s">
        <v>90</v>
      </c>
      <c r="BM181" s="230" t="s">
        <v>527</v>
      </c>
    </row>
    <row r="182" spans="1:51" s="13" customFormat="1" ht="12">
      <c r="A182" s="13"/>
      <c r="B182" s="232"/>
      <c r="C182" s="233"/>
      <c r="D182" s="234" t="s">
        <v>136</v>
      </c>
      <c r="E182" s="235" t="s">
        <v>1</v>
      </c>
      <c r="F182" s="236" t="s">
        <v>528</v>
      </c>
      <c r="G182" s="233"/>
      <c r="H182" s="237">
        <v>22.25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136</v>
      </c>
      <c r="AU182" s="243" t="s">
        <v>84</v>
      </c>
      <c r="AV182" s="13" t="s">
        <v>84</v>
      </c>
      <c r="AW182" s="13" t="s">
        <v>32</v>
      </c>
      <c r="AX182" s="13" t="s">
        <v>80</v>
      </c>
      <c r="AY182" s="243" t="s">
        <v>129</v>
      </c>
    </row>
    <row r="183" spans="1:65" s="2" customFormat="1" ht="24.15" customHeight="1">
      <c r="A183" s="37"/>
      <c r="B183" s="38"/>
      <c r="C183" s="218" t="s">
        <v>245</v>
      </c>
      <c r="D183" s="218" t="s">
        <v>131</v>
      </c>
      <c r="E183" s="219" t="s">
        <v>207</v>
      </c>
      <c r="F183" s="220" t="s">
        <v>208</v>
      </c>
      <c r="G183" s="221" t="s">
        <v>134</v>
      </c>
      <c r="H183" s="222">
        <v>395.45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40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90</v>
      </c>
      <c r="AT183" s="230" t="s">
        <v>131</v>
      </c>
      <c r="AU183" s="230" t="s">
        <v>84</v>
      </c>
      <c r="AY183" s="16" t="s">
        <v>129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80</v>
      </c>
      <c r="BK183" s="231">
        <f>ROUND(I183*H183,2)</f>
        <v>0</v>
      </c>
      <c r="BL183" s="16" t="s">
        <v>90</v>
      </c>
      <c r="BM183" s="230" t="s">
        <v>209</v>
      </c>
    </row>
    <row r="184" spans="1:51" s="13" customFormat="1" ht="12">
      <c r="A184" s="13"/>
      <c r="B184" s="232"/>
      <c r="C184" s="233"/>
      <c r="D184" s="234" t="s">
        <v>136</v>
      </c>
      <c r="E184" s="235" t="s">
        <v>1</v>
      </c>
      <c r="F184" s="236" t="s">
        <v>529</v>
      </c>
      <c r="G184" s="233"/>
      <c r="H184" s="237">
        <v>395.45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136</v>
      </c>
      <c r="AU184" s="243" t="s">
        <v>84</v>
      </c>
      <c r="AV184" s="13" t="s">
        <v>84</v>
      </c>
      <c r="AW184" s="13" t="s">
        <v>32</v>
      </c>
      <c r="AX184" s="13" t="s">
        <v>80</v>
      </c>
      <c r="AY184" s="243" t="s">
        <v>129</v>
      </c>
    </row>
    <row r="185" spans="1:63" s="12" customFormat="1" ht="22.8" customHeight="1">
      <c r="A185" s="12"/>
      <c r="B185" s="202"/>
      <c r="C185" s="203"/>
      <c r="D185" s="204" t="s">
        <v>74</v>
      </c>
      <c r="E185" s="216" t="s">
        <v>87</v>
      </c>
      <c r="F185" s="216" t="s">
        <v>530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SUM(P186:P187)</f>
        <v>0</v>
      </c>
      <c r="Q185" s="210"/>
      <c r="R185" s="211">
        <f>SUM(R186:R187)</f>
        <v>1.662605</v>
      </c>
      <c r="S185" s="210"/>
      <c r="T185" s="212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80</v>
      </c>
      <c r="AT185" s="214" t="s">
        <v>74</v>
      </c>
      <c r="AU185" s="214" t="s">
        <v>80</v>
      </c>
      <c r="AY185" s="213" t="s">
        <v>129</v>
      </c>
      <c r="BK185" s="215">
        <f>SUM(BK186:BK187)</f>
        <v>0</v>
      </c>
    </row>
    <row r="186" spans="1:65" s="2" customFormat="1" ht="62.7" customHeight="1">
      <c r="A186" s="37"/>
      <c r="B186" s="38"/>
      <c r="C186" s="218" t="s">
        <v>250</v>
      </c>
      <c r="D186" s="218" t="s">
        <v>131</v>
      </c>
      <c r="E186" s="219" t="s">
        <v>531</v>
      </c>
      <c r="F186" s="220" t="s">
        <v>532</v>
      </c>
      <c r="G186" s="221" t="s">
        <v>134</v>
      </c>
      <c r="H186" s="222">
        <v>33.5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40</v>
      </c>
      <c r="O186" s="90"/>
      <c r="P186" s="228">
        <f>O186*H186</f>
        <v>0</v>
      </c>
      <c r="Q186" s="228">
        <v>0.04963</v>
      </c>
      <c r="R186" s="228">
        <f>Q186*H186</f>
        <v>1.662605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90</v>
      </c>
      <c r="AT186" s="230" t="s">
        <v>131</v>
      </c>
      <c r="AU186" s="230" t="s">
        <v>84</v>
      </c>
      <c r="AY186" s="16" t="s">
        <v>129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80</v>
      </c>
      <c r="BK186" s="231">
        <f>ROUND(I186*H186,2)</f>
        <v>0</v>
      </c>
      <c r="BL186" s="16" t="s">
        <v>90</v>
      </c>
      <c r="BM186" s="230" t="s">
        <v>533</v>
      </c>
    </row>
    <row r="187" spans="1:51" s="13" customFormat="1" ht="12">
      <c r="A187" s="13"/>
      <c r="B187" s="232"/>
      <c r="C187" s="233"/>
      <c r="D187" s="234" t="s">
        <v>136</v>
      </c>
      <c r="E187" s="235" t="s">
        <v>1</v>
      </c>
      <c r="F187" s="236" t="s">
        <v>534</v>
      </c>
      <c r="G187" s="233"/>
      <c r="H187" s="237">
        <v>33.5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136</v>
      </c>
      <c r="AU187" s="243" t="s">
        <v>84</v>
      </c>
      <c r="AV187" s="13" t="s">
        <v>84</v>
      </c>
      <c r="AW187" s="13" t="s">
        <v>32</v>
      </c>
      <c r="AX187" s="13" t="s">
        <v>80</v>
      </c>
      <c r="AY187" s="243" t="s">
        <v>129</v>
      </c>
    </row>
    <row r="188" spans="1:63" s="12" customFormat="1" ht="22.8" customHeight="1">
      <c r="A188" s="12"/>
      <c r="B188" s="202"/>
      <c r="C188" s="203"/>
      <c r="D188" s="204" t="s">
        <v>74</v>
      </c>
      <c r="E188" s="216" t="s">
        <v>93</v>
      </c>
      <c r="F188" s="216" t="s">
        <v>535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SUM(P189:P231)</f>
        <v>0</v>
      </c>
      <c r="Q188" s="210"/>
      <c r="R188" s="211">
        <f>SUM(R189:R231)</f>
        <v>66.800895</v>
      </c>
      <c r="S188" s="210"/>
      <c r="T188" s="212">
        <f>SUM(T189:T231)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80</v>
      </c>
      <c r="AT188" s="214" t="s">
        <v>74</v>
      </c>
      <c r="AU188" s="214" t="s">
        <v>80</v>
      </c>
      <c r="AY188" s="213" t="s">
        <v>129</v>
      </c>
      <c r="BK188" s="215">
        <f>SUM(BK189:BK231)</f>
        <v>0</v>
      </c>
    </row>
    <row r="189" spans="1:65" s="2" customFormat="1" ht="16.5" customHeight="1">
      <c r="A189" s="37"/>
      <c r="B189" s="38"/>
      <c r="C189" s="218" t="s">
        <v>255</v>
      </c>
      <c r="D189" s="218" t="s">
        <v>131</v>
      </c>
      <c r="E189" s="219" t="s">
        <v>213</v>
      </c>
      <c r="F189" s="220" t="s">
        <v>214</v>
      </c>
      <c r="G189" s="221" t="s">
        <v>134</v>
      </c>
      <c r="H189" s="222">
        <v>191.95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40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90</v>
      </c>
      <c r="AT189" s="230" t="s">
        <v>131</v>
      </c>
      <c r="AU189" s="230" t="s">
        <v>84</v>
      </c>
      <c r="AY189" s="16" t="s">
        <v>129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80</v>
      </c>
      <c r="BK189" s="231">
        <f>ROUND(I189*H189,2)</f>
        <v>0</v>
      </c>
      <c r="BL189" s="16" t="s">
        <v>90</v>
      </c>
      <c r="BM189" s="230" t="s">
        <v>215</v>
      </c>
    </row>
    <row r="190" spans="1:51" s="13" customFormat="1" ht="12">
      <c r="A190" s="13"/>
      <c r="B190" s="232"/>
      <c r="C190" s="233"/>
      <c r="D190" s="234" t="s">
        <v>136</v>
      </c>
      <c r="E190" s="235" t="s">
        <v>1</v>
      </c>
      <c r="F190" s="236" t="s">
        <v>536</v>
      </c>
      <c r="G190" s="233"/>
      <c r="H190" s="237">
        <v>107.8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136</v>
      </c>
      <c r="AU190" s="243" t="s">
        <v>84</v>
      </c>
      <c r="AV190" s="13" t="s">
        <v>84</v>
      </c>
      <c r="AW190" s="13" t="s">
        <v>32</v>
      </c>
      <c r="AX190" s="13" t="s">
        <v>75</v>
      </c>
      <c r="AY190" s="243" t="s">
        <v>129</v>
      </c>
    </row>
    <row r="191" spans="1:51" s="13" customFormat="1" ht="12">
      <c r="A191" s="13"/>
      <c r="B191" s="232"/>
      <c r="C191" s="233"/>
      <c r="D191" s="234" t="s">
        <v>136</v>
      </c>
      <c r="E191" s="235" t="s">
        <v>1</v>
      </c>
      <c r="F191" s="236" t="s">
        <v>537</v>
      </c>
      <c r="G191" s="233"/>
      <c r="H191" s="237">
        <v>84.15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136</v>
      </c>
      <c r="AU191" s="243" t="s">
        <v>84</v>
      </c>
      <c r="AV191" s="13" t="s">
        <v>84</v>
      </c>
      <c r="AW191" s="13" t="s">
        <v>32</v>
      </c>
      <c r="AX191" s="13" t="s">
        <v>75</v>
      </c>
      <c r="AY191" s="243" t="s">
        <v>129</v>
      </c>
    </row>
    <row r="192" spans="1:51" s="14" customFormat="1" ht="12">
      <c r="A192" s="14"/>
      <c r="B192" s="244"/>
      <c r="C192" s="245"/>
      <c r="D192" s="234" t="s">
        <v>136</v>
      </c>
      <c r="E192" s="246" t="s">
        <v>1</v>
      </c>
      <c r="F192" s="247" t="s">
        <v>138</v>
      </c>
      <c r="G192" s="245"/>
      <c r="H192" s="248">
        <v>191.95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136</v>
      </c>
      <c r="AU192" s="254" t="s">
        <v>84</v>
      </c>
      <c r="AV192" s="14" t="s">
        <v>90</v>
      </c>
      <c r="AW192" s="14" t="s">
        <v>32</v>
      </c>
      <c r="AX192" s="14" t="s">
        <v>80</v>
      </c>
      <c r="AY192" s="254" t="s">
        <v>129</v>
      </c>
    </row>
    <row r="193" spans="1:65" s="2" customFormat="1" ht="16.5" customHeight="1">
      <c r="A193" s="37"/>
      <c r="B193" s="38"/>
      <c r="C193" s="218" t="s">
        <v>262</v>
      </c>
      <c r="D193" s="218" t="s">
        <v>131</v>
      </c>
      <c r="E193" s="219" t="s">
        <v>219</v>
      </c>
      <c r="F193" s="220" t="s">
        <v>220</v>
      </c>
      <c r="G193" s="221" t="s">
        <v>134</v>
      </c>
      <c r="H193" s="222">
        <v>203.5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40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90</v>
      </c>
      <c r="AT193" s="230" t="s">
        <v>131</v>
      </c>
      <c r="AU193" s="230" t="s">
        <v>84</v>
      </c>
      <c r="AY193" s="16" t="s">
        <v>129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80</v>
      </c>
      <c r="BK193" s="231">
        <f>ROUND(I193*H193,2)</f>
        <v>0</v>
      </c>
      <c r="BL193" s="16" t="s">
        <v>90</v>
      </c>
      <c r="BM193" s="230" t="s">
        <v>221</v>
      </c>
    </row>
    <row r="194" spans="1:51" s="13" customFormat="1" ht="12">
      <c r="A194" s="13"/>
      <c r="B194" s="232"/>
      <c r="C194" s="233"/>
      <c r="D194" s="234" t="s">
        <v>136</v>
      </c>
      <c r="E194" s="235" t="s">
        <v>1</v>
      </c>
      <c r="F194" s="236" t="s">
        <v>538</v>
      </c>
      <c r="G194" s="233"/>
      <c r="H194" s="237">
        <v>203.5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136</v>
      </c>
      <c r="AU194" s="243" t="s">
        <v>84</v>
      </c>
      <c r="AV194" s="13" t="s">
        <v>84</v>
      </c>
      <c r="AW194" s="13" t="s">
        <v>32</v>
      </c>
      <c r="AX194" s="13" t="s">
        <v>80</v>
      </c>
      <c r="AY194" s="243" t="s">
        <v>129</v>
      </c>
    </row>
    <row r="195" spans="1:65" s="2" customFormat="1" ht="24.15" customHeight="1">
      <c r="A195" s="37"/>
      <c r="B195" s="38"/>
      <c r="C195" s="218" t="s">
        <v>267</v>
      </c>
      <c r="D195" s="218" t="s">
        <v>131</v>
      </c>
      <c r="E195" s="219" t="s">
        <v>224</v>
      </c>
      <c r="F195" s="220" t="s">
        <v>225</v>
      </c>
      <c r="G195" s="221" t="s">
        <v>134</v>
      </c>
      <c r="H195" s="222">
        <v>102.9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40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90</v>
      </c>
      <c r="AT195" s="230" t="s">
        <v>131</v>
      </c>
      <c r="AU195" s="230" t="s">
        <v>84</v>
      </c>
      <c r="AY195" s="16" t="s">
        <v>129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80</v>
      </c>
      <c r="BK195" s="231">
        <f>ROUND(I195*H195,2)</f>
        <v>0</v>
      </c>
      <c r="BL195" s="16" t="s">
        <v>90</v>
      </c>
      <c r="BM195" s="230" t="s">
        <v>226</v>
      </c>
    </row>
    <row r="196" spans="1:51" s="13" customFormat="1" ht="12">
      <c r="A196" s="13"/>
      <c r="B196" s="232"/>
      <c r="C196" s="233"/>
      <c r="D196" s="234" t="s">
        <v>136</v>
      </c>
      <c r="E196" s="235" t="s">
        <v>1</v>
      </c>
      <c r="F196" s="236" t="s">
        <v>539</v>
      </c>
      <c r="G196" s="233"/>
      <c r="H196" s="237">
        <v>102.9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136</v>
      </c>
      <c r="AU196" s="243" t="s">
        <v>84</v>
      </c>
      <c r="AV196" s="13" t="s">
        <v>84</v>
      </c>
      <c r="AW196" s="13" t="s">
        <v>32</v>
      </c>
      <c r="AX196" s="13" t="s">
        <v>80</v>
      </c>
      <c r="AY196" s="243" t="s">
        <v>129</v>
      </c>
    </row>
    <row r="197" spans="1:65" s="2" customFormat="1" ht="24.15" customHeight="1">
      <c r="A197" s="37"/>
      <c r="B197" s="38"/>
      <c r="C197" s="218" t="s">
        <v>272</v>
      </c>
      <c r="D197" s="218" t="s">
        <v>131</v>
      </c>
      <c r="E197" s="219" t="s">
        <v>229</v>
      </c>
      <c r="F197" s="220" t="s">
        <v>230</v>
      </c>
      <c r="G197" s="221" t="s">
        <v>134</v>
      </c>
      <c r="H197" s="222">
        <v>194.25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40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90</v>
      </c>
      <c r="AT197" s="230" t="s">
        <v>131</v>
      </c>
      <c r="AU197" s="230" t="s">
        <v>84</v>
      </c>
      <c r="AY197" s="16" t="s">
        <v>129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80</v>
      </c>
      <c r="BK197" s="231">
        <f>ROUND(I197*H197,2)</f>
        <v>0</v>
      </c>
      <c r="BL197" s="16" t="s">
        <v>90</v>
      </c>
      <c r="BM197" s="230" t="s">
        <v>231</v>
      </c>
    </row>
    <row r="198" spans="1:51" s="13" customFormat="1" ht="12">
      <c r="A198" s="13"/>
      <c r="B198" s="232"/>
      <c r="C198" s="233"/>
      <c r="D198" s="234" t="s">
        <v>136</v>
      </c>
      <c r="E198" s="235" t="s">
        <v>1</v>
      </c>
      <c r="F198" s="236" t="s">
        <v>540</v>
      </c>
      <c r="G198" s="233"/>
      <c r="H198" s="237">
        <v>194.25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136</v>
      </c>
      <c r="AU198" s="243" t="s">
        <v>84</v>
      </c>
      <c r="AV198" s="13" t="s">
        <v>84</v>
      </c>
      <c r="AW198" s="13" t="s">
        <v>32</v>
      </c>
      <c r="AX198" s="13" t="s">
        <v>80</v>
      </c>
      <c r="AY198" s="243" t="s">
        <v>129</v>
      </c>
    </row>
    <row r="199" spans="1:65" s="2" customFormat="1" ht="33" customHeight="1">
      <c r="A199" s="37"/>
      <c r="B199" s="38"/>
      <c r="C199" s="218" t="s">
        <v>277</v>
      </c>
      <c r="D199" s="218" t="s">
        <v>131</v>
      </c>
      <c r="E199" s="219" t="s">
        <v>233</v>
      </c>
      <c r="F199" s="220" t="s">
        <v>234</v>
      </c>
      <c r="G199" s="221" t="s">
        <v>134</v>
      </c>
      <c r="H199" s="222">
        <v>64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40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90</v>
      </c>
      <c r="AT199" s="230" t="s">
        <v>131</v>
      </c>
      <c r="AU199" s="230" t="s">
        <v>84</v>
      </c>
      <c r="AY199" s="16" t="s">
        <v>129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80</v>
      </c>
      <c r="BK199" s="231">
        <f>ROUND(I199*H199,2)</f>
        <v>0</v>
      </c>
      <c r="BL199" s="16" t="s">
        <v>90</v>
      </c>
      <c r="BM199" s="230" t="s">
        <v>541</v>
      </c>
    </row>
    <row r="200" spans="1:51" s="13" customFormat="1" ht="12">
      <c r="A200" s="13"/>
      <c r="B200" s="232"/>
      <c r="C200" s="233"/>
      <c r="D200" s="234" t="s">
        <v>136</v>
      </c>
      <c r="E200" s="235" t="s">
        <v>1</v>
      </c>
      <c r="F200" s="236" t="s">
        <v>542</v>
      </c>
      <c r="G200" s="233"/>
      <c r="H200" s="237">
        <v>64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136</v>
      </c>
      <c r="AU200" s="243" t="s">
        <v>84</v>
      </c>
      <c r="AV200" s="13" t="s">
        <v>84</v>
      </c>
      <c r="AW200" s="13" t="s">
        <v>32</v>
      </c>
      <c r="AX200" s="13" t="s">
        <v>80</v>
      </c>
      <c r="AY200" s="243" t="s">
        <v>129</v>
      </c>
    </row>
    <row r="201" spans="1:65" s="2" customFormat="1" ht="24.15" customHeight="1">
      <c r="A201" s="37"/>
      <c r="B201" s="38"/>
      <c r="C201" s="218" t="s">
        <v>283</v>
      </c>
      <c r="D201" s="218" t="s">
        <v>131</v>
      </c>
      <c r="E201" s="219" t="s">
        <v>543</v>
      </c>
      <c r="F201" s="220" t="s">
        <v>544</v>
      </c>
      <c r="G201" s="221" t="s">
        <v>134</v>
      </c>
      <c r="H201" s="222">
        <v>13.9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40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90</v>
      </c>
      <c r="AT201" s="230" t="s">
        <v>131</v>
      </c>
      <c r="AU201" s="230" t="s">
        <v>84</v>
      </c>
      <c r="AY201" s="16" t="s">
        <v>129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80</v>
      </c>
      <c r="BK201" s="231">
        <f>ROUND(I201*H201,2)</f>
        <v>0</v>
      </c>
      <c r="BL201" s="16" t="s">
        <v>90</v>
      </c>
      <c r="BM201" s="230" t="s">
        <v>545</v>
      </c>
    </row>
    <row r="202" spans="1:51" s="13" customFormat="1" ht="12">
      <c r="A202" s="13"/>
      <c r="B202" s="232"/>
      <c r="C202" s="233"/>
      <c r="D202" s="234" t="s">
        <v>136</v>
      </c>
      <c r="E202" s="235" t="s">
        <v>1</v>
      </c>
      <c r="F202" s="236" t="s">
        <v>546</v>
      </c>
      <c r="G202" s="233"/>
      <c r="H202" s="237">
        <v>13.9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136</v>
      </c>
      <c r="AU202" s="243" t="s">
        <v>84</v>
      </c>
      <c r="AV202" s="13" t="s">
        <v>84</v>
      </c>
      <c r="AW202" s="13" t="s">
        <v>32</v>
      </c>
      <c r="AX202" s="13" t="s">
        <v>80</v>
      </c>
      <c r="AY202" s="243" t="s">
        <v>129</v>
      </c>
    </row>
    <row r="203" spans="1:65" s="2" customFormat="1" ht="24.15" customHeight="1">
      <c r="A203" s="37"/>
      <c r="B203" s="38"/>
      <c r="C203" s="218" t="s">
        <v>288</v>
      </c>
      <c r="D203" s="218" t="s">
        <v>131</v>
      </c>
      <c r="E203" s="219" t="s">
        <v>238</v>
      </c>
      <c r="F203" s="220" t="s">
        <v>239</v>
      </c>
      <c r="G203" s="221" t="s">
        <v>134</v>
      </c>
      <c r="H203" s="222">
        <v>64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40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90</v>
      </c>
      <c r="AT203" s="230" t="s">
        <v>131</v>
      </c>
      <c r="AU203" s="230" t="s">
        <v>84</v>
      </c>
      <c r="AY203" s="16" t="s">
        <v>129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80</v>
      </c>
      <c r="BK203" s="231">
        <f>ROUND(I203*H203,2)</f>
        <v>0</v>
      </c>
      <c r="BL203" s="16" t="s">
        <v>90</v>
      </c>
      <c r="BM203" s="230" t="s">
        <v>240</v>
      </c>
    </row>
    <row r="204" spans="1:51" s="13" customFormat="1" ht="12">
      <c r="A204" s="13"/>
      <c r="B204" s="232"/>
      <c r="C204" s="233"/>
      <c r="D204" s="234" t="s">
        <v>136</v>
      </c>
      <c r="E204" s="235" t="s">
        <v>1</v>
      </c>
      <c r="F204" s="236" t="s">
        <v>542</v>
      </c>
      <c r="G204" s="233"/>
      <c r="H204" s="237">
        <v>64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136</v>
      </c>
      <c r="AU204" s="243" t="s">
        <v>84</v>
      </c>
      <c r="AV204" s="13" t="s">
        <v>84</v>
      </c>
      <c r="AW204" s="13" t="s">
        <v>32</v>
      </c>
      <c r="AX204" s="13" t="s">
        <v>80</v>
      </c>
      <c r="AY204" s="243" t="s">
        <v>129</v>
      </c>
    </row>
    <row r="205" spans="1:65" s="2" customFormat="1" ht="33" customHeight="1">
      <c r="A205" s="37"/>
      <c r="B205" s="38"/>
      <c r="C205" s="218" t="s">
        <v>294</v>
      </c>
      <c r="D205" s="218" t="s">
        <v>131</v>
      </c>
      <c r="E205" s="219" t="s">
        <v>242</v>
      </c>
      <c r="F205" s="220" t="s">
        <v>243</v>
      </c>
      <c r="G205" s="221" t="s">
        <v>134</v>
      </c>
      <c r="H205" s="222">
        <v>64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40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90</v>
      </c>
      <c r="AT205" s="230" t="s">
        <v>131</v>
      </c>
      <c r="AU205" s="230" t="s">
        <v>84</v>
      </c>
      <c r="AY205" s="16" t="s">
        <v>129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80</v>
      </c>
      <c r="BK205" s="231">
        <f>ROUND(I205*H205,2)</f>
        <v>0</v>
      </c>
      <c r="BL205" s="16" t="s">
        <v>90</v>
      </c>
      <c r="BM205" s="230" t="s">
        <v>244</v>
      </c>
    </row>
    <row r="206" spans="1:51" s="13" customFormat="1" ht="12">
      <c r="A206" s="13"/>
      <c r="B206" s="232"/>
      <c r="C206" s="233"/>
      <c r="D206" s="234" t="s">
        <v>136</v>
      </c>
      <c r="E206" s="235" t="s">
        <v>1</v>
      </c>
      <c r="F206" s="236" t="s">
        <v>542</v>
      </c>
      <c r="G206" s="233"/>
      <c r="H206" s="237">
        <v>64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136</v>
      </c>
      <c r="AU206" s="243" t="s">
        <v>84</v>
      </c>
      <c r="AV206" s="13" t="s">
        <v>84</v>
      </c>
      <c r="AW206" s="13" t="s">
        <v>32</v>
      </c>
      <c r="AX206" s="13" t="s">
        <v>80</v>
      </c>
      <c r="AY206" s="243" t="s">
        <v>129</v>
      </c>
    </row>
    <row r="207" spans="1:65" s="2" customFormat="1" ht="24.15" customHeight="1">
      <c r="A207" s="37"/>
      <c r="B207" s="38"/>
      <c r="C207" s="218" t="s">
        <v>298</v>
      </c>
      <c r="D207" s="218" t="s">
        <v>131</v>
      </c>
      <c r="E207" s="219" t="s">
        <v>246</v>
      </c>
      <c r="F207" s="220" t="s">
        <v>247</v>
      </c>
      <c r="G207" s="221" t="s">
        <v>134</v>
      </c>
      <c r="H207" s="222">
        <v>185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40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90</v>
      </c>
      <c r="AT207" s="230" t="s">
        <v>131</v>
      </c>
      <c r="AU207" s="230" t="s">
        <v>84</v>
      </c>
      <c r="AY207" s="16" t="s">
        <v>129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80</v>
      </c>
      <c r="BK207" s="231">
        <f>ROUND(I207*H207,2)</f>
        <v>0</v>
      </c>
      <c r="BL207" s="16" t="s">
        <v>90</v>
      </c>
      <c r="BM207" s="230" t="s">
        <v>248</v>
      </c>
    </row>
    <row r="208" spans="1:51" s="13" customFormat="1" ht="12">
      <c r="A208" s="13"/>
      <c r="B208" s="232"/>
      <c r="C208" s="233"/>
      <c r="D208" s="234" t="s">
        <v>136</v>
      </c>
      <c r="E208" s="235" t="s">
        <v>1</v>
      </c>
      <c r="F208" s="236" t="s">
        <v>547</v>
      </c>
      <c r="G208" s="233"/>
      <c r="H208" s="237">
        <v>163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136</v>
      </c>
      <c r="AU208" s="243" t="s">
        <v>84</v>
      </c>
      <c r="AV208" s="13" t="s">
        <v>84</v>
      </c>
      <c r="AW208" s="13" t="s">
        <v>32</v>
      </c>
      <c r="AX208" s="13" t="s">
        <v>75</v>
      </c>
      <c r="AY208" s="243" t="s">
        <v>129</v>
      </c>
    </row>
    <row r="209" spans="1:51" s="13" customFormat="1" ht="12">
      <c r="A209" s="13"/>
      <c r="B209" s="232"/>
      <c r="C209" s="233"/>
      <c r="D209" s="234" t="s">
        <v>136</v>
      </c>
      <c r="E209" s="235" t="s">
        <v>1</v>
      </c>
      <c r="F209" s="236" t="s">
        <v>548</v>
      </c>
      <c r="G209" s="233"/>
      <c r="H209" s="237">
        <v>22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136</v>
      </c>
      <c r="AU209" s="243" t="s">
        <v>84</v>
      </c>
      <c r="AV209" s="13" t="s">
        <v>84</v>
      </c>
      <c r="AW209" s="13" t="s">
        <v>32</v>
      </c>
      <c r="AX209" s="13" t="s">
        <v>75</v>
      </c>
      <c r="AY209" s="243" t="s">
        <v>129</v>
      </c>
    </row>
    <row r="210" spans="1:51" s="14" customFormat="1" ht="12">
      <c r="A210" s="14"/>
      <c r="B210" s="244"/>
      <c r="C210" s="245"/>
      <c r="D210" s="234" t="s">
        <v>136</v>
      </c>
      <c r="E210" s="246" t="s">
        <v>1</v>
      </c>
      <c r="F210" s="247" t="s">
        <v>138</v>
      </c>
      <c r="G210" s="245"/>
      <c r="H210" s="248">
        <v>185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136</v>
      </c>
      <c r="AU210" s="254" t="s">
        <v>84</v>
      </c>
      <c r="AV210" s="14" t="s">
        <v>90</v>
      </c>
      <c r="AW210" s="14" t="s">
        <v>32</v>
      </c>
      <c r="AX210" s="14" t="s">
        <v>80</v>
      </c>
      <c r="AY210" s="254" t="s">
        <v>129</v>
      </c>
    </row>
    <row r="211" spans="1:65" s="2" customFormat="1" ht="16.5" customHeight="1">
      <c r="A211" s="37"/>
      <c r="B211" s="38"/>
      <c r="C211" s="255" t="s">
        <v>302</v>
      </c>
      <c r="D211" s="255" t="s">
        <v>192</v>
      </c>
      <c r="E211" s="256" t="s">
        <v>251</v>
      </c>
      <c r="F211" s="257" t="s">
        <v>252</v>
      </c>
      <c r="G211" s="258" t="s">
        <v>134</v>
      </c>
      <c r="H211" s="259">
        <v>186.85</v>
      </c>
      <c r="I211" s="260"/>
      <c r="J211" s="261">
        <f>ROUND(I211*H211,2)</f>
        <v>0</v>
      </c>
      <c r="K211" s="262"/>
      <c r="L211" s="263"/>
      <c r="M211" s="264" t="s">
        <v>1</v>
      </c>
      <c r="N211" s="265" t="s">
        <v>40</v>
      </c>
      <c r="O211" s="90"/>
      <c r="P211" s="228">
        <f>O211*H211</f>
        <v>0</v>
      </c>
      <c r="Q211" s="228">
        <v>0.222</v>
      </c>
      <c r="R211" s="228">
        <f>Q211*H211</f>
        <v>41.4807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164</v>
      </c>
      <c r="AT211" s="230" t="s">
        <v>192</v>
      </c>
      <c r="AU211" s="230" t="s">
        <v>84</v>
      </c>
      <c r="AY211" s="16" t="s">
        <v>129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80</v>
      </c>
      <c r="BK211" s="231">
        <f>ROUND(I211*H211,2)</f>
        <v>0</v>
      </c>
      <c r="BL211" s="16" t="s">
        <v>90</v>
      </c>
      <c r="BM211" s="230" t="s">
        <v>253</v>
      </c>
    </row>
    <row r="212" spans="1:51" s="13" customFormat="1" ht="12">
      <c r="A212" s="13"/>
      <c r="B212" s="232"/>
      <c r="C212" s="233"/>
      <c r="D212" s="234" t="s">
        <v>136</v>
      </c>
      <c r="E212" s="235" t="s">
        <v>1</v>
      </c>
      <c r="F212" s="236" t="s">
        <v>549</v>
      </c>
      <c r="G212" s="233"/>
      <c r="H212" s="237">
        <v>186.85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136</v>
      </c>
      <c r="AU212" s="243" t="s">
        <v>84</v>
      </c>
      <c r="AV212" s="13" t="s">
        <v>84</v>
      </c>
      <c r="AW212" s="13" t="s">
        <v>32</v>
      </c>
      <c r="AX212" s="13" t="s">
        <v>80</v>
      </c>
      <c r="AY212" s="243" t="s">
        <v>129</v>
      </c>
    </row>
    <row r="213" spans="1:65" s="2" customFormat="1" ht="24.15" customHeight="1">
      <c r="A213" s="37"/>
      <c r="B213" s="38"/>
      <c r="C213" s="218" t="s">
        <v>307</v>
      </c>
      <c r="D213" s="218" t="s">
        <v>131</v>
      </c>
      <c r="E213" s="219" t="s">
        <v>256</v>
      </c>
      <c r="F213" s="220" t="s">
        <v>257</v>
      </c>
      <c r="G213" s="221" t="s">
        <v>134</v>
      </c>
      <c r="H213" s="222">
        <v>76.5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40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90</v>
      </c>
      <c r="AT213" s="230" t="s">
        <v>131</v>
      </c>
      <c r="AU213" s="230" t="s">
        <v>84</v>
      </c>
      <c r="AY213" s="16" t="s">
        <v>129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80</v>
      </c>
      <c r="BK213" s="231">
        <f>ROUND(I213*H213,2)</f>
        <v>0</v>
      </c>
      <c r="BL213" s="16" t="s">
        <v>90</v>
      </c>
      <c r="BM213" s="230" t="s">
        <v>258</v>
      </c>
    </row>
    <row r="214" spans="1:51" s="13" customFormat="1" ht="12">
      <c r="A214" s="13"/>
      <c r="B214" s="232"/>
      <c r="C214" s="233"/>
      <c r="D214" s="234" t="s">
        <v>136</v>
      </c>
      <c r="E214" s="235" t="s">
        <v>1</v>
      </c>
      <c r="F214" s="236" t="s">
        <v>550</v>
      </c>
      <c r="G214" s="233"/>
      <c r="H214" s="237">
        <v>64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136</v>
      </c>
      <c r="AU214" s="243" t="s">
        <v>84</v>
      </c>
      <c r="AV214" s="13" t="s">
        <v>84</v>
      </c>
      <c r="AW214" s="13" t="s">
        <v>32</v>
      </c>
      <c r="AX214" s="13" t="s">
        <v>75</v>
      </c>
      <c r="AY214" s="243" t="s">
        <v>129</v>
      </c>
    </row>
    <row r="215" spans="1:51" s="13" customFormat="1" ht="12">
      <c r="A215" s="13"/>
      <c r="B215" s="232"/>
      <c r="C215" s="233"/>
      <c r="D215" s="234" t="s">
        <v>136</v>
      </c>
      <c r="E215" s="235" t="s">
        <v>1</v>
      </c>
      <c r="F215" s="236" t="s">
        <v>551</v>
      </c>
      <c r="G215" s="233"/>
      <c r="H215" s="237">
        <v>4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136</v>
      </c>
      <c r="AU215" s="243" t="s">
        <v>84</v>
      </c>
      <c r="AV215" s="13" t="s">
        <v>84</v>
      </c>
      <c r="AW215" s="13" t="s">
        <v>32</v>
      </c>
      <c r="AX215" s="13" t="s">
        <v>75</v>
      </c>
      <c r="AY215" s="243" t="s">
        <v>129</v>
      </c>
    </row>
    <row r="216" spans="1:51" s="13" customFormat="1" ht="12">
      <c r="A216" s="13"/>
      <c r="B216" s="232"/>
      <c r="C216" s="233"/>
      <c r="D216" s="234" t="s">
        <v>136</v>
      </c>
      <c r="E216" s="235" t="s">
        <v>1</v>
      </c>
      <c r="F216" s="236" t="s">
        <v>552</v>
      </c>
      <c r="G216" s="233"/>
      <c r="H216" s="237">
        <v>4.5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136</v>
      </c>
      <c r="AU216" s="243" t="s">
        <v>84</v>
      </c>
      <c r="AV216" s="13" t="s">
        <v>84</v>
      </c>
      <c r="AW216" s="13" t="s">
        <v>32</v>
      </c>
      <c r="AX216" s="13" t="s">
        <v>75</v>
      </c>
      <c r="AY216" s="243" t="s">
        <v>129</v>
      </c>
    </row>
    <row r="217" spans="1:51" s="13" customFormat="1" ht="12">
      <c r="A217" s="13"/>
      <c r="B217" s="232"/>
      <c r="C217" s="233"/>
      <c r="D217" s="234" t="s">
        <v>136</v>
      </c>
      <c r="E217" s="235" t="s">
        <v>1</v>
      </c>
      <c r="F217" s="236" t="s">
        <v>553</v>
      </c>
      <c r="G217" s="233"/>
      <c r="H217" s="237">
        <v>4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136</v>
      </c>
      <c r="AU217" s="243" t="s">
        <v>84</v>
      </c>
      <c r="AV217" s="13" t="s">
        <v>84</v>
      </c>
      <c r="AW217" s="13" t="s">
        <v>32</v>
      </c>
      <c r="AX217" s="13" t="s">
        <v>75</v>
      </c>
      <c r="AY217" s="243" t="s">
        <v>129</v>
      </c>
    </row>
    <row r="218" spans="1:51" s="14" customFormat="1" ht="12">
      <c r="A218" s="14"/>
      <c r="B218" s="244"/>
      <c r="C218" s="245"/>
      <c r="D218" s="234" t="s">
        <v>136</v>
      </c>
      <c r="E218" s="246" t="s">
        <v>1</v>
      </c>
      <c r="F218" s="247" t="s">
        <v>138</v>
      </c>
      <c r="G218" s="245"/>
      <c r="H218" s="248">
        <v>76.5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136</v>
      </c>
      <c r="AU218" s="254" t="s">
        <v>84</v>
      </c>
      <c r="AV218" s="14" t="s">
        <v>90</v>
      </c>
      <c r="AW218" s="14" t="s">
        <v>32</v>
      </c>
      <c r="AX218" s="14" t="s">
        <v>80</v>
      </c>
      <c r="AY218" s="254" t="s">
        <v>129</v>
      </c>
    </row>
    <row r="219" spans="1:65" s="2" customFormat="1" ht="21.75" customHeight="1">
      <c r="A219" s="37"/>
      <c r="B219" s="38"/>
      <c r="C219" s="255" t="s">
        <v>312</v>
      </c>
      <c r="D219" s="255" t="s">
        <v>192</v>
      </c>
      <c r="E219" s="256" t="s">
        <v>263</v>
      </c>
      <c r="F219" s="257" t="s">
        <v>264</v>
      </c>
      <c r="G219" s="258" t="s">
        <v>134</v>
      </c>
      <c r="H219" s="259">
        <v>64.64</v>
      </c>
      <c r="I219" s="260"/>
      <c r="J219" s="261">
        <f>ROUND(I219*H219,2)</f>
        <v>0</v>
      </c>
      <c r="K219" s="262"/>
      <c r="L219" s="263"/>
      <c r="M219" s="264" t="s">
        <v>1</v>
      </c>
      <c r="N219" s="265" t="s">
        <v>40</v>
      </c>
      <c r="O219" s="90"/>
      <c r="P219" s="228">
        <f>O219*H219</f>
        <v>0</v>
      </c>
      <c r="Q219" s="228">
        <v>0.131</v>
      </c>
      <c r="R219" s="228">
        <f>Q219*H219</f>
        <v>8.46784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164</v>
      </c>
      <c r="AT219" s="230" t="s">
        <v>192</v>
      </c>
      <c r="AU219" s="230" t="s">
        <v>84</v>
      </c>
      <c r="AY219" s="16" t="s">
        <v>129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80</v>
      </c>
      <c r="BK219" s="231">
        <f>ROUND(I219*H219,2)</f>
        <v>0</v>
      </c>
      <c r="BL219" s="16" t="s">
        <v>90</v>
      </c>
      <c r="BM219" s="230" t="s">
        <v>265</v>
      </c>
    </row>
    <row r="220" spans="1:51" s="13" customFormat="1" ht="12">
      <c r="A220" s="13"/>
      <c r="B220" s="232"/>
      <c r="C220" s="233"/>
      <c r="D220" s="234" t="s">
        <v>136</v>
      </c>
      <c r="E220" s="235" t="s">
        <v>1</v>
      </c>
      <c r="F220" s="236" t="s">
        <v>554</v>
      </c>
      <c r="G220" s="233"/>
      <c r="H220" s="237">
        <v>64.64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136</v>
      </c>
      <c r="AU220" s="243" t="s">
        <v>84</v>
      </c>
      <c r="AV220" s="13" t="s">
        <v>84</v>
      </c>
      <c r="AW220" s="13" t="s">
        <v>32</v>
      </c>
      <c r="AX220" s="13" t="s">
        <v>80</v>
      </c>
      <c r="AY220" s="243" t="s">
        <v>129</v>
      </c>
    </row>
    <row r="221" spans="1:65" s="2" customFormat="1" ht="21.75" customHeight="1">
      <c r="A221" s="37"/>
      <c r="B221" s="38"/>
      <c r="C221" s="255" t="s">
        <v>316</v>
      </c>
      <c r="D221" s="255" t="s">
        <v>192</v>
      </c>
      <c r="E221" s="256" t="s">
        <v>268</v>
      </c>
      <c r="F221" s="257" t="s">
        <v>269</v>
      </c>
      <c r="G221" s="258" t="s">
        <v>134</v>
      </c>
      <c r="H221" s="259">
        <v>4.545</v>
      </c>
      <c r="I221" s="260"/>
      <c r="J221" s="261">
        <f>ROUND(I221*H221,2)</f>
        <v>0</v>
      </c>
      <c r="K221" s="262"/>
      <c r="L221" s="263"/>
      <c r="M221" s="264" t="s">
        <v>1</v>
      </c>
      <c r="N221" s="265" t="s">
        <v>40</v>
      </c>
      <c r="O221" s="90"/>
      <c r="P221" s="228">
        <f>O221*H221</f>
        <v>0</v>
      </c>
      <c r="Q221" s="228">
        <v>0.131</v>
      </c>
      <c r="R221" s="228">
        <f>Q221*H221</f>
        <v>0.595395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164</v>
      </c>
      <c r="AT221" s="230" t="s">
        <v>192</v>
      </c>
      <c r="AU221" s="230" t="s">
        <v>84</v>
      </c>
      <c r="AY221" s="16" t="s">
        <v>129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80</v>
      </c>
      <c r="BK221" s="231">
        <f>ROUND(I221*H221,2)</f>
        <v>0</v>
      </c>
      <c r="BL221" s="16" t="s">
        <v>90</v>
      </c>
      <c r="BM221" s="230" t="s">
        <v>270</v>
      </c>
    </row>
    <row r="222" spans="1:51" s="13" customFormat="1" ht="12">
      <c r="A222" s="13"/>
      <c r="B222" s="232"/>
      <c r="C222" s="233"/>
      <c r="D222" s="234" t="s">
        <v>136</v>
      </c>
      <c r="E222" s="235" t="s">
        <v>1</v>
      </c>
      <c r="F222" s="236" t="s">
        <v>555</v>
      </c>
      <c r="G222" s="233"/>
      <c r="H222" s="237">
        <v>4.545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136</v>
      </c>
      <c r="AU222" s="243" t="s">
        <v>84</v>
      </c>
      <c r="AV222" s="13" t="s">
        <v>84</v>
      </c>
      <c r="AW222" s="13" t="s">
        <v>32</v>
      </c>
      <c r="AX222" s="13" t="s">
        <v>80</v>
      </c>
      <c r="AY222" s="243" t="s">
        <v>129</v>
      </c>
    </row>
    <row r="223" spans="1:65" s="2" customFormat="1" ht="24.15" customHeight="1">
      <c r="A223" s="37"/>
      <c r="B223" s="38"/>
      <c r="C223" s="255" t="s">
        <v>320</v>
      </c>
      <c r="D223" s="255" t="s">
        <v>192</v>
      </c>
      <c r="E223" s="256" t="s">
        <v>273</v>
      </c>
      <c r="F223" s="257" t="s">
        <v>274</v>
      </c>
      <c r="G223" s="258" t="s">
        <v>134</v>
      </c>
      <c r="H223" s="259">
        <v>4.04</v>
      </c>
      <c r="I223" s="260"/>
      <c r="J223" s="261">
        <f>ROUND(I223*H223,2)</f>
        <v>0</v>
      </c>
      <c r="K223" s="262"/>
      <c r="L223" s="263"/>
      <c r="M223" s="264" t="s">
        <v>1</v>
      </c>
      <c r="N223" s="265" t="s">
        <v>40</v>
      </c>
      <c r="O223" s="90"/>
      <c r="P223" s="228">
        <f>O223*H223</f>
        <v>0</v>
      </c>
      <c r="Q223" s="228">
        <v>0.131</v>
      </c>
      <c r="R223" s="228">
        <f>Q223*H223</f>
        <v>0.52924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164</v>
      </c>
      <c r="AT223" s="230" t="s">
        <v>192</v>
      </c>
      <c r="AU223" s="230" t="s">
        <v>84</v>
      </c>
      <c r="AY223" s="16" t="s">
        <v>129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80</v>
      </c>
      <c r="BK223" s="231">
        <f>ROUND(I223*H223,2)</f>
        <v>0</v>
      </c>
      <c r="BL223" s="16" t="s">
        <v>90</v>
      </c>
      <c r="BM223" s="230" t="s">
        <v>275</v>
      </c>
    </row>
    <row r="224" spans="1:51" s="13" customFormat="1" ht="12">
      <c r="A224" s="13"/>
      <c r="B224" s="232"/>
      <c r="C224" s="233"/>
      <c r="D224" s="234" t="s">
        <v>136</v>
      </c>
      <c r="E224" s="235" t="s">
        <v>1</v>
      </c>
      <c r="F224" s="236" t="s">
        <v>349</v>
      </c>
      <c r="G224" s="233"/>
      <c r="H224" s="237">
        <v>4.04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136</v>
      </c>
      <c r="AU224" s="243" t="s">
        <v>84</v>
      </c>
      <c r="AV224" s="13" t="s">
        <v>84</v>
      </c>
      <c r="AW224" s="13" t="s">
        <v>32</v>
      </c>
      <c r="AX224" s="13" t="s">
        <v>80</v>
      </c>
      <c r="AY224" s="243" t="s">
        <v>129</v>
      </c>
    </row>
    <row r="225" spans="1:65" s="2" customFormat="1" ht="24.15" customHeight="1">
      <c r="A225" s="37"/>
      <c r="B225" s="38"/>
      <c r="C225" s="255" t="s">
        <v>325</v>
      </c>
      <c r="D225" s="255" t="s">
        <v>192</v>
      </c>
      <c r="E225" s="256" t="s">
        <v>556</v>
      </c>
      <c r="F225" s="257" t="s">
        <v>557</v>
      </c>
      <c r="G225" s="258" t="s">
        <v>134</v>
      </c>
      <c r="H225" s="259">
        <v>4.04</v>
      </c>
      <c r="I225" s="260"/>
      <c r="J225" s="261">
        <f>ROUND(I225*H225,2)</f>
        <v>0</v>
      </c>
      <c r="K225" s="262"/>
      <c r="L225" s="263"/>
      <c r="M225" s="264" t="s">
        <v>1</v>
      </c>
      <c r="N225" s="265" t="s">
        <v>40</v>
      </c>
      <c r="O225" s="90"/>
      <c r="P225" s="228">
        <f>O225*H225</f>
        <v>0</v>
      </c>
      <c r="Q225" s="228">
        <v>0.169</v>
      </c>
      <c r="R225" s="228">
        <f>Q225*H225</f>
        <v>0.68276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164</v>
      </c>
      <c r="AT225" s="230" t="s">
        <v>192</v>
      </c>
      <c r="AU225" s="230" t="s">
        <v>84</v>
      </c>
      <c r="AY225" s="16" t="s">
        <v>129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80</v>
      </c>
      <c r="BK225" s="231">
        <f>ROUND(I225*H225,2)</f>
        <v>0</v>
      </c>
      <c r="BL225" s="16" t="s">
        <v>90</v>
      </c>
      <c r="BM225" s="230" t="s">
        <v>558</v>
      </c>
    </row>
    <row r="226" spans="1:51" s="13" customFormat="1" ht="12">
      <c r="A226" s="13"/>
      <c r="B226" s="232"/>
      <c r="C226" s="233"/>
      <c r="D226" s="234" t="s">
        <v>136</v>
      </c>
      <c r="E226" s="235" t="s">
        <v>1</v>
      </c>
      <c r="F226" s="236" t="s">
        <v>349</v>
      </c>
      <c r="G226" s="233"/>
      <c r="H226" s="237">
        <v>4.04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136</v>
      </c>
      <c r="AU226" s="243" t="s">
        <v>84</v>
      </c>
      <c r="AV226" s="13" t="s">
        <v>84</v>
      </c>
      <c r="AW226" s="13" t="s">
        <v>32</v>
      </c>
      <c r="AX226" s="13" t="s">
        <v>80</v>
      </c>
      <c r="AY226" s="243" t="s">
        <v>129</v>
      </c>
    </row>
    <row r="227" spans="1:65" s="2" customFormat="1" ht="24.15" customHeight="1">
      <c r="A227" s="37"/>
      <c r="B227" s="38"/>
      <c r="C227" s="218" t="s">
        <v>331</v>
      </c>
      <c r="D227" s="218" t="s">
        <v>131</v>
      </c>
      <c r="E227" s="219" t="s">
        <v>278</v>
      </c>
      <c r="F227" s="220" t="s">
        <v>279</v>
      </c>
      <c r="G227" s="221" t="s">
        <v>134</v>
      </c>
      <c r="H227" s="222">
        <v>98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40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90</v>
      </c>
      <c r="AT227" s="230" t="s">
        <v>131</v>
      </c>
      <c r="AU227" s="230" t="s">
        <v>84</v>
      </c>
      <c r="AY227" s="16" t="s">
        <v>129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80</v>
      </c>
      <c r="BK227" s="231">
        <f>ROUND(I227*H227,2)</f>
        <v>0</v>
      </c>
      <c r="BL227" s="16" t="s">
        <v>90</v>
      </c>
      <c r="BM227" s="230" t="s">
        <v>280</v>
      </c>
    </row>
    <row r="228" spans="1:51" s="13" customFormat="1" ht="12">
      <c r="A228" s="13"/>
      <c r="B228" s="232"/>
      <c r="C228" s="233"/>
      <c r="D228" s="234" t="s">
        <v>136</v>
      </c>
      <c r="E228" s="235" t="s">
        <v>1</v>
      </c>
      <c r="F228" s="236" t="s">
        <v>559</v>
      </c>
      <c r="G228" s="233"/>
      <c r="H228" s="237">
        <v>98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136</v>
      </c>
      <c r="AU228" s="243" t="s">
        <v>84</v>
      </c>
      <c r="AV228" s="13" t="s">
        <v>84</v>
      </c>
      <c r="AW228" s="13" t="s">
        <v>32</v>
      </c>
      <c r="AX228" s="13" t="s">
        <v>75</v>
      </c>
      <c r="AY228" s="243" t="s">
        <v>129</v>
      </c>
    </row>
    <row r="229" spans="1:51" s="14" customFormat="1" ht="12">
      <c r="A229" s="14"/>
      <c r="B229" s="244"/>
      <c r="C229" s="245"/>
      <c r="D229" s="234" t="s">
        <v>136</v>
      </c>
      <c r="E229" s="246" t="s">
        <v>1</v>
      </c>
      <c r="F229" s="247" t="s">
        <v>138</v>
      </c>
      <c r="G229" s="245"/>
      <c r="H229" s="248">
        <v>98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136</v>
      </c>
      <c r="AU229" s="254" t="s">
        <v>84</v>
      </c>
      <c r="AV229" s="14" t="s">
        <v>90</v>
      </c>
      <c r="AW229" s="14" t="s">
        <v>32</v>
      </c>
      <c r="AX229" s="14" t="s">
        <v>80</v>
      </c>
      <c r="AY229" s="254" t="s">
        <v>129</v>
      </c>
    </row>
    <row r="230" spans="1:65" s="2" customFormat="1" ht="16.5" customHeight="1">
      <c r="A230" s="37"/>
      <c r="B230" s="38"/>
      <c r="C230" s="255" t="s">
        <v>335</v>
      </c>
      <c r="D230" s="255" t="s">
        <v>192</v>
      </c>
      <c r="E230" s="256" t="s">
        <v>284</v>
      </c>
      <c r="F230" s="257" t="s">
        <v>285</v>
      </c>
      <c r="G230" s="258" t="s">
        <v>134</v>
      </c>
      <c r="H230" s="259">
        <v>98.98</v>
      </c>
      <c r="I230" s="260"/>
      <c r="J230" s="261">
        <f>ROUND(I230*H230,2)</f>
        <v>0</v>
      </c>
      <c r="K230" s="262"/>
      <c r="L230" s="263"/>
      <c r="M230" s="264" t="s">
        <v>1</v>
      </c>
      <c r="N230" s="265" t="s">
        <v>40</v>
      </c>
      <c r="O230" s="90"/>
      <c r="P230" s="228">
        <f>O230*H230</f>
        <v>0</v>
      </c>
      <c r="Q230" s="228">
        <v>0.152</v>
      </c>
      <c r="R230" s="228">
        <f>Q230*H230</f>
        <v>15.04496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164</v>
      </c>
      <c r="AT230" s="230" t="s">
        <v>192</v>
      </c>
      <c r="AU230" s="230" t="s">
        <v>84</v>
      </c>
      <c r="AY230" s="16" t="s">
        <v>129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80</v>
      </c>
      <c r="BK230" s="231">
        <f>ROUND(I230*H230,2)</f>
        <v>0</v>
      </c>
      <c r="BL230" s="16" t="s">
        <v>90</v>
      </c>
      <c r="BM230" s="230" t="s">
        <v>286</v>
      </c>
    </row>
    <row r="231" spans="1:51" s="13" customFormat="1" ht="12">
      <c r="A231" s="13"/>
      <c r="B231" s="232"/>
      <c r="C231" s="233"/>
      <c r="D231" s="234" t="s">
        <v>136</v>
      </c>
      <c r="E231" s="235" t="s">
        <v>1</v>
      </c>
      <c r="F231" s="236" t="s">
        <v>560</v>
      </c>
      <c r="G231" s="233"/>
      <c r="H231" s="237">
        <v>98.98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136</v>
      </c>
      <c r="AU231" s="243" t="s">
        <v>84</v>
      </c>
      <c r="AV231" s="13" t="s">
        <v>84</v>
      </c>
      <c r="AW231" s="13" t="s">
        <v>32</v>
      </c>
      <c r="AX231" s="13" t="s">
        <v>80</v>
      </c>
      <c r="AY231" s="243" t="s">
        <v>129</v>
      </c>
    </row>
    <row r="232" spans="1:63" s="12" customFormat="1" ht="22.8" customHeight="1">
      <c r="A232" s="12"/>
      <c r="B232" s="202"/>
      <c r="C232" s="203"/>
      <c r="D232" s="204" t="s">
        <v>74</v>
      </c>
      <c r="E232" s="216" t="s">
        <v>164</v>
      </c>
      <c r="F232" s="216" t="s">
        <v>293</v>
      </c>
      <c r="G232" s="203"/>
      <c r="H232" s="203"/>
      <c r="I232" s="206"/>
      <c r="J232" s="217">
        <f>BK232</f>
        <v>0</v>
      </c>
      <c r="K232" s="203"/>
      <c r="L232" s="208"/>
      <c r="M232" s="209"/>
      <c r="N232" s="210"/>
      <c r="O232" s="210"/>
      <c r="P232" s="211">
        <f>SUM(P233:P238)</f>
        <v>0</v>
      </c>
      <c r="Q232" s="210"/>
      <c r="R232" s="211">
        <f>SUM(R233:R238)</f>
        <v>0.34979</v>
      </c>
      <c r="S232" s="210"/>
      <c r="T232" s="212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3" t="s">
        <v>80</v>
      </c>
      <c r="AT232" s="214" t="s">
        <v>74</v>
      </c>
      <c r="AU232" s="214" t="s">
        <v>80</v>
      </c>
      <c r="AY232" s="213" t="s">
        <v>129</v>
      </c>
      <c r="BK232" s="215">
        <f>SUM(BK233:BK238)</f>
        <v>0</v>
      </c>
    </row>
    <row r="233" spans="1:65" s="2" customFormat="1" ht="24.15" customHeight="1">
      <c r="A233" s="37"/>
      <c r="B233" s="38"/>
      <c r="C233" s="218" t="s">
        <v>340</v>
      </c>
      <c r="D233" s="218" t="s">
        <v>131</v>
      </c>
      <c r="E233" s="219" t="s">
        <v>561</v>
      </c>
      <c r="F233" s="220" t="s">
        <v>562</v>
      </c>
      <c r="G233" s="221" t="s">
        <v>154</v>
      </c>
      <c r="H233" s="222">
        <v>23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40</v>
      </c>
      <c r="O233" s="90"/>
      <c r="P233" s="228">
        <f>O233*H233</f>
        <v>0</v>
      </c>
      <c r="Q233" s="228">
        <v>2E-05</v>
      </c>
      <c r="R233" s="228">
        <f>Q233*H233</f>
        <v>0.00046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90</v>
      </c>
      <c r="AT233" s="230" t="s">
        <v>131</v>
      </c>
      <c r="AU233" s="230" t="s">
        <v>84</v>
      </c>
      <c r="AY233" s="16" t="s">
        <v>129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80</v>
      </c>
      <c r="BK233" s="231">
        <f>ROUND(I233*H233,2)</f>
        <v>0</v>
      </c>
      <c r="BL233" s="16" t="s">
        <v>90</v>
      </c>
      <c r="BM233" s="230" t="s">
        <v>563</v>
      </c>
    </row>
    <row r="234" spans="1:65" s="2" customFormat="1" ht="24.15" customHeight="1">
      <c r="A234" s="37"/>
      <c r="B234" s="38"/>
      <c r="C234" s="255" t="s">
        <v>345</v>
      </c>
      <c r="D234" s="255" t="s">
        <v>192</v>
      </c>
      <c r="E234" s="256" t="s">
        <v>564</v>
      </c>
      <c r="F234" s="257" t="s">
        <v>565</v>
      </c>
      <c r="G234" s="258" t="s">
        <v>154</v>
      </c>
      <c r="H234" s="259">
        <v>23</v>
      </c>
      <c r="I234" s="260"/>
      <c r="J234" s="261">
        <f>ROUND(I234*H234,2)</f>
        <v>0</v>
      </c>
      <c r="K234" s="262"/>
      <c r="L234" s="263"/>
      <c r="M234" s="264" t="s">
        <v>1</v>
      </c>
      <c r="N234" s="265" t="s">
        <v>40</v>
      </c>
      <c r="O234" s="90"/>
      <c r="P234" s="228">
        <f>O234*H234</f>
        <v>0</v>
      </c>
      <c r="Q234" s="228">
        <v>0.00483</v>
      </c>
      <c r="R234" s="228">
        <f>Q234*H234</f>
        <v>0.11109000000000001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164</v>
      </c>
      <c r="AT234" s="230" t="s">
        <v>192</v>
      </c>
      <c r="AU234" s="230" t="s">
        <v>84</v>
      </c>
      <c r="AY234" s="16" t="s">
        <v>129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80</v>
      </c>
      <c r="BK234" s="231">
        <f>ROUND(I234*H234,2)</f>
        <v>0</v>
      </c>
      <c r="BL234" s="16" t="s">
        <v>90</v>
      </c>
      <c r="BM234" s="230" t="s">
        <v>566</v>
      </c>
    </row>
    <row r="235" spans="1:65" s="2" customFormat="1" ht="33" customHeight="1">
      <c r="A235" s="37"/>
      <c r="B235" s="38"/>
      <c r="C235" s="218" t="s">
        <v>350</v>
      </c>
      <c r="D235" s="218" t="s">
        <v>131</v>
      </c>
      <c r="E235" s="219" t="s">
        <v>567</v>
      </c>
      <c r="F235" s="220" t="s">
        <v>568</v>
      </c>
      <c r="G235" s="221" t="s">
        <v>305</v>
      </c>
      <c r="H235" s="222">
        <v>1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40</v>
      </c>
      <c r="O235" s="90"/>
      <c r="P235" s="228">
        <f>O235*H235</f>
        <v>0</v>
      </c>
      <c r="Q235" s="228">
        <v>0.01136</v>
      </c>
      <c r="R235" s="228">
        <f>Q235*H235</f>
        <v>0.01136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90</v>
      </c>
      <c r="AT235" s="230" t="s">
        <v>131</v>
      </c>
      <c r="AU235" s="230" t="s">
        <v>84</v>
      </c>
      <c r="AY235" s="16" t="s">
        <v>129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80</v>
      </c>
      <c r="BK235" s="231">
        <f>ROUND(I235*H235,2)</f>
        <v>0</v>
      </c>
      <c r="BL235" s="16" t="s">
        <v>90</v>
      </c>
      <c r="BM235" s="230" t="s">
        <v>569</v>
      </c>
    </row>
    <row r="236" spans="1:65" s="2" customFormat="1" ht="24.15" customHeight="1">
      <c r="A236" s="37"/>
      <c r="B236" s="38"/>
      <c r="C236" s="218" t="s">
        <v>355</v>
      </c>
      <c r="D236" s="218" t="s">
        <v>131</v>
      </c>
      <c r="E236" s="219" t="s">
        <v>570</v>
      </c>
      <c r="F236" s="220" t="s">
        <v>571</v>
      </c>
      <c r="G236" s="221" t="s">
        <v>305</v>
      </c>
      <c r="H236" s="222">
        <v>1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40</v>
      </c>
      <c r="O236" s="90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90</v>
      </c>
      <c r="AT236" s="230" t="s">
        <v>131</v>
      </c>
      <c r="AU236" s="230" t="s">
        <v>84</v>
      </c>
      <c r="AY236" s="16" t="s">
        <v>129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80</v>
      </c>
      <c r="BK236" s="231">
        <f>ROUND(I236*H236,2)</f>
        <v>0</v>
      </c>
      <c r="BL236" s="16" t="s">
        <v>90</v>
      </c>
      <c r="BM236" s="230" t="s">
        <v>572</v>
      </c>
    </row>
    <row r="237" spans="1:65" s="2" customFormat="1" ht="33" customHeight="1">
      <c r="A237" s="37"/>
      <c r="B237" s="38"/>
      <c r="C237" s="218" t="s">
        <v>361</v>
      </c>
      <c r="D237" s="218" t="s">
        <v>131</v>
      </c>
      <c r="E237" s="219" t="s">
        <v>573</v>
      </c>
      <c r="F237" s="220" t="s">
        <v>574</v>
      </c>
      <c r="G237" s="221" t="s">
        <v>305</v>
      </c>
      <c r="H237" s="222">
        <v>1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40</v>
      </c>
      <c r="O237" s="90"/>
      <c r="P237" s="228">
        <f>O237*H237</f>
        <v>0</v>
      </c>
      <c r="Q237" s="228">
        <v>0.15251</v>
      </c>
      <c r="R237" s="228">
        <f>Q237*H237</f>
        <v>0.15251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90</v>
      </c>
      <c r="AT237" s="230" t="s">
        <v>131</v>
      </c>
      <c r="AU237" s="230" t="s">
        <v>84</v>
      </c>
      <c r="AY237" s="16" t="s">
        <v>129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80</v>
      </c>
      <c r="BK237" s="231">
        <f>ROUND(I237*H237,2)</f>
        <v>0</v>
      </c>
      <c r="BL237" s="16" t="s">
        <v>90</v>
      </c>
      <c r="BM237" s="230" t="s">
        <v>575</v>
      </c>
    </row>
    <row r="238" spans="1:65" s="2" customFormat="1" ht="24.15" customHeight="1">
      <c r="A238" s="37"/>
      <c r="B238" s="38"/>
      <c r="C238" s="218" t="s">
        <v>366</v>
      </c>
      <c r="D238" s="218" t="s">
        <v>131</v>
      </c>
      <c r="E238" s="219" t="s">
        <v>576</v>
      </c>
      <c r="F238" s="220" t="s">
        <v>577</v>
      </c>
      <c r="G238" s="221" t="s">
        <v>305</v>
      </c>
      <c r="H238" s="222">
        <v>1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40</v>
      </c>
      <c r="O238" s="90"/>
      <c r="P238" s="228">
        <f>O238*H238</f>
        <v>0</v>
      </c>
      <c r="Q238" s="228">
        <v>0.07437</v>
      </c>
      <c r="R238" s="228">
        <f>Q238*H238</f>
        <v>0.07437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90</v>
      </c>
      <c r="AT238" s="230" t="s">
        <v>131</v>
      </c>
      <c r="AU238" s="230" t="s">
        <v>84</v>
      </c>
      <c r="AY238" s="16" t="s">
        <v>129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80</v>
      </c>
      <c r="BK238" s="231">
        <f>ROUND(I238*H238,2)</f>
        <v>0</v>
      </c>
      <c r="BL238" s="16" t="s">
        <v>90</v>
      </c>
      <c r="BM238" s="230" t="s">
        <v>578</v>
      </c>
    </row>
    <row r="239" spans="1:63" s="12" customFormat="1" ht="22.8" customHeight="1">
      <c r="A239" s="12"/>
      <c r="B239" s="202"/>
      <c r="C239" s="203"/>
      <c r="D239" s="204" t="s">
        <v>74</v>
      </c>
      <c r="E239" s="216" t="s">
        <v>170</v>
      </c>
      <c r="F239" s="216" t="s">
        <v>311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SUM(P240:P298)</f>
        <v>0</v>
      </c>
      <c r="Q239" s="210"/>
      <c r="R239" s="211">
        <f>SUM(R240:R298)</f>
        <v>22.1426653</v>
      </c>
      <c r="S239" s="210"/>
      <c r="T239" s="212">
        <f>SUM(T240:T298)</f>
        <v>19.881999999999998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80</v>
      </c>
      <c r="AT239" s="214" t="s">
        <v>74</v>
      </c>
      <c r="AU239" s="214" t="s">
        <v>80</v>
      </c>
      <c r="AY239" s="213" t="s">
        <v>129</v>
      </c>
      <c r="BK239" s="215">
        <f>SUM(BK240:BK298)</f>
        <v>0</v>
      </c>
    </row>
    <row r="240" spans="1:65" s="2" customFormat="1" ht="24.15" customHeight="1">
      <c r="A240" s="37"/>
      <c r="B240" s="38"/>
      <c r="C240" s="218" t="s">
        <v>371</v>
      </c>
      <c r="D240" s="218" t="s">
        <v>131</v>
      </c>
      <c r="E240" s="219" t="s">
        <v>579</v>
      </c>
      <c r="F240" s="220" t="s">
        <v>580</v>
      </c>
      <c r="G240" s="221" t="s">
        <v>305</v>
      </c>
      <c r="H240" s="222">
        <v>13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40</v>
      </c>
      <c r="O240" s="90"/>
      <c r="P240" s="228">
        <f>O240*H240</f>
        <v>0</v>
      </c>
      <c r="Q240" s="228">
        <v>0.0007</v>
      </c>
      <c r="R240" s="228">
        <f>Q240*H240</f>
        <v>0.0091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90</v>
      </c>
      <c r="AT240" s="230" t="s">
        <v>131</v>
      </c>
      <c r="AU240" s="230" t="s">
        <v>84</v>
      </c>
      <c r="AY240" s="16" t="s">
        <v>129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80</v>
      </c>
      <c r="BK240" s="231">
        <f>ROUND(I240*H240,2)</f>
        <v>0</v>
      </c>
      <c r="BL240" s="16" t="s">
        <v>90</v>
      </c>
      <c r="BM240" s="230" t="s">
        <v>581</v>
      </c>
    </row>
    <row r="241" spans="1:65" s="2" customFormat="1" ht="16.5" customHeight="1">
      <c r="A241" s="37"/>
      <c r="B241" s="38"/>
      <c r="C241" s="255" t="s">
        <v>376</v>
      </c>
      <c r="D241" s="255" t="s">
        <v>192</v>
      </c>
      <c r="E241" s="256" t="s">
        <v>582</v>
      </c>
      <c r="F241" s="257" t="s">
        <v>583</v>
      </c>
      <c r="G241" s="258" t="s">
        <v>305</v>
      </c>
      <c r="H241" s="259">
        <v>1</v>
      </c>
      <c r="I241" s="260"/>
      <c r="J241" s="261">
        <f>ROUND(I241*H241,2)</f>
        <v>0</v>
      </c>
      <c r="K241" s="262"/>
      <c r="L241" s="263"/>
      <c r="M241" s="264" t="s">
        <v>1</v>
      </c>
      <c r="N241" s="265" t="s">
        <v>40</v>
      </c>
      <c r="O241" s="90"/>
      <c r="P241" s="228">
        <f>O241*H241</f>
        <v>0</v>
      </c>
      <c r="Q241" s="228">
        <v>0.005</v>
      </c>
      <c r="R241" s="228">
        <f>Q241*H241</f>
        <v>0.005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164</v>
      </c>
      <c r="AT241" s="230" t="s">
        <v>192</v>
      </c>
      <c r="AU241" s="230" t="s">
        <v>84</v>
      </c>
      <c r="AY241" s="16" t="s">
        <v>129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80</v>
      </c>
      <c r="BK241" s="231">
        <f>ROUND(I241*H241,2)</f>
        <v>0</v>
      </c>
      <c r="BL241" s="16" t="s">
        <v>90</v>
      </c>
      <c r="BM241" s="230" t="s">
        <v>584</v>
      </c>
    </row>
    <row r="242" spans="1:65" s="2" customFormat="1" ht="24.15" customHeight="1">
      <c r="A242" s="37"/>
      <c r="B242" s="38"/>
      <c r="C242" s="255" t="s">
        <v>384</v>
      </c>
      <c r="D242" s="255" t="s">
        <v>192</v>
      </c>
      <c r="E242" s="256" t="s">
        <v>585</v>
      </c>
      <c r="F242" s="257" t="s">
        <v>586</v>
      </c>
      <c r="G242" s="258" t="s">
        <v>305</v>
      </c>
      <c r="H242" s="259">
        <v>7</v>
      </c>
      <c r="I242" s="260"/>
      <c r="J242" s="261">
        <f>ROUND(I242*H242,2)</f>
        <v>0</v>
      </c>
      <c r="K242" s="262"/>
      <c r="L242" s="263"/>
      <c r="M242" s="264" t="s">
        <v>1</v>
      </c>
      <c r="N242" s="265" t="s">
        <v>40</v>
      </c>
      <c r="O242" s="90"/>
      <c r="P242" s="228">
        <f>O242*H242</f>
        <v>0</v>
      </c>
      <c r="Q242" s="228">
        <v>0.0025</v>
      </c>
      <c r="R242" s="228">
        <f>Q242*H242</f>
        <v>0.0175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164</v>
      </c>
      <c r="AT242" s="230" t="s">
        <v>192</v>
      </c>
      <c r="AU242" s="230" t="s">
        <v>84</v>
      </c>
      <c r="AY242" s="16" t="s">
        <v>129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80</v>
      </c>
      <c r="BK242" s="231">
        <f>ROUND(I242*H242,2)</f>
        <v>0</v>
      </c>
      <c r="BL242" s="16" t="s">
        <v>90</v>
      </c>
      <c r="BM242" s="230" t="s">
        <v>587</v>
      </c>
    </row>
    <row r="243" spans="1:65" s="2" customFormat="1" ht="21.75" customHeight="1">
      <c r="A243" s="37"/>
      <c r="B243" s="38"/>
      <c r="C243" s="255" t="s">
        <v>388</v>
      </c>
      <c r="D243" s="255" t="s">
        <v>192</v>
      </c>
      <c r="E243" s="256" t="s">
        <v>588</v>
      </c>
      <c r="F243" s="257" t="s">
        <v>589</v>
      </c>
      <c r="G243" s="258" t="s">
        <v>305</v>
      </c>
      <c r="H243" s="259">
        <v>6</v>
      </c>
      <c r="I243" s="260"/>
      <c r="J243" s="261">
        <f>ROUND(I243*H243,2)</f>
        <v>0</v>
      </c>
      <c r="K243" s="262"/>
      <c r="L243" s="263"/>
      <c r="M243" s="264" t="s">
        <v>1</v>
      </c>
      <c r="N243" s="265" t="s">
        <v>40</v>
      </c>
      <c r="O243" s="90"/>
      <c r="P243" s="228">
        <f>O243*H243</f>
        <v>0</v>
      </c>
      <c r="Q243" s="228">
        <v>0.0026</v>
      </c>
      <c r="R243" s="228">
        <f>Q243*H243</f>
        <v>0.0156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164</v>
      </c>
      <c r="AT243" s="230" t="s">
        <v>192</v>
      </c>
      <c r="AU243" s="230" t="s">
        <v>84</v>
      </c>
      <c r="AY243" s="16" t="s">
        <v>129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80</v>
      </c>
      <c r="BK243" s="231">
        <f>ROUND(I243*H243,2)</f>
        <v>0</v>
      </c>
      <c r="BL243" s="16" t="s">
        <v>90</v>
      </c>
      <c r="BM243" s="230" t="s">
        <v>590</v>
      </c>
    </row>
    <row r="244" spans="1:65" s="2" customFormat="1" ht="16.5" customHeight="1">
      <c r="A244" s="37"/>
      <c r="B244" s="38"/>
      <c r="C244" s="255" t="s">
        <v>392</v>
      </c>
      <c r="D244" s="255" t="s">
        <v>192</v>
      </c>
      <c r="E244" s="256" t="s">
        <v>591</v>
      </c>
      <c r="F244" s="257" t="s">
        <v>592</v>
      </c>
      <c r="G244" s="258" t="s">
        <v>305</v>
      </c>
      <c r="H244" s="259">
        <v>3</v>
      </c>
      <c r="I244" s="260"/>
      <c r="J244" s="261">
        <f>ROUND(I244*H244,2)</f>
        <v>0</v>
      </c>
      <c r="K244" s="262"/>
      <c r="L244" s="263"/>
      <c r="M244" s="264" t="s">
        <v>1</v>
      </c>
      <c r="N244" s="265" t="s">
        <v>40</v>
      </c>
      <c r="O244" s="90"/>
      <c r="P244" s="228">
        <f>O244*H244</f>
        <v>0</v>
      </c>
      <c r="Q244" s="228">
        <v>0.0017</v>
      </c>
      <c r="R244" s="228">
        <f>Q244*H244</f>
        <v>0.0050999999999999995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164</v>
      </c>
      <c r="AT244" s="230" t="s">
        <v>192</v>
      </c>
      <c r="AU244" s="230" t="s">
        <v>84</v>
      </c>
      <c r="AY244" s="16" t="s">
        <v>129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80</v>
      </c>
      <c r="BK244" s="231">
        <f>ROUND(I244*H244,2)</f>
        <v>0</v>
      </c>
      <c r="BL244" s="16" t="s">
        <v>90</v>
      </c>
      <c r="BM244" s="230" t="s">
        <v>593</v>
      </c>
    </row>
    <row r="245" spans="1:65" s="2" customFormat="1" ht="24.15" customHeight="1">
      <c r="A245" s="37"/>
      <c r="B245" s="38"/>
      <c r="C245" s="218" t="s">
        <v>396</v>
      </c>
      <c r="D245" s="218" t="s">
        <v>131</v>
      </c>
      <c r="E245" s="219" t="s">
        <v>594</v>
      </c>
      <c r="F245" s="220" t="s">
        <v>595</v>
      </c>
      <c r="G245" s="221" t="s">
        <v>305</v>
      </c>
      <c r="H245" s="222">
        <v>4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40</v>
      </c>
      <c r="O245" s="90"/>
      <c r="P245" s="228">
        <f>O245*H245</f>
        <v>0</v>
      </c>
      <c r="Q245" s="228">
        <v>1E-05</v>
      </c>
      <c r="R245" s="228">
        <f>Q245*H245</f>
        <v>4E-05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90</v>
      </c>
      <c r="AT245" s="230" t="s">
        <v>131</v>
      </c>
      <c r="AU245" s="230" t="s">
        <v>84</v>
      </c>
      <c r="AY245" s="16" t="s">
        <v>129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80</v>
      </c>
      <c r="BK245" s="231">
        <f>ROUND(I245*H245,2)</f>
        <v>0</v>
      </c>
      <c r="BL245" s="16" t="s">
        <v>90</v>
      </c>
      <c r="BM245" s="230" t="s">
        <v>596</v>
      </c>
    </row>
    <row r="246" spans="1:65" s="2" customFormat="1" ht="24.15" customHeight="1">
      <c r="A246" s="37"/>
      <c r="B246" s="38"/>
      <c r="C246" s="218" t="s">
        <v>400</v>
      </c>
      <c r="D246" s="218" t="s">
        <v>131</v>
      </c>
      <c r="E246" s="219" t="s">
        <v>597</v>
      </c>
      <c r="F246" s="220" t="s">
        <v>598</v>
      </c>
      <c r="G246" s="221" t="s">
        <v>305</v>
      </c>
      <c r="H246" s="222">
        <v>10</v>
      </c>
      <c r="I246" s="223"/>
      <c r="J246" s="224">
        <f>ROUND(I246*H246,2)</f>
        <v>0</v>
      </c>
      <c r="K246" s="225"/>
      <c r="L246" s="43"/>
      <c r="M246" s="226" t="s">
        <v>1</v>
      </c>
      <c r="N246" s="227" t="s">
        <v>40</v>
      </c>
      <c r="O246" s="90"/>
      <c r="P246" s="228">
        <f>O246*H246</f>
        <v>0</v>
      </c>
      <c r="Q246" s="228">
        <v>0.11241</v>
      </c>
      <c r="R246" s="228">
        <f>Q246*H246</f>
        <v>1.1240999999999999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90</v>
      </c>
      <c r="AT246" s="230" t="s">
        <v>131</v>
      </c>
      <c r="AU246" s="230" t="s">
        <v>84</v>
      </c>
      <c r="AY246" s="16" t="s">
        <v>129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80</v>
      </c>
      <c r="BK246" s="231">
        <f>ROUND(I246*H246,2)</f>
        <v>0</v>
      </c>
      <c r="BL246" s="16" t="s">
        <v>90</v>
      </c>
      <c r="BM246" s="230" t="s">
        <v>599</v>
      </c>
    </row>
    <row r="247" spans="1:65" s="2" customFormat="1" ht="21.75" customHeight="1">
      <c r="A247" s="37"/>
      <c r="B247" s="38"/>
      <c r="C247" s="255" t="s">
        <v>404</v>
      </c>
      <c r="D247" s="255" t="s">
        <v>192</v>
      </c>
      <c r="E247" s="256" t="s">
        <v>600</v>
      </c>
      <c r="F247" s="257" t="s">
        <v>601</v>
      </c>
      <c r="G247" s="258" t="s">
        <v>305</v>
      </c>
      <c r="H247" s="259">
        <v>10</v>
      </c>
      <c r="I247" s="260"/>
      <c r="J247" s="261">
        <f>ROUND(I247*H247,2)</f>
        <v>0</v>
      </c>
      <c r="K247" s="262"/>
      <c r="L247" s="263"/>
      <c r="M247" s="264" t="s">
        <v>1</v>
      </c>
      <c r="N247" s="265" t="s">
        <v>40</v>
      </c>
      <c r="O247" s="90"/>
      <c r="P247" s="228">
        <f>O247*H247</f>
        <v>0</v>
      </c>
      <c r="Q247" s="228">
        <v>0.0061</v>
      </c>
      <c r="R247" s="228">
        <f>Q247*H247</f>
        <v>0.061000000000000006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164</v>
      </c>
      <c r="AT247" s="230" t="s">
        <v>192</v>
      </c>
      <c r="AU247" s="230" t="s">
        <v>84</v>
      </c>
      <c r="AY247" s="16" t="s">
        <v>129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80</v>
      </c>
      <c r="BK247" s="231">
        <f>ROUND(I247*H247,2)</f>
        <v>0</v>
      </c>
      <c r="BL247" s="16" t="s">
        <v>90</v>
      </c>
      <c r="BM247" s="230" t="s">
        <v>602</v>
      </c>
    </row>
    <row r="248" spans="1:65" s="2" customFormat="1" ht="16.5" customHeight="1">
      <c r="A248" s="37"/>
      <c r="B248" s="38"/>
      <c r="C248" s="255" t="s">
        <v>408</v>
      </c>
      <c r="D248" s="255" t="s">
        <v>192</v>
      </c>
      <c r="E248" s="256" t="s">
        <v>603</v>
      </c>
      <c r="F248" s="257" t="s">
        <v>604</v>
      </c>
      <c r="G248" s="258" t="s">
        <v>305</v>
      </c>
      <c r="H248" s="259">
        <v>10</v>
      </c>
      <c r="I248" s="260"/>
      <c r="J248" s="261">
        <f>ROUND(I248*H248,2)</f>
        <v>0</v>
      </c>
      <c r="K248" s="262"/>
      <c r="L248" s="263"/>
      <c r="M248" s="264" t="s">
        <v>1</v>
      </c>
      <c r="N248" s="265" t="s">
        <v>40</v>
      </c>
      <c r="O248" s="90"/>
      <c r="P248" s="228">
        <f>O248*H248</f>
        <v>0</v>
      </c>
      <c r="Q248" s="228">
        <v>0.003</v>
      </c>
      <c r="R248" s="228">
        <f>Q248*H248</f>
        <v>0.03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164</v>
      </c>
      <c r="AT248" s="230" t="s">
        <v>192</v>
      </c>
      <c r="AU248" s="230" t="s">
        <v>84</v>
      </c>
      <c r="AY248" s="16" t="s">
        <v>129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80</v>
      </c>
      <c r="BK248" s="231">
        <f>ROUND(I248*H248,2)</f>
        <v>0</v>
      </c>
      <c r="BL248" s="16" t="s">
        <v>90</v>
      </c>
      <c r="BM248" s="230" t="s">
        <v>605</v>
      </c>
    </row>
    <row r="249" spans="1:65" s="2" customFormat="1" ht="21.75" customHeight="1">
      <c r="A249" s="37"/>
      <c r="B249" s="38"/>
      <c r="C249" s="255" t="s">
        <v>412</v>
      </c>
      <c r="D249" s="255" t="s">
        <v>192</v>
      </c>
      <c r="E249" s="256" t="s">
        <v>606</v>
      </c>
      <c r="F249" s="257" t="s">
        <v>607</v>
      </c>
      <c r="G249" s="258" t="s">
        <v>305</v>
      </c>
      <c r="H249" s="259">
        <v>34</v>
      </c>
      <c r="I249" s="260"/>
      <c r="J249" s="261">
        <f>ROUND(I249*H249,2)</f>
        <v>0</v>
      </c>
      <c r="K249" s="262"/>
      <c r="L249" s="263"/>
      <c r="M249" s="264" t="s">
        <v>1</v>
      </c>
      <c r="N249" s="265" t="s">
        <v>40</v>
      </c>
      <c r="O249" s="90"/>
      <c r="P249" s="228">
        <f>O249*H249</f>
        <v>0</v>
      </c>
      <c r="Q249" s="228">
        <v>0.00035</v>
      </c>
      <c r="R249" s="228">
        <f>Q249*H249</f>
        <v>0.011899999999999999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164</v>
      </c>
      <c r="AT249" s="230" t="s">
        <v>192</v>
      </c>
      <c r="AU249" s="230" t="s">
        <v>84</v>
      </c>
      <c r="AY249" s="16" t="s">
        <v>129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80</v>
      </c>
      <c r="BK249" s="231">
        <f>ROUND(I249*H249,2)</f>
        <v>0</v>
      </c>
      <c r="BL249" s="16" t="s">
        <v>90</v>
      </c>
      <c r="BM249" s="230" t="s">
        <v>608</v>
      </c>
    </row>
    <row r="250" spans="1:65" s="2" customFormat="1" ht="16.5" customHeight="1">
      <c r="A250" s="37"/>
      <c r="B250" s="38"/>
      <c r="C250" s="255" t="s">
        <v>417</v>
      </c>
      <c r="D250" s="255" t="s">
        <v>192</v>
      </c>
      <c r="E250" s="256" t="s">
        <v>609</v>
      </c>
      <c r="F250" s="257" t="s">
        <v>610</v>
      </c>
      <c r="G250" s="258" t="s">
        <v>305</v>
      </c>
      <c r="H250" s="259">
        <v>10</v>
      </c>
      <c r="I250" s="260"/>
      <c r="J250" s="261">
        <f>ROUND(I250*H250,2)</f>
        <v>0</v>
      </c>
      <c r="K250" s="262"/>
      <c r="L250" s="263"/>
      <c r="M250" s="264" t="s">
        <v>1</v>
      </c>
      <c r="N250" s="265" t="s">
        <v>40</v>
      </c>
      <c r="O250" s="90"/>
      <c r="P250" s="228">
        <f>O250*H250</f>
        <v>0</v>
      </c>
      <c r="Q250" s="228">
        <v>0.0001</v>
      </c>
      <c r="R250" s="228">
        <f>Q250*H250</f>
        <v>0.001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164</v>
      </c>
      <c r="AT250" s="230" t="s">
        <v>192</v>
      </c>
      <c r="AU250" s="230" t="s">
        <v>84</v>
      </c>
      <c r="AY250" s="16" t="s">
        <v>129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80</v>
      </c>
      <c r="BK250" s="231">
        <f>ROUND(I250*H250,2)</f>
        <v>0</v>
      </c>
      <c r="BL250" s="16" t="s">
        <v>90</v>
      </c>
      <c r="BM250" s="230" t="s">
        <v>611</v>
      </c>
    </row>
    <row r="251" spans="1:65" s="2" customFormat="1" ht="24.15" customHeight="1">
      <c r="A251" s="37"/>
      <c r="B251" s="38"/>
      <c r="C251" s="218" t="s">
        <v>421</v>
      </c>
      <c r="D251" s="218" t="s">
        <v>131</v>
      </c>
      <c r="E251" s="219" t="s">
        <v>321</v>
      </c>
      <c r="F251" s="220" t="s">
        <v>322</v>
      </c>
      <c r="G251" s="221" t="s">
        <v>154</v>
      </c>
      <c r="H251" s="222">
        <v>36.5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40</v>
      </c>
      <c r="O251" s="90"/>
      <c r="P251" s="228">
        <f>O251*H251</f>
        <v>0</v>
      </c>
      <c r="Q251" s="228">
        <v>0.00011</v>
      </c>
      <c r="R251" s="228">
        <f>Q251*H251</f>
        <v>0.004015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90</v>
      </c>
      <c r="AT251" s="230" t="s">
        <v>131</v>
      </c>
      <c r="AU251" s="230" t="s">
        <v>84</v>
      </c>
      <c r="AY251" s="16" t="s">
        <v>129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80</v>
      </c>
      <c r="BK251" s="231">
        <f>ROUND(I251*H251,2)</f>
        <v>0</v>
      </c>
      <c r="BL251" s="16" t="s">
        <v>90</v>
      </c>
      <c r="BM251" s="230" t="s">
        <v>323</v>
      </c>
    </row>
    <row r="252" spans="1:51" s="13" customFormat="1" ht="12">
      <c r="A252" s="13"/>
      <c r="B252" s="232"/>
      <c r="C252" s="233"/>
      <c r="D252" s="234" t="s">
        <v>136</v>
      </c>
      <c r="E252" s="235" t="s">
        <v>1</v>
      </c>
      <c r="F252" s="236" t="s">
        <v>324</v>
      </c>
      <c r="G252" s="233"/>
      <c r="H252" s="237">
        <v>36.5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136</v>
      </c>
      <c r="AU252" s="243" t="s">
        <v>84</v>
      </c>
      <c r="AV252" s="13" t="s">
        <v>84</v>
      </c>
      <c r="AW252" s="13" t="s">
        <v>32</v>
      </c>
      <c r="AX252" s="13" t="s">
        <v>80</v>
      </c>
      <c r="AY252" s="243" t="s">
        <v>129</v>
      </c>
    </row>
    <row r="253" spans="1:65" s="2" customFormat="1" ht="24.15" customHeight="1">
      <c r="A253" s="37"/>
      <c r="B253" s="38"/>
      <c r="C253" s="218" t="s">
        <v>425</v>
      </c>
      <c r="D253" s="218" t="s">
        <v>131</v>
      </c>
      <c r="E253" s="219" t="s">
        <v>326</v>
      </c>
      <c r="F253" s="220" t="s">
        <v>327</v>
      </c>
      <c r="G253" s="221" t="s">
        <v>134</v>
      </c>
      <c r="H253" s="222">
        <v>3.75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40</v>
      </c>
      <c r="O253" s="90"/>
      <c r="P253" s="228">
        <f>O253*H253</f>
        <v>0</v>
      </c>
      <c r="Q253" s="228">
        <v>0.00085</v>
      </c>
      <c r="R253" s="228">
        <f>Q253*H253</f>
        <v>0.0031875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90</v>
      </c>
      <c r="AT253" s="230" t="s">
        <v>131</v>
      </c>
      <c r="AU253" s="230" t="s">
        <v>84</v>
      </c>
      <c r="AY253" s="16" t="s">
        <v>129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80</v>
      </c>
      <c r="BK253" s="231">
        <f>ROUND(I253*H253,2)</f>
        <v>0</v>
      </c>
      <c r="BL253" s="16" t="s">
        <v>90</v>
      </c>
      <c r="BM253" s="230" t="s">
        <v>328</v>
      </c>
    </row>
    <row r="254" spans="1:51" s="13" customFormat="1" ht="12">
      <c r="A254" s="13"/>
      <c r="B254" s="232"/>
      <c r="C254" s="233"/>
      <c r="D254" s="234" t="s">
        <v>136</v>
      </c>
      <c r="E254" s="235" t="s">
        <v>1</v>
      </c>
      <c r="F254" s="236" t="s">
        <v>330</v>
      </c>
      <c r="G254" s="233"/>
      <c r="H254" s="237">
        <v>3.75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136</v>
      </c>
      <c r="AU254" s="243" t="s">
        <v>84</v>
      </c>
      <c r="AV254" s="13" t="s">
        <v>84</v>
      </c>
      <c r="AW254" s="13" t="s">
        <v>32</v>
      </c>
      <c r="AX254" s="13" t="s">
        <v>75</v>
      </c>
      <c r="AY254" s="243" t="s">
        <v>129</v>
      </c>
    </row>
    <row r="255" spans="1:51" s="14" customFormat="1" ht="12">
      <c r="A255" s="14"/>
      <c r="B255" s="244"/>
      <c r="C255" s="245"/>
      <c r="D255" s="234" t="s">
        <v>136</v>
      </c>
      <c r="E255" s="246" t="s">
        <v>1</v>
      </c>
      <c r="F255" s="247" t="s">
        <v>138</v>
      </c>
      <c r="G255" s="245"/>
      <c r="H255" s="248">
        <v>3.75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136</v>
      </c>
      <c r="AU255" s="254" t="s">
        <v>84</v>
      </c>
      <c r="AV255" s="14" t="s">
        <v>90</v>
      </c>
      <c r="AW255" s="14" t="s">
        <v>32</v>
      </c>
      <c r="AX255" s="14" t="s">
        <v>80</v>
      </c>
      <c r="AY255" s="254" t="s">
        <v>129</v>
      </c>
    </row>
    <row r="256" spans="1:65" s="2" customFormat="1" ht="33" customHeight="1">
      <c r="A256" s="37"/>
      <c r="B256" s="38"/>
      <c r="C256" s="218" t="s">
        <v>431</v>
      </c>
      <c r="D256" s="218" t="s">
        <v>131</v>
      </c>
      <c r="E256" s="219" t="s">
        <v>336</v>
      </c>
      <c r="F256" s="220" t="s">
        <v>337</v>
      </c>
      <c r="G256" s="221" t="s">
        <v>154</v>
      </c>
      <c r="H256" s="222">
        <v>205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40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90</v>
      </c>
      <c r="AT256" s="230" t="s">
        <v>131</v>
      </c>
      <c r="AU256" s="230" t="s">
        <v>84</v>
      </c>
      <c r="AY256" s="16" t="s">
        <v>129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80</v>
      </c>
      <c r="BK256" s="231">
        <f>ROUND(I256*H256,2)</f>
        <v>0</v>
      </c>
      <c r="BL256" s="16" t="s">
        <v>90</v>
      </c>
      <c r="BM256" s="230" t="s">
        <v>338</v>
      </c>
    </row>
    <row r="257" spans="1:51" s="13" customFormat="1" ht="12">
      <c r="A257" s="13"/>
      <c r="B257" s="232"/>
      <c r="C257" s="233"/>
      <c r="D257" s="234" t="s">
        <v>136</v>
      </c>
      <c r="E257" s="235" t="s">
        <v>1</v>
      </c>
      <c r="F257" s="236" t="s">
        <v>612</v>
      </c>
      <c r="G257" s="233"/>
      <c r="H257" s="237">
        <v>205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136</v>
      </c>
      <c r="AU257" s="243" t="s">
        <v>84</v>
      </c>
      <c r="AV257" s="13" t="s">
        <v>84</v>
      </c>
      <c r="AW257" s="13" t="s">
        <v>32</v>
      </c>
      <c r="AX257" s="13" t="s">
        <v>80</v>
      </c>
      <c r="AY257" s="243" t="s">
        <v>129</v>
      </c>
    </row>
    <row r="258" spans="1:65" s="2" customFormat="1" ht="24.15" customHeight="1">
      <c r="A258" s="37"/>
      <c r="B258" s="38"/>
      <c r="C258" s="255" t="s">
        <v>436</v>
      </c>
      <c r="D258" s="255" t="s">
        <v>192</v>
      </c>
      <c r="E258" s="256" t="s">
        <v>341</v>
      </c>
      <c r="F258" s="257" t="s">
        <v>342</v>
      </c>
      <c r="G258" s="258" t="s">
        <v>154</v>
      </c>
      <c r="H258" s="259">
        <v>58.58</v>
      </c>
      <c r="I258" s="260"/>
      <c r="J258" s="261">
        <f>ROUND(I258*H258,2)</f>
        <v>0</v>
      </c>
      <c r="K258" s="262"/>
      <c r="L258" s="263"/>
      <c r="M258" s="264" t="s">
        <v>1</v>
      </c>
      <c r="N258" s="265" t="s">
        <v>40</v>
      </c>
      <c r="O258" s="90"/>
      <c r="P258" s="228">
        <f>O258*H258</f>
        <v>0</v>
      </c>
      <c r="Q258" s="228">
        <v>0.0483</v>
      </c>
      <c r="R258" s="228">
        <f>Q258*H258</f>
        <v>2.829414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164</v>
      </c>
      <c r="AT258" s="230" t="s">
        <v>192</v>
      </c>
      <c r="AU258" s="230" t="s">
        <v>84</v>
      </c>
      <c r="AY258" s="16" t="s">
        <v>129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80</v>
      </c>
      <c r="BK258" s="231">
        <f>ROUND(I258*H258,2)</f>
        <v>0</v>
      </c>
      <c r="BL258" s="16" t="s">
        <v>90</v>
      </c>
      <c r="BM258" s="230" t="s">
        <v>343</v>
      </c>
    </row>
    <row r="259" spans="1:51" s="13" customFormat="1" ht="12">
      <c r="A259" s="13"/>
      <c r="B259" s="232"/>
      <c r="C259" s="233"/>
      <c r="D259" s="234" t="s">
        <v>136</v>
      </c>
      <c r="E259" s="235" t="s">
        <v>1</v>
      </c>
      <c r="F259" s="236" t="s">
        <v>613</v>
      </c>
      <c r="G259" s="233"/>
      <c r="H259" s="237">
        <v>58.58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136</v>
      </c>
      <c r="AU259" s="243" t="s">
        <v>84</v>
      </c>
      <c r="AV259" s="13" t="s">
        <v>84</v>
      </c>
      <c r="AW259" s="13" t="s">
        <v>32</v>
      </c>
      <c r="AX259" s="13" t="s">
        <v>80</v>
      </c>
      <c r="AY259" s="243" t="s">
        <v>129</v>
      </c>
    </row>
    <row r="260" spans="1:65" s="2" customFormat="1" ht="24.15" customHeight="1">
      <c r="A260" s="37"/>
      <c r="B260" s="38"/>
      <c r="C260" s="255" t="s">
        <v>441</v>
      </c>
      <c r="D260" s="255" t="s">
        <v>192</v>
      </c>
      <c r="E260" s="256" t="s">
        <v>346</v>
      </c>
      <c r="F260" s="257" t="s">
        <v>347</v>
      </c>
      <c r="G260" s="258" t="s">
        <v>154</v>
      </c>
      <c r="H260" s="259">
        <v>14.14</v>
      </c>
      <c r="I260" s="260"/>
      <c r="J260" s="261">
        <f>ROUND(I260*H260,2)</f>
        <v>0</v>
      </c>
      <c r="K260" s="262"/>
      <c r="L260" s="263"/>
      <c r="M260" s="264" t="s">
        <v>1</v>
      </c>
      <c r="N260" s="265" t="s">
        <v>40</v>
      </c>
      <c r="O260" s="90"/>
      <c r="P260" s="228">
        <f>O260*H260</f>
        <v>0</v>
      </c>
      <c r="Q260" s="228">
        <v>0.06567</v>
      </c>
      <c r="R260" s="228">
        <f>Q260*H260</f>
        <v>0.9285738000000001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164</v>
      </c>
      <c r="AT260" s="230" t="s">
        <v>192</v>
      </c>
      <c r="AU260" s="230" t="s">
        <v>84</v>
      </c>
      <c r="AY260" s="16" t="s">
        <v>129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80</v>
      </c>
      <c r="BK260" s="231">
        <f>ROUND(I260*H260,2)</f>
        <v>0</v>
      </c>
      <c r="BL260" s="16" t="s">
        <v>90</v>
      </c>
      <c r="BM260" s="230" t="s">
        <v>348</v>
      </c>
    </row>
    <row r="261" spans="1:51" s="13" customFormat="1" ht="12">
      <c r="A261" s="13"/>
      <c r="B261" s="232"/>
      <c r="C261" s="233"/>
      <c r="D261" s="234" t="s">
        <v>136</v>
      </c>
      <c r="E261" s="235" t="s">
        <v>1</v>
      </c>
      <c r="F261" s="236" t="s">
        <v>614</v>
      </c>
      <c r="G261" s="233"/>
      <c r="H261" s="237">
        <v>14.14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136</v>
      </c>
      <c r="AU261" s="243" t="s">
        <v>84</v>
      </c>
      <c r="AV261" s="13" t="s">
        <v>84</v>
      </c>
      <c r="AW261" s="13" t="s">
        <v>32</v>
      </c>
      <c r="AX261" s="13" t="s">
        <v>80</v>
      </c>
      <c r="AY261" s="243" t="s">
        <v>129</v>
      </c>
    </row>
    <row r="262" spans="1:65" s="2" customFormat="1" ht="16.5" customHeight="1">
      <c r="A262" s="37"/>
      <c r="B262" s="38"/>
      <c r="C262" s="255" t="s">
        <v>446</v>
      </c>
      <c r="D262" s="255" t="s">
        <v>192</v>
      </c>
      <c r="E262" s="256" t="s">
        <v>351</v>
      </c>
      <c r="F262" s="257" t="s">
        <v>352</v>
      </c>
      <c r="G262" s="258" t="s">
        <v>154</v>
      </c>
      <c r="H262" s="259">
        <v>84.84</v>
      </c>
      <c r="I262" s="260"/>
      <c r="J262" s="261">
        <f>ROUND(I262*H262,2)</f>
        <v>0</v>
      </c>
      <c r="K262" s="262"/>
      <c r="L262" s="263"/>
      <c r="M262" s="264" t="s">
        <v>1</v>
      </c>
      <c r="N262" s="265" t="s">
        <v>40</v>
      </c>
      <c r="O262" s="90"/>
      <c r="P262" s="228">
        <f>O262*H262</f>
        <v>0</v>
      </c>
      <c r="Q262" s="228">
        <v>0.08</v>
      </c>
      <c r="R262" s="228">
        <f>Q262*H262</f>
        <v>6.7872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164</v>
      </c>
      <c r="AT262" s="230" t="s">
        <v>192</v>
      </c>
      <c r="AU262" s="230" t="s">
        <v>84</v>
      </c>
      <c r="AY262" s="16" t="s">
        <v>129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80</v>
      </c>
      <c r="BK262" s="231">
        <f>ROUND(I262*H262,2)</f>
        <v>0</v>
      </c>
      <c r="BL262" s="16" t="s">
        <v>90</v>
      </c>
      <c r="BM262" s="230" t="s">
        <v>353</v>
      </c>
    </row>
    <row r="263" spans="1:51" s="13" customFormat="1" ht="12">
      <c r="A263" s="13"/>
      <c r="B263" s="232"/>
      <c r="C263" s="233"/>
      <c r="D263" s="234" t="s">
        <v>136</v>
      </c>
      <c r="E263" s="235" t="s">
        <v>1</v>
      </c>
      <c r="F263" s="236" t="s">
        <v>615</v>
      </c>
      <c r="G263" s="233"/>
      <c r="H263" s="237">
        <v>84.84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136</v>
      </c>
      <c r="AU263" s="243" t="s">
        <v>84</v>
      </c>
      <c r="AV263" s="13" t="s">
        <v>84</v>
      </c>
      <c r="AW263" s="13" t="s">
        <v>32</v>
      </c>
      <c r="AX263" s="13" t="s">
        <v>80</v>
      </c>
      <c r="AY263" s="243" t="s">
        <v>129</v>
      </c>
    </row>
    <row r="264" spans="1:65" s="2" customFormat="1" ht="16.5" customHeight="1">
      <c r="A264" s="37"/>
      <c r="B264" s="38"/>
      <c r="C264" s="255" t="s">
        <v>451</v>
      </c>
      <c r="D264" s="255" t="s">
        <v>192</v>
      </c>
      <c r="E264" s="256" t="s">
        <v>356</v>
      </c>
      <c r="F264" s="257" t="s">
        <v>357</v>
      </c>
      <c r="G264" s="258" t="s">
        <v>154</v>
      </c>
      <c r="H264" s="259">
        <v>49.49</v>
      </c>
      <c r="I264" s="260"/>
      <c r="J264" s="261">
        <f>ROUND(I264*H264,2)</f>
        <v>0</v>
      </c>
      <c r="K264" s="262"/>
      <c r="L264" s="263"/>
      <c r="M264" s="264" t="s">
        <v>1</v>
      </c>
      <c r="N264" s="265" t="s">
        <v>40</v>
      </c>
      <c r="O264" s="90"/>
      <c r="P264" s="228">
        <f>O264*H264</f>
        <v>0</v>
      </c>
      <c r="Q264" s="228">
        <v>0.102</v>
      </c>
      <c r="R264" s="228">
        <f>Q264*H264</f>
        <v>5.04798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164</v>
      </c>
      <c r="AT264" s="230" t="s">
        <v>192</v>
      </c>
      <c r="AU264" s="230" t="s">
        <v>84</v>
      </c>
      <c r="AY264" s="16" t="s">
        <v>129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80</v>
      </c>
      <c r="BK264" s="231">
        <f>ROUND(I264*H264,2)</f>
        <v>0</v>
      </c>
      <c r="BL264" s="16" t="s">
        <v>90</v>
      </c>
      <c r="BM264" s="230" t="s">
        <v>358</v>
      </c>
    </row>
    <row r="265" spans="1:51" s="13" customFormat="1" ht="12">
      <c r="A265" s="13"/>
      <c r="B265" s="232"/>
      <c r="C265" s="233"/>
      <c r="D265" s="234" t="s">
        <v>136</v>
      </c>
      <c r="E265" s="235" t="s">
        <v>1</v>
      </c>
      <c r="F265" s="236" t="s">
        <v>616</v>
      </c>
      <c r="G265" s="233"/>
      <c r="H265" s="237">
        <v>17.17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136</v>
      </c>
      <c r="AU265" s="243" t="s">
        <v>84</v>
      </c>
      <c r="AV265" s="13" t="s">
        <v>84</v>
      </c>
      <c r="AW265" s="13" t="s">
        <v>32</v>
      </c>
      <c r="AX265" s="13" t="s">
        <v>75</v>
      </c>
      <c r="AY265" s="243" t="s">
        <v>129</v>
      </c>
    </row>
    <row r="266" spans="1:51" s="13" customFormat="1" ht="12">
      <c r="A266" s="13"/>
      <c r="B266" s="232"/>
      <c r="C266" s="233"/>
      <c r="D266" s="234" t="s">
        <v>136</v>
      </c>
      <c r="E266" s="235" t="s">
        <v>1</v>
      </c>
      <c r="F266" s="236" t="s">
        <v>617</v>
      </c>
      <c r="G266" s="233"/>
      <c r="H266" s="237">
        <v>16.16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136</v>
      </c>
      <c r="AU266" s="243" t="s">
        <v>84</v>
      </c>
      <c r="AV266" s="13" t="s">
        <v>84</v>
      </c>
      <c r="AW266" s="13" t="s">
        <v>32</v>
      </c>
      <c r="AX266" s="13" t="s">
        <v>75</v>
      </c>
      <c r="AY266" s="243" t="s">
        <v>129</v>
      </c>
    </row>
    <row r="267" spans="1:51" s="13" customFormat="1" ht="12">
      <c r="A267" s="13"/>
      <c r="B267" s="232"/>
      <c r="C267" s="233"/>
      <c r="D267" s="234" t="s">
        <v>136</v>
      </c>
      <c r="E267" s="235" t="s">
        <v>1</v>
      </c>
      <c r="F267" s="236" t="s">
        <v>618</v>
      </c>
      <c r="G267" s="233"/>
      <c r="H267" s="237">
        <v>16.16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136</v>
      </c>
      <c r="AU267" s="243" t="s">
        <v>84</v>
      </c>
      <c r="AV267" s="13" t="s">
        <v>84</v>
      </c>
      <c r="AW267" s="13" t="s">
        <v>32</v>
      </c>
      <c r="AX267" s="13" t="s">
        <v>75</v>
      </c>
      <c r="AY267" s="243" t="s">
        <v>129</v>
      </c>
    </row>
    <row r="268" spans="1:51" s="14" customFormat="1" ht="12">
      <c r="A268" s="14"/>
      <c r="B268" s="244"/>
      <c r="C268" s="245"/>
      <c r="D268" s="234" t="s">
        <v>136</v>
      </c>
      <c r="E268" s="246" t="s">
        <v>1</v>
      </c>
      <c r="F268" s="247" t="s">
        <v>138</v>
      </c>
      <c r="G268" s="245"/>
      <c r="H268" s="248">
        <v>49.49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136</v>
      </c>
      <c r="AU268" s="254" t="s">
        <v>84</v>
      </c>
      <c r="AV268" s="14" t="s">
        <v>90</v>
      </c>
      <c r="AW268" s="14" t="s">
        <v>32</v>
      </c>
      <c r="AX268" s="14" t="s">
        <v>80</v>
      </c>
      <c r="AY268" s="254" t="s">
        <v>129</v>
      </c>
    </row>
    <row r="269" spans="1:65" s="2" customFormat="1" ht="33" customHeight="1">
      <c r="A269" s="37"/>
      <c r="B269" s="38"/>
      <c r="C269" s="218" t="s">
        <v>456</v>
      </c>
      <c r="D269" s="218" t="s">
        <v>131</v>
      </c>
      <c r="E269" s="219" t="s">
        <v>362</v>
      </c>
      <c r="F269" s="220" t="s">
        <v>363</v>
      </c>
      <c r="G269" s="221" t="s">
        <v>154</v>
      </c>
      <c r="H269" s="222">
        <v>140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40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90</v>
      </c>
      <c r="AT269" s="230" t="s">
        <v>131</v>
      </c>
      <c r="AU269" s="230" t="s">
        <v>84</v>
      </c>
      <c r="AY269" s="16" t="s">
        <v>129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80</v>
      </c>
      <c r="BK269" s="231">
        <f>ROUND(I269*H269,2)</f>
        <v>0</v>
      </c>
      <c r="BL269" s="16" t="s">
        <v>90</v>
      </c>
      <c r="BM269" s="230" t="s">
        <v>364</v>
      </c>
    </row>
    <row r="270" spans="1:51" s="13" customFormat="1" ht="12">
      <c r="A270" s="13"/>
      <c r="B270" s="232"/>
      <c r="C270" s="233"/>
      <c r="D270" s="234" t="s">
        <v>136</v>
      </c>
      <c r="E270" s="235" t="s">
        <v>1</v>
      </c>
      <c r="F270" s="236" t="s">
        <v>619</v>
      </c>
      <c r="G270" s="233"/>
      <c r="H270" s="237">
        <v>140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136</v>
      </c>
      <c r="AU270" s="243" t="s">
        <v>84</v>
      </c>
      <c r="AV270" s="13" t="s">
        <v>84</v>
      </c>
      <c r="AW270" s="13" t="s">
        <v>32</v>
      </c>
      <c r="AX270" s="13" t="s">
        <v>80</v>
      </c>
      <c r="AY270" s="243" t="s">
        <v>129</v>
      </c>
    </row>
    <row r="271" spans="1:65" s="2" customFormat="1" ht="16.5" customHeight="1">
      <c r="A271" s="37"/>
      <c r="B271" s="38"/>
      <c r="C271" s="255" t="s">
        <v>461</v>
      </c>
      <c r="D271" s="255" t="s">
        <v>192</v>
      </c>
      <c r="E271" s="256" t="s">
        <v>367</v>
      </c>
      <c r="F271" s="257" t="s">
        <v>368</v>
      </c>
      <c r="G271" s="258" t="s">
        <v>154</v>
      </c>
      <c r="H271" s="259">
        <v>50.5</v>
      </c>
      <c r="I271" s="260"/>
      <c r="J271" s="261">
        <f>ROUND(I271*H271,2)</f>
        <v>0</v>
      </c>
      <c r="K271" s="262"/>
      <c r="L271" s="263"/>
      <c r="M271" s="264" t="s">
        <v>1</v>
      </c>
      <c r="N271" s="265" t="s">
        <v>40</v>
      </c>
      <c r="O271" s="90"/>
      <c r="P271" s="228">
        <f>O271*H271</f>
        <v>0</v>
      </c>
      <c r="Q271" s="228">
        <v>0.05612</v>
      </c>
      <c r="R271" s="228">
        <f>Q271*H271</f>
        <v>2.83406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164</v>
      </c>
      <c r="AT271" s="230" t="s">
        <v>192</v>
      </c>
      <c r="AU271" s="230" t="s">
        <v>84</v>
      </c>
      <c r="AY271" s="16" t="s">
        <v>129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80</v>
      </c>
      <c r="BK271" s="231">
        <f>ROUND(I271*H271,2)</f>
        <v>0</v>
      </c>
      <c r="BL271" s="16" t="s">
        <v>90</v>
      </c>
      <c r="BM271" s="230" t="s">
        <v>369</v>
      </c>
    </row>
    <row r="272" spans="1:51" s="13" customFormat="1" ht="12">
      <c r="A272" s="13"/>
      <c r="B272" s="232"/>
      <c r="C272" s="233"/>
      <c r="D272" s="234" t="s">
        <v>136</v>
      </c>
      <c r="E272" s="235" t="s">
        <v>1</v>
      </c>
      <c r="F272" s="236" t="s">
        <v>620</v>
      </c>
      <c r="G272" s="233"/>
      <c r="H272" s="237">
        <v>50.5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136</v>
      </c>
      <c r="AU272" s="243" t="s">
        <v>84</v>
      </c>
      <c r="AV272" s="13" t="s">
        <v>84</v>
      </c>
      <c r="AW272" s="13" t="s">
        <v>32</v>
      </c>
      <c r="AX272" s="13" t="s">
        <v>75</v>
      </c>
      <c r="AY272" s="243" t="s">
        <v>129</v>
      </c>
    </row>
    <row r="273" spans="1:51" s="14" customFormat="1" ht="12">
      <c r="A273" s="14"/>
      <c r="B273" s="244"/>
      <c r="C273" s="245"/>
      <c r="D273" s="234" t="s">
        <v>136</v>
      </c>
      <c r="E273" s="246" t="s">
        <v>1</v>
      </c>
      <c r="F273" s="247" t="s">
        <v>138</v>
      </c>
      <c r="G273" s="245"/>
      <c r="H273" s="248">
        <v>50.5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136</v>
      </c>
      <c r="AU273" s="254" t="s">
        <v>84</v>
      </c>
      <c r="AV273" s="14" t="s">
        <v>90</v>
      </c>
      <c r="AW273" s="14" t="s">
        <v>32</v>
      </c>
      <c r="AX273" s="14" t="s">
        <v>80</v>
      </c>
      <c r="AY273" s="254" t="s">
        <v>129</v>
      </c>
    </row>
    <row r="274" spans="1:65" s="2" customFormat="1" ht="16.5" customHeight="1">
      <c r="A274" s="37"/>
      <c r="B274" s="38"/>
      <c r="C274" s="255" t="s">
        <v>468</v>
      </c>
      <c r="D274" s="255" t="s">
        <v>192</v>
      </c>
      <c r="E274" s="256" t="s">
        <v>372</v>
      </c>
      <c r="F274" s="257" t="s">
        <v>373</v>
      </c>
      <c r="G274" s="258" t="s">
        <v>154</v>
      </c>
      <c r="H274" s="259">
        <v>57.57</v>
      </c>
      <c r="I274" s="260"/>
      <c r="J274" s="261">
        <f>ROUND(I274*H274,2)</f>
        <v>0</v>
      </c>
      <c r="K274" s="262"/>
      <c r="L274" s="263"/>
      <c r="M274" s="264" t="s">
        <v>1</v>
      </c>
      <c r="N274" s="265" t="s">
        <v>40</v>
      </c>
      <c r="O274" s="90"/>
      <c r="P274" s="228">
        <f>O274*H274</f>
        <v>0</v>
      </c>
      <c r="Q274" s="228">
        <v>0.022</v>
      </c>
      <c r="R274" s="228">
        <f>Q274*H274</f>
        <v>1.26654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164</v>
      </c>
      <c r="AT274" s="230" t="s">
        <v>192</v>
      </c>
      <c r="AU274" s="230" t="s">
        <v>84</v>
      </c>
      <c r="AY274" s="16" t="s">
        <v>129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80</v>
      </c>
      <c r="BK274" s="231">
        <f>ROUND(I274*H274,2)</f>
        <v>0</v>
      </c>
      <c r="BL274" s="16" t="s">
        <v>90</v>
      </c>
      <c r="BM274" s="230" t="s">
        <v>374</v>
      </c>
    </row>
    <row r="275" spans="1:51" s="13" customFormat="1" ht="12">
      <c r="A275" s="13"/>
      <c r="B275" s="232"/>
      <c r="C275" s="233"/>
      <c r="D275" s="234" t="s">
        <v>136</v>
      </c>
      <c r="E275" s="235" t="s">
        <v>1</v>
      </c>
      <c r="F275" s="236" t="s">
        <v>621</v>
      </c>
      <c r="G275" s="233"/>
      <c r="H275" s="237">
        <v>57.57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136</v>
      </c>
      <c r="AU275" s="243" t="s">
        <v>84</v>
      </c>
      <c r="AV275" s="13" t="s">
        <v>84</v>
      </c>
      <c r="AW275" s="13" t="s">
        <v>32</v>
      </c>
      <c r="AX275" s="13" t="s">
        <v>80</v>
      </c>
      <c r="AY275" s="243" t="s">
        <v>129</v>
      </c>
    </row>
    <row r="276" spans="1:65" s="2" customFormat="1" ht="16.5" customHeight="1">
      <c r="A276" s="37"/>
      <c r="B276" s="38"/>
      <c r="C276" s="255" t="s">
        <v>622</v>
      </c>
      <c r="D276" s="255" t="s">
        <v>192</v>
      </c>
      <c r="E276" s="256" t="s">
        <v>623</v>
      </c>
      <c r="F276" s="257" t="s">
        <v>624</v>
      </c>
      <c r="G276" s="258" t="s">
        <v>154</v>
      </c>
      <c r="H276" s="259">
        <v>33.33</v>
      </c>
      <c r="I276" s="260"/>
      <c r="J276" s="261">
        <f>ROUND(I276*H276,2)</f>
        <v>0</v>
      </c>
      <c r="K276" s="262"/>
      <c r="L276" s="263"/>
      <c r="M276" s="264" t="s">
        <v>1</v>
      </c>
      <c r="N276" s="265" t="s">
        <v>40</v>
      </c>
      <c r="O276" s="90"/>
      <c r="P276" s="228">
        <f>O276*H276</f>
        <v>0</v>
      </c>
      <c r="Q276" s="228">
        <v>0.0335</v>
      </c>
      <c r="R276" s="228">
        <f>Q276*H276</f>
        <v>1.116555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164</v>
      </c>
      <c r="AT276" s="230" t="s">
        <v>192</v>
      </c>
      <c r="AU276" s="230" t="s">
        <v>84</v>
      </c>
      <c r="AY276" s="16" t="s">
        <v>129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80</v>
      </c>
      <c r="BK276" s="231">
        <f>ROUND(I276*H276,2)</f>
        <v>0</v>
      </c>
      <c r="BL276" s="16" t="s">
        <v>90</v>
      </c>
      <c r="BM276" s="230" t="s">
        <v>625</v>
      </c>
    </row>
    <row r="277" spans="1:51" s="13" customFormat="1" ht="12">
      <c r="A277" s="13"/>
      <c r="B277" s="232"/>
      <c r="C277" s="233"/>
      <c r="D277" s="234" t="s">
        <v>136</v>
      </c>
      <c r="E277" s="235" t="s">
        <v>1</v>
      </c>
      <c r="F277" s="236" t="s">
        <v>626</v>
      </c>
      <c r="G277" s="233"/>
      <c r="H277" s="237">
        <v>33.33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136</v>
      </c>
      <c r="AU277" s="243" t="s">
        <v>84</v>
      </c>
      <c r="AV277" s="13" t="s">
        <v>84</v>
      </c>
      <c r="AW277" s="13" t="s">
        <v>32</v>
      </c>
      <c r="AX277" s="13" t="s">
        <v>80</v>
      </c>
      <c r="AY277" s="243" t="s">
        <v>129</v>
      </c>
    </row>
    <row r="278" spans="1:65" s="2" customFormat="1" ht="33" customHeight="1">
      <c r="A278" s="37"/>
      <c r="B278" s="38"/>
      <c r="C278" s="218" t="s">
        <v>627</v>
      </c>
      <c r="D278" s="218" t="s">
        <v>131</v>
      </c>
      <c r="E278" s="219" t="s">
        <v>377</v>
      </c>
      <c r="F278" s="220" t="s">
        <v>378</v>
      </c>
      <c r="G278" s="221" t="s">
        <v>167</v>
      </c>
      <c r="H278" s="222">
        <v>15.52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40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90</v>
      </c>
      <c r="AT278" s="230" t="s">
        <v>131</v>
      </c>
      <c r="AU278" s="230" t="s">
        <v>84</v>
      </c>
      <c r="AY278" s="16" t="s">
        <v>129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80</v>
      </c>
      <c r="BK278" s="231">
        <f>ROUND(I278*H278,2)</f>
        <v>0</v>
      </c>
      <c r="BL278" s="16" t="s">
        <v>90</v>
      </c>
      <c r="BM278" s="230" t="s">
        <v>379</v>
      </c>
    </row>
    <row r="279" spans="1:51" s="13" customFormat="1" ht="12">
      <c r="A279" s="13"/>
      <c r="B279" s="232"/>
      <c r="C279" s="233"/>
      <c r="D279" s="234" t="s">
        <v>136</v>
      </c>
      <c r="E279" s="235" t="s">
        <v>1</v>
      </c>
      <c r="F279" s="236" t="s">
        <v>628</v>
      </c>
      <c r="G279" s="233"/>
      <c r="H279" s="237">
        <v>3.185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136</v>
      </c>
      <c r="AU279" s="243" t="s">
        <v>84</v>
      </c>
      <c r="AV279" s="13" t="s">
        <v>84</v>
      </c>
      <c r="AW279" s="13" t="s">
        <v>32</v>
      </c>
      <c r="AX279" s="13" t="s">
        <v>75</v>
      </c>
      <c r="AY279" s="243" t="s">
        <v>129</v>
      </c>
    </row>
    <row r="280" spans="1:51" s="13" customFormat="1" ht="12">
      <c r="A280" s="13"/>
      <c r="B280" s="232"/>
      <c r="C280" s="233"/>
      <c r="D280" s="234" t="s">
        <v>136</v>
      </c>
      <c r="E280" s="235" t="s">
        <v>1</v>
      </c>
      <c r="F280" s="236" t="s">
        <v>629</v>
      </c>
      <c r="G280" s="233"/>
      <c r="H280" s="237">
        <v>7.02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136</v>
      </c>
      <c r="AU280" s="243" t="s">
        <v>84</v>
      </c>
      <c r="AV280" s="13" t="s">
        <v>84</v>
      </c>
      <c r="AW280" s="13" t="s">
        <v>32</v>
      </c>
      <c r="AX280" s="13" t="s">
        <v>75</v>
      </c>
      <c r="AY280" s="243" t="s">
        <v>129</v>
      </c>
    </row>
    <row r="281" spans="1:51" s="13" customFormat="1" ht="12">
      <c r="A281" s="13"/>
      <c r="B281" s="232"/>
      <c r="C281" s="233"/>
      <c r="D281" s="234" t="s">
        <v>136</v>
      </c>
      <c r="E281" s="235" t="s">
        <v>1</v>
      </c>
      <c r="F281" s="236" t="s">
        <v>630</v>
      </c>
      <c r="G281" s="233"/>
      <c r="H281" s="237">
        <v>2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136</v>
      </c>
      <c r="AU281" s="243" t="s">
        <v>84</v>
      </c>
      <c r="AV281" s="13" t="s">
        <v>84</v>
      </c>
      <c r="AW281" s="13" t="s">
        <v>32</v>
      </c>
      <c r="AX281" s="13" t="s">
        <v>75</v>
      </c>
      <c r="AY281" s="243" t="s">
        <v>129</v>
      </c>
    </row>
    <row r="282" spans="1:51" s="13" customFormat="1" ht="12">
      <c r="A282" s="13"/>
      <c r="B282" s="232"/>
      <c r="C282" s="233"/>
      <c r="D282" s="234" t="s">
        <v>136</v>
      </c>
      <c r="E282" s="235" t="s">
        <v>1</v>
      </c>
      <c r="F282" s="236" t="s">
        <v>631</v>
      </c>
      <c r="G282" s="233"/>
      <c r="H282" s="237">
        <v>1.995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136</v>
      </c>
      <c r="AU282" s="243" t="s">
        <v>84</v>
      </c>
      <c r="AV282" s="13" t="s">
        <v>84</v>
      </c>
      <c r="AW282" s="13" t="s">
        <v>32</v>
      </c>
      <c r="AX282" s="13" t="s">
        <v>75</v>
      </c>
      <c r="AY282" s="243" t="s">
        <v>129</v>
      </c>
    </row>
    <row r="283" spans="1:51" s="13" customFormat="1" ht="12">
      <c r="A283" s="13"/>
      <c r="B283" s="232"/>
      <c r="C283" s="233"/>
      <c r="D283" s="234" t="s">
        <v>136</v>
      </c>
      <c r="E283" s="235" t="s">
        <v>1</v>
      </c>
      <c r="F283" s="236" t="s">
        <v>632</v>
      </c>
      <c r="G283" s="233"/>
      <c r="H283" s="237">
        <v>1.32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136</v>
      </c>
      <c r="AU283" s="243" t="s">
        <v>84</v>
      </c>
      <c r="AV283" s="13" t="s">
        <v>84</v>
      </c>
      <c r="AW283" s="13" t="s">
        <v>32</v>
      </c>
      <c r="AX283" s="13" t="s">
        <v>75</v>
      </c>
      <c r="AY283" s="243" t="s">
        <v>129</v>
      </c>
    </row>
    <row r="284" spans="1:51" s="14" customFormat="1" ht="12">
      <c r="A284" s="14"/>
      <c r="B284" s="244"/>
      <c r="C284" s="245"/>
      <c r="D284" s="234" t="s">
        <v>136</v>
      </c>
      <c r="E284" s="246" t="s">
        <v>1</v>
      </c>
      <c r="F284" s="247" t="s">
        <v>138</v>
      </c>
      <c r="G284" s="245"/>
      <c r="H284" s="248">
        <v>15.52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136</v>
      </c>
      <c r="AU284" s="254" t="s">
        <v>84</v>
      </c>
      <c r="AV284" s="14" t="s">
        <v>90</v>
      </c>
      <c r="AW284" s="14" t="s">
        <v>32</v>
      </c>
      <c r="AX284" s="14" t="s">
        <v>80</v>
      </c>
      <c r="AY284" s="254" t="s">
        <v>129</v>
      </c>
    </row>
    <row r="285" spans="1:65" s="2" customFormat="1" ht="24.15" customHeight="1">
      <c r="A285" s="37"/>
      <c r="B285" s="38"/>
      <c r="C285" s="218" t="s">
        <v>633</v>
      </c>
      <c r="D285" s="218" t="s">
        <v>131</v>
      </c>
      <c r="E285" s="219" t="s">
        <v>385</v>
      </c>
      <c r="F285" s="220" t="s">
        <v>386</v>
      </c>
      <c r="G285" s="221" t="s">
        <v>154</v>
      </c>
      <c r="H285" s="222">
        <v>128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40</v>
      </c>
      <c r="O285" s="90"/>
      <c r="P285" s="228">
        <f>O285*H285</f>
        <v>0</v>
      </c>
      <c r="Q285" s="228">
        <v>1E-05</v>
      </c>
      <c r="R285" s="228">
        <f>Q285*H285</f>
        <v>0.00128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90</v>
      </c>
      <c r="AT285" s="230" t="s">
        <v>131</v>
      </c>
      <c r="AU285" s="230" t="s">
        <v>84</v>
      </c>
      <c r="AY285" s="16" t="s">
        <v>129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80</v>
      </c>
      <c r="BK285" s="231">
        <f>ROUND(I285*H285,2)</f>
        <v>0</v>
      </c>
      <c r="BL285" s="16" t="s">
        <v>90</v>
      </c>
      <c r="BM285" s="230" t="s">
        <v>387</v>
      </c>
    </row>
    <row r="286" spans="1:65" s="2" customFormat="1" ht="24.15" customHeight="1">
      <c r="A286" s="37"/>
      <c r="B286" s="38"/>
      <c r="C286" s="218" t="s">
        <v>634</v>
      </c>
      <c r="D286" s="218" t="s">
        <v>131</v>
      </c>
      <c r="E286" s="219" t="s">
        <v>389</v>
      </c>
      <c r="F286" s="220" t="s">
        <v>390</v>
      </c>
      <c r="G286" s="221" t="s">
        <v>154</v>
      </c>
      <c r="H286" s="222">
        <v>128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40</v>
      </c>
      <c r="O286" s="90"/>
      <c r="P286" s="228">
        <f>O286*H286</f>
        <v>0</v>
      </c>
      <c r="Q286" s="228">
        <v>0.00034</v>
      </c>
      <c r="R286" s="228">
        <f>Q286*H286</f>
        <v>0.04352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90</v>
      </c>
      <c r="AT286" s="230" t="s">
        <v>131</v>
      </c>
      <c r="AU286" s="230" t="s">
        <v>84</v>
      </c>
      <c r="AY286" s="16" t="s">
        <v>129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80</v>
      </c>
      <c r="BK286" s="231">
        <f>ROUND(I286*H286,2)</f>
        <v>0</v>
      </c>
      <c r="BL286" s="16" t="s">
        <v>90</v>
      </c>
      <c r="BM286" s="230" t="s">
        <v>391</v>
      </c>
    </row>
    <row r="287" spans="1:65" s="2" customFormat="1" ht="21.75" customHeight="1">
      <c r="A287" s="37"/>
      <c r="B287" s="38"/>
      <c r="C287" s="218" t="s">
        <v>635</v>
      </c>
      <c r="D287" s="218" t="s">
        <v>131</v>
      </c>
      <c r="E287" s="219" t="s">
        <v>393</v>
      </c>
      <c r="F287" s="220" t="s">
        <v>394</v>
      </c>
      <c r="G287" s="221" t="s">
        <v>154</v>
      </c>
      <c r="H287" s="222">
        <v>128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40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90</v>
      </c>
      <c r="AT287" s="230" t="s">
        <v>131</v>
      </c>
      <c r="AU287" s="230" t="s">
        <v>84</v>
      </c>
      <c r="AY287" s="16" t="s">
        <v>129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80</v>
      </c>
      <c r="BK287" s="231">
        <f>ROUND(I287*H287,2)</f>
        <v>0</v>
      </c>
      <c r="BL287" s="16" t="s">
        <v>90</v>
      </c>
      <c r="BM287" s="230" t="s">
        <v>395</v>
      </c>
    </row>
    <row r="288" spans="1:65" s="2" customFormat="1" ht="24.15" customHeight="1">
      <c r="A288" s="37"/>
      <c r="B288" s="38"/>
      <c r="C288" s="218" t="s">
        <v>636</v>
      </c>
      <c r="D288" s="218" t="s">
        <v>131</v>
      </c>
      <c r="E288" s="219" t="s">
        <v>637</v>
      </c>
      <c r="F288" s="220" t="s">
        <v>638</v>
      </c>
      <c r="G288" s="221" t="s">
        <v>305</v>
      </c>
      <c r="H288" s="222">
        <v>1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40</v>
      </c>
      <c r="O288" s="90"/>
      <c r="P288" s="228">
        <f>O288*H288</f>
        <v>0</v>
      </c>
      <c r="Q288" s="228">
        <v>0</v>
      </c>
      <c r="R288" s="228">
        <f>Q288*H288</f>
        <v>0</v>
      </c>
      <c r="S288" s="228">
        <v>0.082</v>
      </c>
      <c r="T288" s="229">
        <f>S288*H288</f>
        <v>0.082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90</v>
      </c>
      <c r="AT288" s="230" t="s">
        <v>131</v>
      </c>
      <c r="AU288" s="230" t="s">
        <v>84</v>
      </c>
      <c r="AY288" s="16" t="s">
        <v>129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80</v>
      </c>
      <c r="BK288" s="231">
        <f>ROUND(I288*H288,2)</f>
        <v>0</v>
      </c>
      <c r="BL288" s="16" t="s">
        <v>90</v>
      </c>
      <c r="BM288" s="230" t="s">
        <v>639</v>
      </c>
    </row>
    <row r="289" spans="1:65" s="2" customFormat="1" ht="24.15" customHeight="1">
      <c r="A289" s="37"/>
      <c r="B289" s="38"/>
      <c r="C289" s="218" t="s">
        <v>640</v>
      </c>
      <c r="D289" s="218" t="s">
        <v>131</v>
      </c>
      <c r="E289" s="219" t="s">
        <v>641</v>
      </c>
      <c r="F289" s="220" t="s">
        <v>642</v>
      </c>
      <c r="G289" s="221" t="s">
        <v>154</v>
      </c>
      <c r="H289" s="222">
        <v>20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40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0.9</v>
      </c>
      <c r="T289" s="229">
        <f>S289*H289</f>
        <v>18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90</v>
      </c>
      <c r="AT289" s="230" t="s">
        <v>131</v>
      </c>
      <c r="AU289" s="230" t="s">
        <v>84</v>
      </c>
      <c r="AY289" s="16" t="s">
        <v>129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80</v>
      </c>
      <c r="BK289" s="231">
        <f>ROUND(I289*H289,2)</f>
        <v>0</v>
      </c>
      <c r="BL289" s="16" t="s">
        <v>90</v>
      </c>
      <c r="BM289" s="230" t="s">
        <v>643</v>
      </c>
    </row>
    <row r="290" spans="1:51" s="13" customFormat="1" ht="12">
      <c r="A290" s="13"/>
      <c r="B290" s="232"/>
      <c r="C290" s="233"/>
      <c r="D290" s="234" t="s">
        <v>136</v>
      </c>
      <c r="E290" s="235" t="s">
        <v>1</v>
      </c>
      <c r="F290" s="236" t="s">
        <v>228</v>
      </c>
      <c r="G290" s="233"/>
      <c r="H290" s="237">
        <v>20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136</v>
      </c>
      <c r="AU290" s="243" t="s">
        <v>84</v>
      </c>
      <c r="AV290" s="13" t="s">
        <v>84</v>
      </c>
      <c r="AW290" s="13" t="s">
        <v>32</v>
      </c>
      <c r="AX290" s="13" t="s">
        <v>80</v>
      </c>
      <c r="AY290" s="243" t="s">
        <v>129</v>
      </c>
    </row>
    <row r="291" spans="1:65" s="2" customFormat="1" ht="16.5" customHeight="1">
      <c r="A291" s="37"/>
      <c r="B291" s="38"/>
      <c r="C291" s="218" t="s">
        <v>644</v>
      </c>
      <c r="D291" s="218" t="s">
        <v>131</v>
      </c>
      <c r="E291" s="219" t="s">
        <v>645</v>
      </c>
      <c r="F291" s="220" t="s">
        <v>646</v>
      </c>
      <c r="G291" s="221" t="s">
        <v>647</v>
      </c>
      <c r="H291" s="222">
        <v>1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40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0.9</v>
      </c>
      <c r="T291" s="229">
        <f>S291*H291</f>
        <v>0.9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90</v>
      </c>
      <c r="AT291" s="230" t="s">
        <v>131</v>
      </c>
      <c r="AU291" s="230" t="s">
        <v>84</v>
      </c>
      <c r="AY291" s="16" t="s">
        <v>129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80</v>
      </c>
      <c r="BK291" s="231">
        <f>ROUND(I291*H291,2)</f>
        <v>0</v>
      </c>
      <c r="BL291" s="16" t="s">
        <v>90</v>
      </c>
      <c r="BM291" s="230" t="s">
        <v>648</v>
      </c>
    </row>
    <row r="292" spans="1:65" s="2" customFormat="1" ht="16.5" customHeight="1">
      <c r="A292" s="37"/>
      <c r="B292" s="38"/>
      <c r="C292" s="218" t="s">
        <v>649</v>
      </c>
      <c r="D292" s="218" t="s">
        <v>131</v>
      </c>
      <c r="E292" s="219" t="s">
        <v>650</v>
      </c>
      <c r="F292" s="220" t="s">
        <v>651</v>
      </c>
      <c r="G292" s="221" t="s">
        <v>647</v>
      </c>
      <c r="H292" s="222">
        <v>1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40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0.9</v>
      </c>
      <c r="T292" s="229">
        <f>S292*H292</f>
        <v>0.9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90</v>
      </c>
      <c r="AT292" s="230" t="s">
        <v>131</v>
      </c>
      <c r="AU292" s="230" t="s">
        <v>84</v>
      </c>
      <c r="AY292" s="16" t="s">
        <v>129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80</v>
      </c>
      <c r="BK292" s="231">
        <f>ROUND(I292*H292,2)</f>
        <v>0</v>
      </c>
      <c r="BL292" s="16" t="s">
        <v>90</v>
      </c>
      <c r="BM292" s="230" t="s">
        <v>652</v>
      </c>
    </row>
    <row r="293" spans="1:65" s="2" customFormat="1" ht="24.15" customHeight="1">
      <c r="A293" s="37"/>
      <c r="B293" s="38"/>
      <c r="C293" s="218" t="s">
        <v>653</v>
      </c>
      <c r="D293" s="218" t="s">
        <v>131</v>
      </c>
      <c r="E293" s="219" t="s">
        <v>654</v>
      </c>
      <c r="F293" s="220" t="s">
        <v>655</v>
      </c>
      <c r="G293" s="221" t="s">
        <v>154</v>
      </c>
      <c r="H293" s="222">
        <v>80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40</v>
      </c>
      <c r="O293" s="90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90</v>
      </c>
      <c r="AT293" s="230" t="s">
        <v>131</v>
      </c>
      <c r="AU293" s="230" t="s">
        <v>84</v>
      </c>
      <c r="AY293" s="16" t="s">
        <v>129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80</v>
      </c>
      <c r="BK293" s="231">
        <f>ROUND(I293*H293,2)</f>
        <v>0</v>
      </c>
      <c r="BL293" s="16" t="s">
        <v>90</v>
      </c>
      <c r="BM293" s="230" t="s">
        <v>656</v>
      </c>
    </row>
    <row r="294" spans="1:51" s="13" customFormat="1" ht="12">
      <c r="A294" s="13"/>
      <c r="B294" s="232"/>
      <c r="C294" s="233"/>
      <c r="D294" s="234" t="s">
        <v>136</v>
      </c>
      <c r="E294" s="235" t="s">
        <v>1</v>
      </c>
      <c r="F294" s="236" t="s">
        <v>657</v>
      </c>
      <c r="G294" s="233"/>
      <c r="H294" s="237">
        <v>33.5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136</v>
      </c>
      <c r="AU294" s="243" t="s">
        <v>84</v>
      </c>
      <c r="AV294" s="13" t="s">
        <v>84</v>
      </c>
      <c r="AW294" s="13" t="s">
        <v>32</v>
      </c>
      <c r="AX294" s="13" t="s">
        <v>75</v>
      </c>
      <c r="AY294" s="243" t="s">
        <v>129</v>
      </c>
    </row>
    <row r="295" spans="1:51" s="13" customFormat="1" ht="12">
      <c r="A295" s="13"/>
      <c r="B295" s="232"/>
      <c r="C295" s="233"/>
      <c r="D295" s="234" t="s">
        <v>136</v>
      </c>
      <c r="E295" s="235" t="s">
        <v>1</v>
      </c>
      <c r="F295" s="236" t="s">
        <v>658</v>
      </c>
      <c r="G295" s="233"/>
      <c r="H295" s="237">
        <v>46.5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136</v>
      </c>
      <c r="AU295" s="243" t="s">
        <v>84</v>
      </c>
      <c r="AV295" s="13" t="s">
        <v>84</v>
      </c>
      <c r="AW295" s="13" t="s">
        <v>32</v>
      </c>
      <c r="AX295" s="13" t="s">
        <v>75</v>
      </c>
      <c r="AY295" s="243" t="s">
        <v>129</v>
      </c>
    </row>
    <row r="296" spans="1:51" s="14" customFormat="1" ht="12">
      <c r="A296" s="14"/>
      <c r="B296" s="244"/>
      <c r="C296" s="245"/>
      <c r="D296" s="234" t="s">
        <v>136</v>
      </c>
      <c r="E296" s="246" t="s">
        <v>1</v>
      </c>
      <c r="F296" s="247" t="s">
        <v>138</v>
      </c>
      <c r="G296" s="245"/>
      <c r="H296" s="248">
        <v>80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136</v>
      </c>
      <c r="AU296" s="254" t="s">
        <v>84</v>
      </c>
      <c r="AV296" s="14" t="s">
        <v>90</v>
      </c>
      <c r="AW296" s="14" t="s">
        <v>32</v>
      </c>
      <c r="AX296" s="14" t="s">
        <v>80</v>
      </c>
      <c r="AY296" s="254" t="s">
        <v>129</v>
      </c>
    </row>
    <row r="297" spans="1:65" s="2" customFormat="1" ht="37.8" customHeight="1">
      <c r="A297" s="37"/>
      <c r="B297" s="38"/>
      <c r="C297" s="218" t="s">
        <v>659</v>
      </c>
      <c r="D297" s="218" t="s">
        <v>131</v>
      </c>
      <c r="E297" s="219" t="s">
        <v>660</v>
      </c>
      <c r="F297" s="220" t="s">
        <v>661</v>
      </c>
      <c r="G297" s="221" t="s">
        <v>154</v>
      </c>
      <c r="H297" s="222">
        <v>40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40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90</v>
      </c>
      <c r="AT297" s="230" t="s">
        <v>131</v>
      </c>
      <c r="AU297" s="230" t="s">
        <v>84</v>
      </c>
      <c r="AY297" s="16" t="s">
        <v>129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80</v>
      </c>
      <c r="BK297" s="231">
        <f>ROUND(I297*H297,2)</f>
        <v>0</v>
      </c>
      <c r="BL297" s="16" t="s">
        <v>90</v>
      </c>
      <c r="BM297" s="230" t="s">
        <v>662</v>
      </c>
    </row>
    <row r="298" spans="1:65" s="2" customFormat="1" ht="66.75" customHeight="1">
      <c r="A298" s="37"/>
      <c r="B298" s="38"/>
      <c r="C298" s="218" t="s">
        <v>663</v>
      </c>
      <c r="D298" s="218" t="s">
        <v>131</v>
      </c>
      <c r="E298" s="219" t="s">
        <v>664</v>
      </c>
      <c r="F298" s="220" t="s">
        <v>665</v>
      </c>
      <c r="G298" s="221" t="s">
        <v>415</v>
      </c>
      <c r="H298" s="222">
        <v>1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40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90</v>
      </c>
      <c r="AT298" s="230" t="s">
        <v>131</v>
      </c>
      <c r="AU298" s="230" t="s">
        <v>84</v>
      </c>
      <c r="AY298" s="16" t="s">
        <v>129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80</v>
      </c>
      <c r="BK298" s="231">
        <f>ROUND(I298*H298,2)</f>
        <v>0</v>
      </c>
      <c r="BL298" s="16" t="s">
        <v>90</v>
      </c>
      <c r="BM298" s="230" t="s">
        <v>666</v>
      </c>
    </row>
    <row r="299" spans="1:63" s="12" customFormat="1" ht="22.8" customHeight="1">
      <c r="A299" s="12"/>
      <c r="B299" s="202"/>
      <c r="C299" s="203"/>
      <c r="D299" s="204" t="s">
        <v>74</v>
      </c>
      <c r="E299" s="216" t="s">
        <v>429</v>
      </c>
      <c r="F299" s="216" t="s">
        <v>430</v>
      </c>
      <c r="G299" s="203"/>
      <c r="H299" s="203"/>
      <c r="I299" s="206"/>
      <c r="J299" s="217">
        <f>BK299</f>
        <v>0</v>
      </c>
      <c r="K299" s="203"/>
      <c r="L299" s="208"/>
      <c r="M299" s="209"/>
      <c r="N299" s="210"/>
      <c r="O299" s="210"/>
      <c r="P299" s="211">
        <f>SUM(P300:P313)</f>
        <v>0</v>
      </c>
      <c r="Q299" s="210"/>
      <c r="R299" s="211">
        <f>SUM(R300:R313)</f>
        <v>0</v>
      </c>
      <c r="S299" s="210"/>
      <c r="T299" s="212">
        <f>SUM(T300:T313)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3" t="s">
        <v>80</v>
      </c>
      <c r="AT299" s="214" t="s">
        <v>74</v>
      </c>
      <c r="AU299" s="214" t="s">
        <v>80</v>
      </c>
      <c r="AY299" s="213" t="s">
        <v>129</v>
      </c>
      <c r="BK299" s="215">
        <f>SUM(BK300:BK313)</f>
        <v>0</v>
      </c>
    </row>
    <row r="300" spans="1:65" s="2" customFormat="1" ht="21.75" customHeight="1">
      <c r="A300" s="37"/>
      <c r="B300" s="38"/>
      <c r="C300" s="218" t="s">
        <v>667</v>
      </c>
      <c r="D300" s="218" t="s">
        <v>131</v>
      </c>
      <c r="E300" s="219" t="s">
        <v>432</v>
      </c>
      <c r="F300" s="220" t="s">
        <v>433</v>
      </c>
      <c r="G300" s="221" t="s">
        <v>195</v>
      </c>
      <c r="H300" s="222">
        <v>239.34</v>
      </c>
      <c r="I300" s="223"/>
      <c r="J300" s="224">
        <f>ROUND(I300*H300,2)</f>
        <v>0</v>
      </c>
      <c r="K300" s="225"/>
      <c r="L300" s="43"/>
      <c r="M300" s="226" t="s">
        <v>1</v>
      </c>
      <c r="N300" s="227" t="s">
        <v>40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90</v>
      </c>
      <c r="AT300" s="230" t="s">
        <v>131</v>
      </c>
      <c r="AU300" s="230" t="s">
        <v>84</v>
      </c>
      <c r="AY300" s="16" t="s">
        <v>129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80</v>
      </c>
      <c r="BK300" s="231">
        <f>ROUND(I300*H300,2)</f>
        <v>0</v>
      </c>
      <c r="BL300" s="16" t="s">
        <v>90</v>
      </c>
      <c r="BM300" s="230" t="s">
        <v>434</v>
      </c>
    </row>
    <row r="301" spans="1:51" s="13" customFormat="1" ht="12">
      <c r="A301" s="13"/>
      <c r="B301" s="232"/>
      <c r="C301" s="233"/>
      <c r="D301" s="234" t="s">
        <v>136</v>
      </c>
      <c r="E301" s="235" t="s">
        <v>1</v>
      </c>
      <c r="F301" s="236" t="s">
        <v>668</v>
      </c>
      <c r="G301" s="233"/>
      <c r="H301" s="237">
        <v>239.34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136</v>
      </c>
      <c r="AU301" s="243" t="s">
        <v>84</v>
      </c>
      <c r="AV301" s="13" t="s">
        <v>84</v>
      </c>
      <c r="AW301" s="13" t="s">
        <v>32</v>
      </c>
      <c r="AX301" s="13" t="s">
        <v>80</v>
      </c>
      <c r="AY301" s="243" t="s">
        <v>129</v>
      </c>
    </row>
    <row r="302" spans="1:65" s="2" customFormat="1" ht="24.15" customHeight="1">
      <c r="A302" s="37"/>
      <c r="B302" s="38"/>
      <c r="C302" s="218" t="s">
        <v>669</v>
      </c>
      <c r="D302" s="218" t="s">
        <v>131</v>
      </c>
      <c r="E302" s="219" t="s">
        <v>437</v>
      </c>
      <c r="F302" s="220" t="s">
        <v>438</v>
      </c>
      <c r="G302" s="221" t="s">
        <v>195</v>
      </c>
      <c r="H302" s="222">
        <v>4547.46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40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90</v>
      </c>
      <c r="AT302" s="230" t="s">
        <v>131</v>
      </c>
      <c r="AU302" s="230" t="s">
        <v>84</v>
      </c>
      <c r="AY302" s="16" t="s">
        <v>129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80</v>
      </c>
      <c r="BK302" s="231">
        <f>ROUND(I302*H302,2)</f>
        <v>0</v>
      </c>
      <c r="BL302" s="16" t="s">
        <v>90</v>
      </c>
      <c r="BM302" s="230" t="s">
        <v>439</v>
      </c>
    </row>
    <row r="303" spans="1:51" s="13" customFormat="1" ht="12">
      <c r="A303" s="13"/>
      <c r="B303" s="232"/>
      <c r="C303" s="233"/>
      <c r="D303" s="234" t="s">
        <v>136</v>
      </c>
      <c r="E303" s="235" t="s">
        <v>1</v>
      </c>
      <c r="F303" s="236" t="s">
        <v>670</v>
      </c>
      <c r="G303" s="233"/>
      <c r="H303" s="237">
        <v>4547.46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136</v>
      </c>
      <c r="AU303" s="243" t="s">
        <v>84</v>
      </c>
      <c r="AV303" s="13" t="s">
        <v>84</v>
      </c>
      <c r="AW303" s="13" t="s">
        <v>32</v>
      </c>
      <c r="AX303" s="13" t="s">
        <v>80</v>
      </c>
      <c r="AY303" s="243" t="s">
        <v>129</v>
      </c>
    </row>
    <row r="304" spans="1:65" s="2" customFormat="1" ht="21.75" customHeight="1">
      <c r="A304" s="37"/>
      <c r="B304" s="38"/>
      <c r="C304" s="218" t="s">
        <v>671</v>
      </c>
      <c r="D304" s="218" t="s">
        <v>131</v>
      </c>
      <c r="E304" s="219" t="s">
        <v>442</v>
      </c>
      <c r="F304" s="220" t="s">
        <v>443</v>
      </c>
      <c r="G304" s="221" t="s">
        <v>195</v>
      </c>
      <c r="H304" s="222">
        <v>178.449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40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90</v>
      </c>
      <c r="AT304" s="230" t="s">
        <v>131</v>
      </c>
      <c r="AU304" s="230" t="s">
        <v>84</v>
      </c>
      <c r="AY304" s="16" t="s">
        <v>129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80</v>
      </c>
      <c r="BK304" s="231">
        <f>ROUND(I304*H304,2)</f>
        <v>0</v>
      </c>
      <c r="BL304" s="16" t="s">
        <v>90</v>
      </c>
      <c r="BM304" s="230" t="s">
        <v>444</v>
      </c>
    </row>
    <row r="305" spans="1:51" s="13" customFormat="1" ht="12">
      <c r="A305" s="13"/>
      <c r="B305" s="232"/>
      <c r="C305" s="233"/>
      <c r="D305" s="234" t="s">
        <v>136</v>
      </c>
      <c r="E305" s="235" t="s">
        <v>1</v>
      </c>
      <c r="F305" s="236" t="s">
        <v>672</v>
      </c>
      <c r="G305" s="233"/>
      <c r="H305" s="237">
        <v>178.449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136</v>
      </c>
      <c r="AU305" s="243" t="s">
        <v>84</v>
      </c>
      <c r="AV305" s="13" t="s">
        <v>84</v>
      </c>
      <c r="AW305" s="13" t="s">
        <v>32</v>
      </c>
      <c r="AX305" s="13" t="s">
        <v>80</v>
      </c>
      <c r="AY305" s="243" t="s">
        <v>129</v>
      </c>
    </row>
    <row r="306" spans="1:65" s="2" customFormat="1" ht="24.15" customHeight="1">
      <c r="A306" s="37"/>
      <c r="B306" s="38"/>
      <c r="C306" s="218" t="s">
        <v>673</v>
      </c>
      <c r="D306" s="218" t="s">
        <v>131</v>
      </c>
      <c r="E306" s="219" t="s">
        <v>447</v>
      </c>
      <c r="F306" s="220" t="s">
        <v>448</v>
      </c>
      <c r="G306" s="221" t="s">
        <v>195</v>
      </c>
      <c r="H306" s="222">
        <v>3390.531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40</v>
      </c>
      <c r="O306" s="90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90</v>
      </c>
      <c r="AT306" s="230" t="s">
        <v>131</v>
      </c>
      <c r="AU306" s="230" t="s">
        <v>84</v>
      </c>
      <c r="AY306" s="16" t="s">
        <v>129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80</v>
      </c>
      <c r="BK306" s="231">
        <f>ROUND(I306*H306,2)</f>
        <v>0</v>
      </c>
      <c r="BL306" s="16" t="s">
        <v>90</v>
      </c>
      <c r="BM306" s="230" t="s">
        <v>449</v>
      </c>
    </row>
    <row r="307" spans="1:51" s="13" customFormat="1" ht="12">
      <c r="A307" s="13"/>
      <c r="B307" s="232"/>
      <c r="C307" s="233"/>
      <c r="D307" s="234" t="s">
        <v>136</v>
      </c>
      <c r="E307" s="235" t="s">
        <v>1</v>
      </c>
      <c r="F307" s="236" t="s">
        <v>674</v>
      </c>
      <c r="G307" s="233"/>
      <c r="H307" s="237">
        <v>3390.531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136</v>
      </c>
      <c r="AU307" s="243" t="s">
        <v>84</v>
      </c>
      <c r="AV307" s="13" t="s">
        <v>84</v>
      </c>
      <c r="AW307" s="13" t="s">
        <v>32</v>
      </c>
      <c r="AX307" s="13" t="s">
        <v>80</v>
      </c>
      <c r="AY307" s="243" t="s">
        <v>129</v>
      </c>
    </row>
    <row r="308" spans="1:65" s="2" customFormat="1" ht="37.8" customHeight="1">
      <c r="A308" s="37"/>
      <c r="B308" s="38"/>
      <c r="C308" s="218" t="s">
        <v>675</v>
      </c>
      <c r="D308" s="218" t="s">
        <v>131</v>
      </c>
      <c r="E308" s="219" t="s">
        <v>452</v>
      </c>
      <c r="F308" s="220" t="s">
        <v>453</v>
      </c>
      <c r="G308" s="221" t="s">
        <v>195</v>
      </c>
      <c r="H308" s="222">
        <v>45.237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40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90</v>
      </c>
      <c r="AT308" s="230" t="s">
        <v>131</v>
      </c>
      <c r="AU308" s="230" t="s">
        <v>84</v>
      </c>
      <c r="AY308" s="16" t="s">
        <v>129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80</v>
      </c>
      <c r="BK308" s="231">
        <f>ROUND(I308*H308,2)</f>
        <v>0</v>
      </c>
      <c r="BL308" s="16" t="s">
        <v>90</v>
      </c>
      <c r="BM308" s="230" t="s">
        <v>454</v>
      </c>
    </row>
    <row r="309" spans="1:51" s="13" customFormat="1" ht="12">
      <c r="A309" s="13"/>
      <c r="B309" s="232"/>
      <c r="C309" s="233"/>
      <c r="D309" s="234" t="s">
        <v>136</v>
      </c>
      <c r="E309" s="235" t="s">
        <v>1</v>
      </c>
      <c r="F309" s="236" t="s">
        <v>676</v>
      </c>
      <c r="G309" s="233"/>
      <c r="H309" s="237">
        <v>45.237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136</v>
      </c>
      <c r="AU309" s="243" t="s">
        <v>84</v>
      </c>
      <c r="AV309" s="13" t="s">
        <v>84</v>
      </c>
      <c r="AW309" s="13" t="s">
        <v>32</v>
      </c>
      <c r="AX309" s="13" t="s">
        <v>80</v>
      </c>
      <c r="AY309" s="243" t="s">
        <v>129</v>
      </c>
    </row>
    <row r="310" spans="1:65" s="2" customFormat="1" ht="44.25" customHeight="1">
      <c r="A310" s="37"/>
      <c r="B310" s="38"/>
      <c r="C310" s="218" t="s">
        <v>677</v>
      </c>
      <c r="D310" s="218" t="s">
        <v>131</v>
      </c>
      <c r="E310" s="219" t="s">
        <v>457</v>
      </c>
      <c r="F310" s="220" t="s">
        <v>458</v>
      </c>
      <c r="G310" s="221" t="s">
        <v>195</v>
      </c>
      <c r="H310" s="222">
        <v>239.34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40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90</v>
      </c>
      <c r="AT310" s="230" t="s">
        <v>131</v>
      </c>
      <c r="AU310" s="230" t="s">
        <v>84</v>
      </c>
      <c r="AY310" s="16" t="s">
        <v>129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80</v>
      </c>
      <c r="BK310" s="231">
        <f>ROUND(I310*H310,2)</f>
        <v>0</v>
      </c>
      <c r="BL310" s="16" t="s">
        <v>90</v>
      </c>
      <c r="BM310" s="230" t="s">
        <v>459</v>
      </c>
    </row>
    <row r="311" spans="1:51" s="13" customFormat="1" ht="12">
      <c r="A311" s="13"/>
      <c r="B311" s="232"/>
      <c r="C311" s="233"/>
      <c r="D311" s="234" t="s">
        <v>136</v>
      </c>
      <c r="E311" s="235" t="s">
        <v>1</v>
      </c>
      <c r="F311" s="236" t="s">
        <v>678</v>
      </c>
      <c r="G311" s="233"/>
      <c r="H311" s="237">
        <v>239.34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136</v>
      </c>
      <c r="AU311" s="243" t="s">
        <v>84</v>
      </c>
      <c r="AV311" s="13" t="s">
        <v>84</v>
      </c>
      <c r="AW311" s="13" t="s">
        <v>32</v>
      </c>
      <c r="AX311" s="13" t="s">
        <v>80</v>
      </c>
      <c r="AY311" s="243" t="s">
        <v>129</v>
      </c>
    </row>
    <row r="312" spans="1:65" s="2" customFormat="1" ht="44.25" customHeight="1">
      <c r="A312" s="37"/>
      <c r="B312" s="38"/>
      <c r="C312" s="218" t="s">
        <v>679</v>
      </c>
      <c r="D312" s="218" t="s">
        <v>131</v>
      </c>
      <c r="E312" s="219" t="s">
        <v>462</v>
      </c>
      <c r="F312" s="220" t="s">
        <v>463</v>
      </c>
      <c r="G312" s="221" t="s">
        <v>195</v>
      </c>
      <c r="H312" s="222">
        <v>133.212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40</v>
      </c>
      <c r="O312" s="90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90</v>
      </c>
      <c r="AT312" s="230" t="s">
        <v>131</v>
      </c>
      <c r="AU312" s="230" t="s">
        <v>84</v>
      </c>
      <c r="AY312" s="16" t="s">
        <v>129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80</v>
      </c>
      <c r="BK312" s="231">
        <f>ROUND(I312*H312,2)</f>
        <v>0</v>
      </c>
      <c r="BL312" s="16" t="s">
        <v>90</v>
      </c>
      <c r="BM312" s="230" t="s">
        <v>464</v>
      </c>
    </row>
    <row r="313" spans="1:51" s="13" customFormat="1" ht="12">
      <c r="A313" s="13"/>
      <c r="B313" s="232"/>
      <c r="C313" s="233"/>
      <c r="D313" s="234" t="s">
        <v>136</v>
      </c>
      <c r="E313" s="235" t="s">
        <v>1</v>
      </c>
      <c r="F313" s="236" t="s">
        <v>680</v>
      </c>
      <c r="G313" s="233"/>
      <c r="H313" s="237">
        <v>133.212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136</v>
      </c>
      <c r="AU313" s="243" t="s">
        <v>84</v>
      </c>
      <c r="AV313" s="13" t="s">
        <v>84</v>
      </c>
      <c r="AW313" s="13" t="s">
        <v>32</v>
      </c>
      <c r="AX313" s="13" t="s">
        <v>80</v>
      </c>
      <c r="AY313" s="243" t="s">
        <v>129</v>
      </c>
    </row>
    <row r="314" spans="1:63" s="12" customFormat="1" ht="22.8" customHeight="1">
      <c r="A314" s="12"/>
      <c r="B314" s="202"/>
      <c r="C314" s="203"/>
      <c r="D314" s="204" t="s">
        <v>74</v>
      </c>
      <c r="E314" s="216" t="s">
        <v>466</v>
      </c>
      <c r="F314" s="216" t="s">
        <v>467</v>
      </c>
      <c r="G314" s="203"/>
      <c r="H314" s="203"/>
      <c r="I314" s="206"/>
      <c r="J314" s="217">
        <f>BK314</f>
        <v>0</v>
      </c>
      <c r="K314" s="203"/>
      <c r="L314" s="208"/>
      <c r="M314" s="209"/>
      <c r="N314" s="210"/>
      <c r="O314" s="210"/>
      <c r="P314" s="211">
        <f>P315</f>
        <v>0</v>
      </c>
      <c r="Q314" s="210"/>
      <c r="R314" s="211">
        <f>R315</f>
        <v>0</v>
      </c>
      <c r="S314" s="210"/>
      <c r="T314" s="212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3" t="s">
        <v>80</v>
      </c>
      <c r="AT314" s="214" t="s">
        <v>74</v>
      </c>
      <c r="AU314" s="214" t="s">
        <v>80</v>
      </c>
      <c r="AY314" s="213" t="s">
        <v>129</v>
      </c>
      <c r="BK314" s="215">
        <f>BK315</f>
        <v>0</v>
      </c>
    </row>
    <row r="315" spans="1:65" s="2" customFormat="1" ht="24.15" customHeight="1">
      <c r="A315" s="37"/>
      <c r="B315" s="38"/>
      <c r="C315" s="218" t="s">
        <v>681</v>
      </c>
      <c r="D315" s="218" t="s">
        <v>131</v>
      </c>
      <c r="E315" s="219" t="s">
        <v>469</v>
      </c>
      <c r="F315" s="220" t="s">
        <v>470</v>
      </c>
      <c r="G315" s="221" t="s">
        <v>195</v>
      </c>
      <c r="H315" s="222">
        <v>90.956</v>
      </c>
      <c r="I315" s="223"/>
      <c r="J315" s="224">
        <f>ROUND(I315*H315,2)</f>
        <v>0</v>
      </c>
      <c r="K315" s="225"/>
      <c r="L315" s="43"/>
      <c r="M315" s="266" t="s">
        <v>1</v>
      </c>
      <c r="N315" s="267" t="s">
        <v>40</v>
      </c>
      <c r="O315" s="268"/>
      <c r="P315" s="269">
        <f>O315*H315</f>
        <v>0</v>
      </c>
      <c r="Q315" s="269">
        <v>0</v>
      </c>
      <c r="R315" s="269">
        <f>Q315*H315</f>
        <v>0</v>
      </c>
      <c r="S315" s="269">
        <v>0</v>
      </c>
      <c r="T315" s="27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90</v>
      </c>
      <c r="AT315" s="230" t="s">
        <v>131</v>
      </c>
      <c r="AU315" s="230" t="s">
        <v>84</v>
      </c>
      <c r="AY315" s="16" t="s">
        <v>129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80</v>
      </c>
      <c r="BK315" s="231">
        <f>ROUND(I315*H315,2)</f>
        <v>0</v>
      </c>
      <c r="BL315" s="16" t="s">
        <v>90</v>
      </c>
      <c r="BM315" s="230" t="s">
        <v>471</v>
      </c>
    </row>
    <row r="316" spans="1:31" s="2" customFormat="1" ht="6.95" customHeight="1">
      <c r="A316" s="37"/>
      <c r="B316" s="65"/>
      <c r="C316" s="66"/>
      <c r="D316" s="66"/>
      <c r="E316" s="66"/>
      <c r="F316" s="66"/>
      <c r="G316" s="66"/>
      <c r="H316" s="66"/>
      <c r="I316" s="66"/>
      <c r="J316" s="66"/>
      <c r="K316" s="66"/>
      <c r="L316" s="43"/>
      <c r="M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</sheetData>
  <sheetProtection password="CC35" sheet="1" objects="1" scenarios="1" formatColumns="0" formatRows="0" autoFilter="0"/>
  <autoFilter ref="C123:K31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Rekonstrukce autobusových zastávek, zpevněné plochy v obci Bobnice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682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ROUND((SUM(BE118:BE125)),2)</f>
        <v>0</v>
      </c>
      <c r="G33" s="37"/>
      <c r="H33" s="37"/>
      <c r="I33" s="154">
        <v>0.21</v>
      </c>
      <c r="J33" s="153">
        <f>ROUND(((SUM(BE118:BE125))*I33),2)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ROUND((SUM(BF118:BF125)),2)</f>
        <v>0</v>
      </c>
      <c r="G34" s="37"/>
      <c r="H34" s="37"/>
      <c r="I34" s="154">
        <v>0.15</v>
      </c>
      <c r="J34" s="153">
        <f>ROUND(((SUM(BF118:BF125))*I34),2)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ROUND((SUM(BG118:BG125)),2)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ROUND((SUM(BH118:BH125)),2)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ROUND((SUM(BI118:BI125)),2)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Rekonstrukce autobusových zastávek, zpevněné plochy v obci Bobnice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3 - vedlejší a ostatní náklady - 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Bobnice</v>
      </c>
      <c r="G89" s="39"/>
      <c r="H89" s="39"/>
      <c r="I89" s="31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Bobnice</v>
      </c>
      <c r="G91" s="39"/>
      <c r="H91" s="39"/>
      <c r="I91" s="31" t="s">
        <v>30</v>
      </c>
      <c r="J91" s="35" t="str">
        <f>E21</f>
        <v>Ing. Ondřej Pavelka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Ondřej Pavelka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683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9"/>
      <c r="D108" s="39"/>
      <c r="E108" s="173" t="str">
        <f>E7</f>
        <v>Rekonstrukce autobusových zastávek, zpevněné plochy v obci Bobnice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100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3 - vedlejší a ostatní náklady - uznatelné náklady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Bobnice</v>
      </c>
      <c r="G112" s="39"/>
      <c r="H112" s="39"/>
      <c r="I112" s="31" t="s">
        <v>22</v>
      </c>
      <c r="J112" s="78" t="str">
        <f>IF(J12="","",J12)</f>
        <v>18. 5. 2020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Obec Bobnice</v>
      </c>
      <c r="G114" s="39"/>
      <c r="H114" s="39"/>
      <c r="I114" s="31" t="s">
        <v>30</v>
      </c>
      <c r="J114" s="35" t="str">
        <f>E21</f>
        <v>Ing. Ondřej Pavelka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31" t="s">
        <v>33</v>
      </c>
      <c r="J115" s="35" t="str">
        <f>E24</f>
        <v>Ing. Ondřej Pavelka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115</v>
      </c>
      <c r="D117" s="193" t="s">
        <v>60</v>
      </c>
      <c r="E117" s="193" t="s">
        <v>56</v>
      </c>
      <c r="F117" s="193" t="s">
        <v>57</v>
      </c>
      <c r="G117" s="193" t="s">
        <v>116</v>
      </c>
      <c r="H117" s="193" t="s">
        <v>117</v>
      </c>
      <c r="I117" s="193" t="s">
        <v>118</v>
      </c>
      <c r="J117" s="194" t="s">
        <v>104</v>
      </c>
      <c r="K117" s="195" t="s">
        <v>119</v>
      </c>
      <c r="L117" s="196"/>
      <c r="M117" s="99" t="s">
        <v>1</v>
      </c>
      <c r="N117" s="100" t="s">
        <v>39</v>
      </c>
      <c r="O117" s="100" t="s">
        <v>120</v>
      </c>
      <c r="P117" s="100" t="s">
        <v>121</v>
      </c>
      <c r="Q117" s="100" t="s">
        <v>122</v>
      </c>
      <c r="R117" s="100" t="s">
        <v>123</v>
      </c>
      <c r="S117" s="100" t="s">
        <v>124</v>
      </c>
      <c r="T117" s="101" t="s">
        <v>125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126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74</v>
      </c>
      <c r="AU118" s="16" t="s">
        <v>106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74</v>
      </c>
      <c r="E119" s="205" t="s">
        <v>127</v>
      </c>
      <c r="F119" s="205" t="s">
        <v>128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90</v>
      </c>
      <c r="AT119" s="214" t="s">
        <v>74</v>
      </c>
      <c r="AU119" s="214" t="s">
        <v>75</v>
      </c>
      <c r="AY119" s="213" t="s">
        <v>129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74</v>
      </c>
      <c r="E120" s="216" t="s">
        <v>684</v>
      </c>
      <c r="F120" s="216" t="s">
        <v>685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SUM(P121:P125)</f>
        <v>0</v>
      </c>
      <c r="Q120" s="210"/>
      <c r="R120" s="211">
        <f>SUM(R121:R125)</f>
        <v>0</v>
      </c>
      <c r="S120" s="210"/>
      <c r="T120" s="212">
        <f>SUM(T121:T125)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90</v>
      </c>
      <c r="AT120" s="214" t="s">
        <v>74</v>
      </c>
      <c r="AU120" s="214" t="s">
        <v>80</v>
      </c>
      <c r="AY120" s="213" t="s">
        <v>129</v>
      </c>
      <c r="BK120" s="215">
        <f>SUM(BK121:BK125)</f>
        <v>0</v>
      </c>
    </row>
    <row r="121" spans="1:65" s="2" customFormat="1" ht="24.15" customHeight="1">
      <c r="A121" s="37"/>
      <c r="B121" s="38"/>
      <c r="C121" s="218" t="s">
        <v>80</v>
      </c>
      <c r="D121" s="218" t="s">
        <v>131</v>
      </c>
      <c r="E121" s="219" t="s">
        <v>686</v>
      </c>
      <c r="F121" s="220" t="s">
        <v>687</v>
      </c>
      <c r="G121" s="221" t="s">
        <v>647</v>
      </c>
      <c r="H121" s="222">
        <v>1</v>
      </c>
      <c r="I121" s="223"/>
      <c r="J121" s="224">
        <f>ROUND(I121*H121,2)</f>
        <v>0</v>
      </c>
      <c r="K121" s="225"/>
      <c r="L121" s="43"/>
      <c r="M121" s="226" t="s">
        <v>1</v>
      </c>
      <c r="N121" s="227" t="s">
        <v>40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688</v>
      </c>
      <c r="AT121" s="230" t="s">
        <v>131</v>
      </c>
      <c r="AU121" s="230" t="s">
        <v>84</v>
      </c>
      <c r="AY121" s="16" t="s">
        <v>129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80</v>
      </c>
      <c r="BK121" s="231">
        <f>ROUND(I121*H121,2)</f>
        <v>0</v>
      </c>
      <c r="BL121" s="16" t="s">
        <v>688</v>
      </c>
      <c r="BM121" s="230" t="s">
        <v>689</v>
      </c>
    </row>
    <row r="122" spans="1:65" s="2" customFormat="1" ht="16.5" customHeight="1">
      <c r="A122" s="37"/>
      <c r="B122" s="38"/>
      <c r="C122" s="218" t="s">
        <v>84</v>
      </c>
      <c r="D122" s="218" t="s">
        <v>131</v>
      </c>
      <c r="E122" s="219" t="s">
        <v>690</v>
      </c>
      <c r="F122" s="220" t="s">
        <v>691</v>
      </c>
      <c r="G122" s="221" t="s">
        <v>647</v>
      </c>
      <c r="H122" s="222">
        <v>1</v>
      </c>
      <c r="I122" s="223"/>
      <c r="J122" s="224">
        <f>ROUND(I122*H122,2)</f>
        <v>0</v>
      </c>
      <c r="K122" s="225"/>
      <c r="L122" s="43"/>
      <c r="M122" s="226" t="s">
        <v>1</v>
      </c>
      <c r="N122" s="227" t="s">
        <v>40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90</v>
      </c>
      <c r="AT122" s="230" t="s">
        <v>131</v>
      </c>
      <c r="AU122" s="230" t="s">
        <v>84</v>
      </c>
      <c r="AY122" s="16" t="s">
        <v>129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80</v>
      </c>
      <c r="BK122" s="231">
        <f>ROUND(I122*H122,2)</f>
        <v>0</v>
      </c>
      <c r="BL122" s="16" t="s">
        <v>90</v>
      </c>
      <c r="BM122" s="230" t="s">
        <v>692</v>
      </c>
    </row>
    <row r="123" spans="1:65" s="2" customFormat="1" ht="37.8" customHeight="1">
      <c r="A123" s="37"/>
      <c r="B123" s="38"/>
      <c r="C123" s="218" t="s">
        <v>87</v>
      </c>
      <c r="D123" s="218" t="s">
        <v>131</v>
      </c>
      <c r="E123" s="219" t="s">
        <v>693</v>
      </c>
      <c r="F123" s="220" t="s">
        <v>694</v>
      </c>
      <c r="G123" s="221" t="s">
        <v>647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40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90</v>
      </c>
      <c r="AT123" s="230" t="s">
        <v>131</v>
      </c>
      <c r="AU123" s="230" t="s">
        <v>84</v>
      </c>
      <c r="AY123" s="16" t="s">
        <v>129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80</v>
      </c>
      <c r="BK123" s="231">
        <f>ROUND(I123*H123,2)</f>
        <v>0</v>
      </c>
      <c r="BL123" s="16" t="s">
        <v>90</v>
      </c>
      <c r="BM123" s="230" t="s">
        <v>695</v>
      </c>
    </row>
    <row r="124" spans="1:65" s="2" customFormat="1" ht="16.5" customHeight="1">
      <c r="A124" s="37"/>
      <c r="B124" s="38"/>
      <c r="C124" s="218" t="s">
        <v>90</v>
      </c>
      <c r="D124" s="218" t="s">
        <v>131</v>
      </c>
      <c r="E124" s="219" t="s">
        <v>696</v>
      </c>
      <c r="F124" s="220" t="s">
        <v>697</v>
      </c>
      <c r="G124" s="221" t="s">
        <v>415</v>
      </c>
      <c r="H124" s="222">
        <v>2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40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90</v>
      </c>
      <c r="AT124" s="230" t="s">
        <v>131</v>
      </c>
      <c r="AU124" s="230" t="s">
        <v>84</v>
      </c>
      <c r="AY124" s="16" t="s">
        <v>129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80</v>
      </c>
      <c r="BK124" s="231">
        <f>ROUND(I124*H124,2)</f>
        <v>0</v>
      </c>
      <c r="BL124" s="16" t="s">
        <v>90</v>
      </c>
      <c r="BM124" s="230" t="s">
        <v>698</v>
      </c>
    </row>
    <row r="125" spans="1:65" s="2" customFormat="1" ht="24.15" customHeight="1">
      <c r="A125" s="37"/>
      <c r="B125" s="38"/>
      <c r="C125" s="218" t="s">
        <v>93</v>
      </c>
      <c r="D125" s="218" t="s">
        <v>131</v>
      </c>
      <c r="E125" s="219" t="s">
        <v>699</v>
      </c>
      <c r="F125" s="220" t="s">
        <v>700</v>
      </c>
      <c r="G125" s="221" t="s">
        <v>647</v>
      </c>
      <c r="H125" s="222">
        <v>1</v>
      </c>
      <c r="I125" s="223"/>
      <c r="J125" s="224">
        <f>ROUND(I125*H125,2)</f>
        <v>0</v>
      </c>
      <c r="K125" s="225"/>
      <c r="L125" s="43"/>
      <c r="M125" s="266" t="s">
        <v>1</v>
      </c>
      <c r="N125" s="267" t="s">
        <v>40</v>
      </c>
      <c r="O125" s="268"/>
      <c r="P125" s="269">
        <f>O125*H125</f>
        <v>0</v>
      </c>
      <c r="Q125" s="269">
        <v>0</v>
      </c>
      <c r="R125" s="269">
        <f>Q125*H125</f>
        <v>0</v>
      </c>
      <c r="S125" s="269">
        <v>0</v>
      </c>
      <c r="T125" s="27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90</v>
      </c>
      <c r="AT125" s="230" t="s">
        <v>131</v>
      </c>
      <c r="AU125" s="230" t="s">
        <v>84</v>
      </c>
      <c r="AY125" s="16" t="s">
        <v>129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80</v>
      </c>
      <c r="BK125" s="231">
        <f>ROUND(I125*H125,2)</f>
        <v>0</v>
      </c>
      <c r="BL125" s="16" t="s">
        <v>90</v>
      </c>
      <c r="BM125" s="230" t="s">
        <v>701</v>
      </c>
    </row>
    <row r="126" spans="1:31" s="2" customFormat="1" ht="6.95" customHeight="1">
      <c r="A126" s="37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43"/>
      <c r="M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</sheetData>
  <sheetProtection password="CC35" sheet="1" objects="1" scenarios="1" formatColumns="0" formatRows="0" autoFilter="0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Rekonstrukce autobusových zastávek, zpevněné plochy v obci Bobnice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702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ROUND((SUM(BE118:BE125)),2)</f>
        <v>0</v>
      </c>
      <c r="G33" s="37"/>
      <c r="H33" s="37"/>
      <c r="I33" s="154">
        <v>0.21</v>
      </c>
      <c r="J33" s="153">
        <f>ROUND(((SUM(BE118:BE125))*I33),2)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ROUND((SUM(BF118:BF125)),2)</f>
        <v>0</v>
      </c>
      <c r="G34" s="37"/>
      <c r="H34" s="37"/>
      <c r="I34" s="154">
        <v>0.15</v>
      </c>
      <c r="J34" s="153">
        <f>ROUND(((SUM(BF118:BF125))*I34),2)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ROUND((SUM(BG118:BG125)),2)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ROUND((SUM(BH118:BH125)),2)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ROUND((SUM(BI118:BI125)),2)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Rekonstrukce autobusových zastávek, zpevněné plochy v obci Bobnice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4 - vedlejší a ostatní náklady - neuznatelné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Bobnice</v>
      </c>
      <c r="G89" s="39"/>
      <c r="H89" s="39"/>
      <c r="I89" s="31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Bobnice</v>
      </c>
      <c r="G91" s="39"/>
      <c r="H91" s="39"/>
      <c r="I91" s="31" t="s">
        <v>30</v>
      </c>
      <c r="J91" s="35" t="str">
        <f>E21</f>
        <v>Ing. Ondřej Pavelka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Ondřej Pavelka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107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683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114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9"/>
      <c r="D108" s="39"/>
      <c r="E108" s="173" t="str">
        <f>E7</f>
        <v>Rekonstrukce autobusových zastávek, zpevněné plochy v obci Bobnice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100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4 - vedlejší a ostatní náklady - neuznatelné náklady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Bobnice</v>
      </c>
      <c r="G112" s="39"/>
      <c r="H112" s="39"/>
      <c r="I112" s="31" t="s">
        <v>22</v>
      </c>
      <c r="J112" s="78" t="str">
        <f>IF(J12="","",J12)</f>
        <v>18. 5. 2020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Obec Bobnice</v>
      </c>
      <c r="G114" s="39"/>
      <c r="H114" s="39"/>
      <c r="I114" s="31" t="s">
        <v>30</v>
      </c>
      <c r="J114" s="35" t="str">
        <f>E21</f>
        <v>Ing. Ondřej Pavelka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31" t="s">
        <v>33</v>
      </c>
      <c r="J115" s="35" t="str">
        <f>E24</f>
        <v>Ing. Ondřej Pavelka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115</v>
      </c>
      <c r="D117" s="193" t="s">
        <v>60</v>
      </c>
      <c r="E117" s="193" t="s">
        <v>56</v>
      </c>
      <c r="F117" s="193" t="s">
        <v>57</v>
      </c>
      <c r="G117" s="193" t="s">
        <v>116</v>
      </c>
      <c r="H117" s="193" t="s">
        <v>117</v>
      </c>
      <c r="I117" s="193" t="s">
        <v>118</v>
      </c>
      <c r="J117" s="194" t="s">
        <v>104</v>
      </c>
      <c r="K117" s="195" t="s">
        <v>119</v>
      </c>
      <c r="L117" s="196"/>
      <c r="M117" s="99" t="s">
        <v>1</v>
      </c>
      <c r="N117" s="100" t="s">
        <v>39</v>
      </c>
      <c r="O117" s="100" t="s">
        <v>120</v>
      </c>
      <c r="P117" s="100" t="s">
        <v>121</v>
      </c>
      <c r="Q117" s="100" t="s">
        <v>122</v>
      </c>
      <c r="R117" s="100" t="s">
        <v>123</v>
      </c>
      <c r="S117" s="100" t="s">
        <v>124</v>
      </c>
      <c r="T117" s="101" t="s">
        <v>125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126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74</v>
      </c>
      <c r="AU118" s="16" t="s">
        <v>106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74</v>
      </c>
      <c r="E119" s="205" t="s">
        <v>127</v>
      </c>
      <c r="F119" s="205" t="s">
        <v>128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90</v>
      </c>
      <c r="AT119" s="214" t="s">
        <v>74</v>
      </c>
      <c r="AU119" s="214" t="s">
        <v>75</v>
      </c>
      <c r="AY119" s="213" t="s">
        <v>129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74</v>
      </c>
      <c r="E120" s="216" t="s">
        <v>684</v>
      </c>
      <c r="F120" s="216" t="s">
        <v>685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SUM(P121:P125)</f>
        <v>0</v>
      </c>
      <c r="Q120" s="210"/>
      <c r="R120" s="211">
        <f>SUM(R121:R125)</f>
        <v>0</v>
      </c>
      <c r="S120" s="210"/>
      <c r="T120" s="212">
        <f>SUM(T121:T125)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90</v>
      </c>
      <c r="AT120" s="214" t="s">
        <v>74</v>
      </c>
      <c r="AU120" s="214" t="s">
        <v>80</v>
      </c>
      <c r="AY120" s="213" t="s">
        <v>129</v>
      </c>
      <c r="BK120" s="215">
        <f>SUM(BK121:BK125)</f>
        <v>0</v>
      </c>
    </row>
    <row r="121" spans="1:65" s="2" customFormat="1" ht="16.5" customHeight="1">
      <c r="A121" s="37"/>
      <c r="B121" s="38"/>
      <c r="C121" s="218" t="s">
        <v>80</v>
      </c>
      <c r="D121" s="218" t="s">
        <v>131</v>
      </c>
      <c r="E121" s="219" t="s">
        <v>703</v>
      </c>
      <c r="F121" s="220" t="s">
        <v>704</v>
      </c>
      <c r="G121" s="221" t="s">
        <v>647</v>
      </c>
      <c r="H121" s="222">
        <v>1</v>
      </c>
      <c r="I121" s="223"/>
      <c r="J121" s="224">
        <f>ROUND(I121*H121,2)</f>
        <v>0</v>
      </c>
      <c r="K121" s="225"/>
      <c r="L121" s="43"/>
      <c r="M121" s="226" t="s">
        <v>1</v>
      </c>
      <c r="N121" s="227" t="s">
        <v>40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688</v>
      </c>
      <c r="AT121" s="230" t="s">
        <v>131</v>
      </c>
      <c r="AU121" s="230" t="s">
        <v>84</v>
      </c>
      <c r="AY121" s="16" t="s">
        <v>129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80</v>
      </c>
      <c r="BK121" s="231">
        <f>ROUND(I121*H121,2)</f>
        <v>0</v>
      </c>
      <c r="BL121" s="16" t="s">
        <v>688</v>
      </c>
      <c r="BM121" s="230" t="s">
        <v>705</v>
      </c>
    </row>
    <row r="122" spans="1:65" s="2" customFormat="1" ht="16.5" customHeight="1">
      <c r="A122" s="37"/>
      <c r="B122" s="38"/>
      <c r="C122" s="218" t="s">
        <v>84</v>
      </c>
      <c r="D122" s="218" t="s">
        <v>131</v>
      </c>
      <c r="E122" s="219" t="s">
        <v>706</v>
      </c>
      <c r="F122" s="220" t="s">
        <v>707</v>
      </c>
      <c r="G122" s="221" t="s">
        <v>647</v>
      </c>
      <c r="H122" s="222">
        <v>1</v>
      </c>
      <c r="I122" s="223"/>
      <c r="J122" s="224">
        <f>ROUND(I122*H122,2)</f>
        <v>0</v>
      </c>
      <c r="K122" s="225"/>
      <c r="L122" s="43"/>
      <c r="M122" s="226" t="s">
        <v>1</v>
      </c>
      <c r="N122" s="227" t="s">
        <v>40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90</v>
      </c>
      <c r="AT122" s="230" t="s">
        <v>131</v>
      </c>
      <c r="AU122" s="230" t="s">
        <v>84</v>
      </c>
      <c r="AY122" s="16" t="s">
        <v>129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80</v>
      </c>
      <c r="BK122" s="231">
        <f>ROUND(I122*H122,2)</f>
        <v>0</v>
      </c>
      <c r="BL122" s="16" t="s">
        <v>90</v>
      </c>
      <c r="BM122" s="230" t="s">
        <v>708</v>
      </c>
    </row>
    <row r="123" spans="1:65" s="2" customFormat="1" ht="16.5" customHeight="1">
      <c r="A123" s="37"/>
      <c r="B123" s="38"/>
      <c r="C123" s="218" t="s">
        <v>87</v>
      </c>
      <c r="D123" s="218" t="s">
        <v>131</v>
      </c>
      <c r="E123" s="219" t="s">
        <v>709</v>
      </c>
      <c r="F123" s="220" t="s">
        <v>710</v>
      </c>
      <c r="G123" s="221" t="s">
        <v>647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40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90</v>
      </c>
      <c r="AT123" s="230" t="s">
        <v>131</v>
      </c>
      <c r="AU123" s="230" t="s">
        <v>84</v>
      </c>
      <c r="AY123" s="16" t="s">
        <v>129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80</v>
      </c>
      <c r="BK123" s="231">
        <f>ROUND(I123*H123,2)</f>
        <v>0</v>
      </c>
      <c r="BL123" s="16" t="s">
        <v>90</v>
      </c>
      <c r="BM123" s="230" t="s">
        <v>711</v>
      </c>
    </row>
    <row r="124" spans="1:65" s="2" customFormat="1" ht="21.75" customHeight="1">
      <c r="A124" s="37"/>
      <c r="B124" s="38"/>
      <c r="C124" s="218" t="s">
        <v>90</v>
      </c>
      <c r="D124" s="218" t="s">
        <v>131</v>
      </c>
      <c r="E124" s="219" t="s">
        <v>712</v>
      </c>
      <c r="F124" s="220" t="s">
        <v>713</v>
      </c>
      <c r="G124" s="221" t="s">
        <v>647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40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688</v>
      </c>
      <c r="AT124" s="230" t="s">
        <v>131</v>
      </c>
      <c r="AU124" s="230" t="s">
        <v>84</v>
      </c>
      <c r="AY124" s="16" t="s">
        <v>129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80</v>
      </c>
      <c r="BK124" s="231">
        <f>ROUND(I124*H124,2)</f>
        <v>0</v>
      </c>
      <c r="BL124" s="16" t="s">
        <v>688</v>
      </c>
      <c r="BM124" s="230" t="s">
        <v>714</v>
      </c>
    </row>
    <row r="125" spans="1:65" s="2" customFormat="1" ht="16.5" customHeight="1">
      <c r="A125" s="37"/>
      <c r="B125" s="38"/>
      <c r="C125" s="218" t="s">
        <v>93</v>
      </c>
      <c r="D125" s="218" t="s">
        <v>131</v>
      </c>
      <c r="E125" s="219" t="s">
        <v>715</v>
      </c>
      <c r="F125" s="220" t="s">
        <v>716</v>
      </c>
      <c r="G125" s="221" t="s">
        <v>647</v>
      </c>
      <c r="H125" s="222">
        <v>1</v>
      </c>
      <c r="I125" s="223"/>
      <c r="J125" s="224">
        <f>ROUND(I125*H125,2)</f>
        <v>0</v>
      </c>
      <c r="K125" s="225"/>
      <c r="L125" s="43"/>
      <c r="M125" s="266" t="s">
        <v>1</v>
      </c>
      <c r="N125" s="267" t="s">
        <v>40</v>
      </c>
      <c r="O125" s="268"/>
      <c r="P125" s="269">
        <f>O125*H125</f>
        <v>0</v>
      </c>
      <c r="Q125" s="269">
        <v>0</v>
      </c>
      <c r="R125" s="269">
        <f>Q125*H125</f>
        <v>0</v>
      </c>
      <c r="S125" s="269">
        <v>0</v>
      </c>
      <c r="T125" s="27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90</v>
      </c>
      <c r="AT125" s="230" t="s">
        <v>131</v>
      </c>
      <c r="AU125" s="230" t="s">
        <v>84</v>
      </c>
      <c r="AY125" s="16" t="s">
        <v>129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80</v>
      </c>
      <c r="BK125" s="231">
        <f>ROUND(I125*H125,2)</f>
        <v>0</v>
      </c>
      <c r="BL125" s="16" t="s">
        <v>90</v>
      </c>
      <c r="BM125" s="230" t="s">
        <v>717</v>
      </c>
    </row>
    <row r="126" spans="1:31" s="2" customFormat="1" ht="6.95" customHeight="1">
      <c r="A126" s="37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43"/>
      <c r="M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</sheetData>
  <sheetProtection password="CC35" sheet="1" objects="1" scenarios="1" formatColumns="0" formatRows="0" autoFilter="0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Rekonstrukce autobusových zastávek, zpevněné plochy v obci Bobnice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718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719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720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721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ROUND((SUM(BE127:BE204)),2)</f>
        <v>0</v>
      </c>
      <c r="G33" s="37"/>
      <c r="H33" s="37"/>
      <c r="I33" s="154">
        <v>0.21</v>
      </c>
      <c r="J33" s="153">
        <f>ROUND(((SUM(BE127:BE204))*I33),2)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ROUND((SUM(BF127:BF204)),2)</f>
        <v>0</v>
      </c>
      <c r="G34" s="37"/>
      <c r="H34" s="37"/>
      <c r="I34" s="154">
        <v>0.15</v>
      </c>
      <c r="J34" s="153">
        <f>ROUND(((SUM(BF127:BF204))*I34),2)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ROUND((SUM(BG127:BG204)),2)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ROUND((SUM(BH127:BH204)),2)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ROUND((SUM(BI127:BI204)),2)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Rekonstrukce autobusových zastávek, zpevněné plochy v obci Bobnice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5 - Veřejné osvětlení - 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Bobnice</v>
      </c>
      <c r="G89" s="39"/>
      <c r="H89" s="39"/>
      <c r="I89" s="31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Bobnice, Průběžná 31, 289 31 Bobnice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TRI-IN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722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723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724</v>
      </c>
      <c r="E99" s="187"/>
      <c r="F99" s="187"/>
      <c r="G99" s="187"/>
      <c r="H99" s="187"/>
      <c r="I99" s="187"/>
      <c r="J99" s="188">
        <f>J140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725</v>
      </c>
      <c r="E100" s="187"/>
      <c r="F100" s="187"/>
      <c r="G100" s="187"/>
      <c r="H100" s="187"/>
      <c r="I100" s="187"/>
      <c r="J100" s="188">
        <f>J146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726</v>
      </c>
      <c r="E101" s="187"/>
      <c r="F101" s="187"/>
      <c r="G101" s="187"/>
      <c r="H101" s="187"/>
      <c r="I101" s="187"/>
      <c r="J101" s="188">
        <f>J149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727</v>
      </c>
      <c r="E102" s="187"/>
      <c r="F102" s="187"/>
      <c r="G102" s="187"/>
      <c r="H102" s="187"/>
      <c r="I102" s="187"/>
      <c r="J102" s="188">
        <f>J157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728</v>
      </c>
      <c r="E103" s="187"/>
      <c r="F103" s="187"/>
      <c r="G103" s="187"/>
      <c r="H103" s="187"/>
      <c r="I103" s="187"/>
      <c r="J103" s="188">
        <f>J173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108</v>
      </c>
      <c r="E104" s="187"/>
      <c r="F104" s="187"/>
      <c r="G104" s="187"/>
      <c r="H104" s="187"/>
      <c r="I104" s="187"/>
      <c r="J104" s="188">
        <f>J196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729</v>
      </c>
      <c r="E105" s="181"/>
      <c r="F105" s="181"/>
      <c r="G105" s="181"/>
      <c r="H105" s="181"/>
      <c r="I105" s="181"/>
      <c r="J105" s="182">
        <f>J200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730</v>
      </c>
      <c r="E106" s="187"/>
      <c r="F106" s="187"/>
      <c r="G106" s="187"/>
      <c r="H106" s="187"/>
      <c r="I106" s="187"/>
      <c r="J106" s="188">
        <f>J201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731</v>
      </c>
      <c r="E107" s="187"/>
      <c r="F107" s="187"/>
      <c r="G107" s="187"/>
      <c r="H107" s="187"/>
      <c r="I107" s="187"/>
      <c r="J107" s="188">
        <f>J203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114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6.25" customHeight="1">
      <c r="A117" s="37"/>
      <c r="B117" s="38"/>
      <c r="C117" s="39"/>
      <c r="D117" s="39"/>
      <c r="E117" s="173" t="str">
        <f>E7</f>
        <v>Rekonstrukce autobusových zastávek, zpevněné plochy v obci Bobnice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100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5 - Veřejné osvětlení - uznatelné náklady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Bobnice</v>
      </c>
      <c r="G121" s="39"/>
      <c r="H121" s="39"/>
      <c r="I121" s="31" t="s">
        <v>22</v>
      </c>
      <c r="J121" s="78" t="str">
        <f>IF(J12="","",J12)</f>
        <v>18. 5. 2020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Obec Bobnice, Průběžná 31, 289 31 Bobnice</v>
      </c>
      <c r="G123" s="39"/>
      <c r="H123" s="39"/>
      <c r="I123" s="31" t="s">
        <v>30</v>
      </c>
      <c r="J123" s="35" t="str">
        <f>E21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33</v>
      </c>
      <c r="J124" s="35" t="str">
        <f>E24</f>
        <v>TRI-IN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0"/>
      <c r="B126" s="191"/>
      <c r="C126" s="192" t="s">
        <v>115</v>
      </c>
      <c r="D126" s="193" t="s">
        <v>60</v>
      </c>
      <c r="E126" s="193" t="s">
        <v>56</v>
      </c>
      <c r="F126" s="193" t="s">
        <v>57</v>
      </c>
      <c r="G126" s="193" t="s">
        <v>116</v>
      </c>
      <c r="H126" s="193" t="s">
        <v>117</v>
      </c>
      <c r="I126" s="193" t="s">
        <v>118</v>
      </c>
      <c r="J126" s="194" t="s">
        <v>104</v>
      </c>
      <c r="K126" s="195" t="s">
        <v>119</v>
      </c>
      <c r="L126" s="196"/>
      <c r="M126" s="99" t="s">
        <v>1</v>
      </c>
      <c r="N126" s="100" t="s">
        <v>39</v>
      </c>
      <c r="O126" s="100" t="s">
        <v>120</v>
      </c>
      <c r="P126" s="100" t="s">
        <v>121</v>
      </c>
      <c r="Q126" s="100" t="s">
        <v>122</v>
      </c>
      <c r="R126" s="100" t="s">
        <v>123</v>
      </c>
      <c r="S126" s="100" t="s">
        <v>124</v>
      </c>
      <c r="T126" s="101" t="s">
        <v>125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pans="1:63" s="2" customFormat="1" ht="22.8" customHeight="1">
      <c r="A127" s="37"/>
      <c r="B127" s="38"/>
      <c r="C127" s="106" t="s">
        <v>126</v>
      </c>
      <c r="D127" s="39"/>
      <c r="E127" s="39"/>
      <c r="F127" s="39"/>
      <c r="G127" s="39"/>
      <c r="H127" s="39"/>
      <c r="I127" s="39"/>
      <c r="J127" s="197">
        <f>BK127</f>
        <v>0</v>
      </c>
      <c r="K127" s="39"/>
      <c r="L127" s="43"/>
      <c r="M127" s="102"/>
      <c r="N127" s="198"/>
      <c r="O127" s="103"/>
      <c r="P127" s="199">
        <f>P128+P200</f>
        <v>0</v>
      </c>
      <c r="Q127" s="103"/>
      <c r="R127" s="199">
        <f>R128+R200</f>
        <v>18.284912106912</v>
      </c>
      <c r="S127" s="103"/>
      <c r="T127" s="200">
        <f>T128+T200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74</v>
      </c>
      <c r="AU127" s="16" t="s">
        <v>106</v>
      </c>
      <c r="BK127" s="201">
        <f>BK128+BK200</f>
        <v>0</v>
      </c>
    </row>
    <row r="128" spans="1:63" s="12" customFormat="1" ht="25.9" customHeight="1">
      <c r="A128" s="12"/>
      <c r="B128" s="202"/>
      <c r="C128" s="203"/>
      <c r="D128" s="204" t="s">
        <v>74</v>
      </c>
      <c r="E128" s="205" t="s">
        <v>127</v>
      </c>
      <c r="F128" s="205" t="s">
        <v>127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P129+P140+P146+P149+P157+P173+P196</f>
        <v>0</v>
      </c>
      <c r="Q128" s="210"/>
      <c r="R128" s="211">
        <f>R129+R140+R146+R149+R157+R173+R196</f>
        <v>18.284912106912</v>
      </c>
      <c r="S128" s="210"/>
      <c r="T128" s="212">
        <f>T129+T140+T146+T149+T157+T173+T196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80</v>
      </c>
      <c r="AT128" s="214" t="s">
        <v>74</v>
      </c>
      <c r="AU128" s="214" t="s">
        <v>75</v>
      </c>
      <c r="AY128" s="213" t="s">
        <v>129</v>
      </c>
      <c r="BK128" s="215">
        <f>BK129+BK140+BK146+BK149+BK157+BK173+BK196</f>
        <v>0</v>
      </c>
    </row>
    <row r="129" spans="1:63" s="12" customFormat="1" ht="22.8" customHeight="1">
      <c r="A129" s="12"/>
      <c r="B129" s="202"/>
      <c r="C129" s="203"/>
      <c r="D129" s="204" t="s">
        <v>74</v>
      </c>
      <c r="E129" s="216" t="s">
        <v>732</v>
      </c>
      <c r="F129" s="216" t="s">
        <v>733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SUM(P130:P139)</f>
        <v>0</v>
      </c>
      <c r="Q129" s="210"/>
      <c r="R129" s="211">
        <f>SUM(R130:R139)</f>
        <v>4.6045425</v>
      </c>
      <c r="S129" s="210"/>
      <c r="T129" s="212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80</v>
      </c>
      <c r="AT129" s="214" t="s">
        <v>74</v>
      </c>
      <c r="AU129" s="214" t="s">
        <v>80</v>
      </c>
      <c r="AY129" s="213" t="s">
        <v>129</v>
      </c>
      <c r="BK129" s="215">
        <f>SUM(BK130:BK139)</f>
        <v>0</v>
      </c>
    </row>
    <row r="130" spans="1:65" s="2" customFormat="1" ht="33" customHeight="1">
      <c r="A130" s="37"/>
      <c r="B130" s="38"/>
      <c r="C130" s="218" t="s">
        <v>80</v>
      </c>
      <c r="D130" s="218" t="s">
        <v>131</v>
      </c>
      <c r="E130" s="219" t="s">
        <v>734</v>
      </c>
      <c r="F130" s="220" t="s">
        <v>735</v>
      </c>
      <c r="G130" s="221" t="s">
        <v>195</v>
      </c>
      <c r="H130" s="222">
        <v>4.14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40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90</v>
      </c>
      <c r="AT130" s="230" t="s">
        <v>131</v>
      </c>
      <c r="AU130" s="230" t="s">
        <v>84</v>
      </c>
      <c r="AY130" s="16" t="s">
        <v>129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80</v>
      </c>
      <c r="BK130" s="231">
        <f>ROUND(I130*H130,2)</f>
        <v>0</v>
      </c>
      <c r="BL130" s="16" t="s">
        <v>90</v>
      </c>
      <c r="BM130" s="230" t="s">
        <v>736</v>
      </c>
    </row>
    <row r="131" spans="1:65" s="2" customFormat="1" ht="33" customHeight="1">
      <c r="A131" s="37"/>
      <c r="B131" s="38"/>
      <c r="C131" s="218" t="s">
        <v>84</v>
      </c>
      <c r="D131" s="218" t="s">
        <v>131</v>
      </c>
      <c r="E131" s="219" t="s">
        <v>737</v>
      </c>
      <c r="F131" s="220" t="s">
        <v>738</v>
      </c>
      <c r="G131" s="221" t="s">
        <v>195</v>
      </c>
      <c r="H131" s="222">
        <v>4.14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40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90</v>
      </c>
      <c r="AT131" s="230" t="s">
        <v>131</v>
      </c>
      <c r="AU131" s="230" t="s">
        <v>84</v>
      </c>
      <c r="AY131" s="16" t="s">
        <v>129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80</v>
      </c>
      <c r="BK131" s="231">
        <f>ROUND(I131*H131,2)</f>
        <v>0</v>
      </c>
      <c r="BL131" s="16" t="s">
        <v>90</v>
      </c>
      <c r="BM131" s="230" t="s">
        <v>739</v>
      </c>
    </row>
    <row r="132" spans="1:65" s="2" customFormat="1" ht="24.15" customHeight="1">
      <c r="A132" s="37"/>
      <c r="B132" s="38"/>
      <c r="C132" s="218" t="s">
        <v>87</v>
      </c>
      <c r="D132" s="218" t="s">
        <v>131</v>
      </c>
      <c r="E132" s="219" t="s">
        <v>740</v>
      </c>
      <c r="F132" s="220" t="s">
        <v>741</v>
      </c>
      <c r="G132" s="221" t="s">
        <v>154</v>
      </c>
      <c r="H132" s="222">
        <v>23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40</v>
      </c>
      <c r="O132" s="90"/>
      <c r="P132" s="228">
        <f>O132*H132</f>
        <v>0</v>
      </c>
      <c r="Q132" s="228">
        <v>0.20015</v>
      </c>
      <c r="R132" s="228">
        <f>Q132*H132</f>
        <v>4.60345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441</v>
      </c>
      <c r="AT132" s="230" t="s">
        <v>131</v>
      </c>
      <c r="AU132" s="230" t="s">
        <v>84</v>
      </c>
      <c r="AY132" s="16" t="s">
        <v>129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80</v>
      </c>
      <c r="BK132" s="231">
        <f>ROUND(I132*H132,2)</f>
        <v>0</v>
      </c>
      <c r="BL132" s="16" t="s">
        <v>441</v>
      </c>
      <c r="BM132" s="230" t="s">
        <v>742</v>
      </c>
    </row>
    <row r="133" spans="1:65" s="2" customFormat="1" ht="21.75" customHeight="1">
      <c r="A133" s="37"/>
      <c r="B133" s="38"/>
      <c r="C133" s="218" t="s">
        <v>90</v>
      </c>
      <c r="D133" s="218" t="s">
        <v>131</v>
      </c>
      <c r="E133" s="219" t="s">
        <v>743</v>
      </c>
      <c r="F133" s="220" t="s">
        <v>744</v>
      </c>
      <c r="G133" s="221" t="s">
        <v>134</v>
      </c>
      <c r="H133" s="222">
        <v>17.25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40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441</v>
      </c>
      <c r="AT133" s="230" t="s">
        <v>131</v>
      </c>
      <c r="AU133" s="230" t="s">
        <v>84</v>
      </c>
      <c r="AY133" s="16" t="s">
        <v>129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80</v>
      </c>
      <c r="BK133" s="231">
        <f>ROUND(I133*H133,2)</f>
        <v>0</v>
      </c>
      <c r="BL133" s="16" t="s">
        <v>441</v>
      </c>
      <c r="BM133" s="230" t="s">
        <v>745</v>
      </c>
    </row>
    <row r="134" spans="1:65" s="2" customFormat="1" ht="24.15" customHeight="1">
      <c r="A134" s="37"/>
      <c r="B134" s="38"/>
      <c r="C134" s="218" t="s">
        <v>93</v>
      </c>
      <c r="D134" s="218" t="s">
        <v>131</v>
      </c>
      <c r="E134" s="219" t="s">
        <v>746</v>
      </c>
      <c r="F134" s="220" t="s">
        <v>747</v>
      </c>
      <c r="G134" s="221" t="s">
        <v>134</v>
      </c>
      <c r="H134" s="222">
        <v>17.25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40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441</v>
      </c>
      <c r="AT134" s="230" t="s">
        <v>131</v>
      </c>
      <c r="AU134" s="230" t="s">
        <v>84</v>
      </c>
      <c r="AY134" s="16" t="s">
        <v>129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80</v>
      </c>
      <c r="BK134" s="231">
        <f>ROUND(I134*H134,2)</f>
        <v>0</v>
      </c>
      <c r="BL134" s="16" t="s">
        <v>441</v>
      </c>
      <c r="BM134" s="230" t="s">
        <v>748</v>
      </c>
    </row>
    <row r="135" spans="1:65" s="2" customFormat="1" ht="24.15" customHeight="1">
      <c r="A135" s="37"/>
      <c r="B135" s="38"/>
      <c r="C135" s="218" t="s">
        <v>96</v>
      </c>
      <c r="D135" s="218" t="s">
        <v>131</v>
      </c>
      <c r="E135" s="219" t="s">
        <v>749</v>
      </c>
      <c r="F135" s="220" t="s">
        <v>750</v>
      </c>
      <c r="G135" s="221" t="s">
        <v>154</v>
      </c>
      <c r="H135" s="222">
        <v>23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40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441</v>
      </c>
      <c r="AT135" s="230" t="s">
        <v>131</v>
      </c>
      <c r="AU135" s="230" t="s">
        <v>84</v>
      </c>
      <c r="AY135" s="16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80</v>
      </c>
      <c r="BK135" s="231">
        <f>ROUND(I135*H135,2)</f>
        <v>0</v>
      </c>
      <c r="BL135" s="16" t="s">
        <v>441</v>
      </c>
      <c r="BM135" s="230" t="s">
        <v>751</v>
      </c>
    </row>
    <row r="136" spans="1:65" s="2" customFormat="1" ht="24.15" customHeight="1">
      <c r="A136" s="37"/>
      <c r="B136" s="38"/>
      <c r="C136" s="218" t="s">
        <v>160</v>
      </c>
      <c r="D136" s="218" t="s">
        <v>131</v>
      </c>
      <c r="E136" s="219" t="s">
        <v>752</v>
      </c>
      <c r="F136" s="220" t="s">
        <v>753</v>
      </c>
      <c r="G136" s="221" t="s">
        <v>154</v>
      </c>
      <c r="H136" s="222">
        <v>23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40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441</v>
      </c>
      <c r="AT136" s="230" t="s">
        <v>131</v>
      </c>
      <c r="AU136" s="230" t="s">
        <v>84</v>
      </c>
      <c r="AY136" s="16" t="s">
        <v>129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80</v>
      </c>
      <c r="BK136" s="231">
        <f>ROUND(I136*H136,2)</f>
        <v>0</v>
      </c>
      <c r="BL136" s="16" t="s">
        <v>441</v>
      </c>
      <c r="BM136" s="230" t="s">
        <v>754</v>
      </c>
    </row>
    <row r="137" spans="1:65" s="2" customFormat="1" ht="16.5" customHeight="1">
      <c r="A137" s="37"/>
      <c r="B137" s="38"/>
      <c r="C137" s="218" t="s">
        <v>164</v>
      </c>
      <c r="D137" s="218" t="s">
        <v>131</v>
      </c>
      <c r="E137" s="219" t="s">
        <v>755</v>
      </c>
      <c r="F137" s="220" t="s">
        <v>756</v>
      </c>
      <c r="G137" s="221" t="s">
        <v>134</v>
      </c>
      <c r="H137" s="222">
        <v>17.25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40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441</v>
      </c>
      <c r="AT137" s="230" t="s">
        <v>131</v>
      </c>
      <c r="AU137" s="230" t="s">
        <v>84</v>
      </c>
      <c r="AY137" s="16" t="s">
        <v>129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80</v>
      </c>
      <c r="BK137" s="231">
        <f>ROUND(I137*H137,2)</f>
        <v>0</v>
      </c>
      <c r="BL137" s="16" t="s">
        <v>441</v>
      </c>
      <c r="BM137" s="230" t="s">
        <v>757</v>
      </c>
    </row>
    <row r="138" spans="1:65" s="2" customFormat="1" ht="16.5" customHeight="1">
      <c r="A138" s="37"/>
      <c r="B138" s="38"/>
      <c r="C138" s="218" t="s">
        <v>170</v>
      </c>
      <c r="D138" s="218" t="s">
        <v>131</v>
      </c>
      <c r="E138" s="219" t="s">
        <v>758</v>
      </c>
      <c r="F138" s="220" t="s">
        <v>759</v>
      </c>
      <c r="G138" s="221" t="s">
        <v>134</v>
      </c>
      <c r="H138" s="222">
        <v>17.25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40</v>
      </c>
      <c r="O138" s="90"/>
      <c r="P138" s="228">
        <f>O138*H138</f>
        <v>0</v>
      </c>
      <c r="Q138" s="228">
        <v>3E-05</v>
      </c>
      <c r="R138" s="228">
        <f>Q138*H138</f>
        <v>0.0005175000000000001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441</v>
      </c>
      <c r="AT138" s="230" t="s">
        <v>131</v>
      </c>
      <c r="AU138" s="230" t="s">
        <v>84</v>
      </c>
      <c r="AY138" s="16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80</v>
      </c>
      <c r="BK138" s="231">
        <f>ROUND(I138*H138,2)</f>
        <v>0</v>
      </c>
      <c r="BL138" s="16" t="s">
        <v>441</v>
      </c>
      <c r="BM138" s="230" t="s">
        <v>760</v>
      </c>
    </row>
    <row r="139" spans="1:65" s="2" customFormat="1" ht="16.5" customHeight="1">
      <c r="A139" s="37"/>
      <c r="B139" s="38"/>
      <c r="C139" s="255" t="s">
        <v>175</v>
      </c>
      <c r="D139" s="255" t="s">
        <v>192</v>
      </c>
      <c r="E139" s="256" t="s">
        <v>761</v>
      </c>
      <c r="F139" s="257" t="s">
        <v>762</v>
      </c>
      <c r="G139" s="258" t="s">
        <v>526</v>
      </c>
      <c r="H139" s="259">
        <v>0.575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40</v>
      </c>
      <c r="O139" s="90"/>
      <c r="P139" s="228">
        <f>O139*H139</f>
        <v>0</v>
      </c>
      <c r="Q139" s="228">
        <v>0.001</v>
      </c>
      <c r="R139" s="228">
        <f>Q139*H139</f>
        <v>0.000575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763</v>
      </c>
      <c r="AT139" s="230" t="s">
        <v>192</v>
      </c>
      <c r="AU139" s="230" t="s">
        <v>84</v>
      </c>
      <c r="AY139" s="16" t="s">
        <v>129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80</v>
      </c>
      <c r="BK139" s="231">
        <f>ROUND(I139*H139,2)</f>
        <v>0</v>
      </c>
      <c r="BL139" s="16" t="s">
        <v>763</v>
      </c>
      <c r="BM139" s="230" t="s">
        <v>764</v>
      </c>
    </row>
    <row r="140" spans="1:63" s="12" customFormat="1" ht="22.8" customHeight="1">
      <c r="A140" s="12"/>
      <c r="B140" s="202"/>
      <c r="C140" s="203"/>
      <c r="D140" s="204" t="s">
        <v>74</v>
      </c>
      <c r="E140" s="216" t="s">
        <v>765</v>
      </c>
      <c r="F140" s="216" t="s">
        <v>766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SUM(P141:P145)</f>
        <v>0</v>
      </c>
      <c r="Q140" s="210"/>
      <c r="R140" s="211">
        <f>SUM(R141:R145)</f>
        <v>2.4017999999999997</v>
      </c>
      <c r="S140" s="210"/>
      <c r="T140" s="212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80</v>
      </c>
      <c r="AT140" s="214" t="s">
        <v>74</v>
      </c>
      <c r="AU140" s="214" t="s">
        <v>80</v>
      </c>
      <c r="AY140" s="213" t="s">
        <v>129</v>
      </c>
      <c r="BK140" s="215">
        <f>SUM(BK141:BK145)</f>
        <v>0</v>
      </c>
    </row>
    <row r="141" spans="1:65" s="2" customFormat="1" ht="33" customHeight="1">
      <c r="A141" s="37"/>
      <c r="B141" s="38"/>
      <c r="C141" s="218" t="s">
        <v>180</v>
      </c>
      <c r="D141" s="218" t="s">
        <v>131</v>
      </c>
      <c r="E141" s="219" t="s">
        <v>734</v>
      </c>
      <c r="F141" s="220" t="s">
        <v>735</v>
      </c>
      <c r="G141" s="221" t="s">
        <v>195</v>
      </c>
      <c r="H141" s="222">
        <v>3.024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90</v>
      </c>
      <c r="AT141" s="230" t="s">
        <v>131</v>
      </c>
      <c r="AU141" s="230" t="s">
        <v>84</v>
      </c>
      <c r="AY141" s="16" t="s">
        <v>129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80</v>
      </c>
      <c r="BK141" s="231">
        <f>ROUND(I141*H141,2)</f>
        <v>0</v>
      </c>
      <c r="BL141" s="16" t="s">
        <v>90</v>
      </c>
      <c r="BM141" s="230" t="s">
        <v>767</v>
      </c>
    </row>
    <row r="142" spans="1:65" s="2" customFormat="1" ht="33" customHeight="1">
      <c r="A142" s="37"/>
      <c r="B142" s="38"/>
      <c r="C142" s="218" t="s">
        <v>185</v>
      </c>
      <c r="D142" s="218" t="s">
        <v>131</v>
      </c>
      <c r="E142" s="219" t="s">
        <v>737</v>
      </c>
      <c r="F142" s="220" t="s">
        <v>738</v>
      </c>
      <c r="G142" s="221" t="s">
        <v>195</v>
      </c>
      <c r="H142" s="222">
        <v>3.024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40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90</v>
      </c>
      <c r="AT142" s="230" t="s">
        <v>131</v>
      </c>
      <c r="AU142" s="230" t="s">
        <v>84</v>
      </c>
      <c r="AY142" s="16" t="s">
        <v>129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80</v>
      </c>
      <c r="BK142" s="231">
        <f>ROUND(I142*H142,2)</f>
        <v>0</v>
      </c>
      <c r="BL142" s="16" t="s">
        <v>90</v>
      </c>
      <c r="BM142" s="230" t="s">
        <v>768</v>
      </c>
    </row>
    <row r="143" spans="1:65" s="2" customFormat="1" ht="24.15" customHeight="1">
      <c r="A143" s="37"/>
      <c r="B143" s="38"/>
      <c r="C143" s="218" t="s">
        <v>191</v>
      </c>
      <c r="D143" s="218" t="s">
        <v>131</v>
      </c>
      <c r="E143" s="219" t="s">
        <v>769</v>
      </c>
      <c r="F143" s="220" t="s">
        <v>770</v>
      </c>
      <c r="G143" s="221" t="s">
        <v>154</v>
      </c>
      <c r="H143" s="222">
        <v>12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40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441</v>
      </c>
      <c r="AT143" s="230" t="s">
        <v>131</v>
      </c>
      <c r="AU143" s="230" t="s">
        <v>84</v>
      </c>
      <c r="AY143" s="16" t="s">
        <v>129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80</v>
      </c>
      <c r="BK143" s="231">
        <f>ROUND(I143*H143,2)</f>
        <v>0</v>
      </c>
      <c r="BL143" s="16" t="s">
        <v>441</v>
      </c>
      <c r="BM143" s="230" t="s">
        <v>771</v>
      </c>
    </row>
    <row r="144" spans="1:65" s="2" customFormat="1" ht="24.15" customHeight="1">
      <c r="A144" s="37"/>
      <c r="B144" s="38"/>
      <c r="C144" s="218" t="s">
        <v>198</v>
      </c>
      <c r="D144" s="218" t="s">
        <v>131</v>
      </c>
      <c r="E144" s="219" t="s">
        <v>740</v>
      </c>
      <c r="F144" s="220" t="s">
        <v>741</v>
      </c>
      <c r="G144" s="221" t="s">
        <v>154</v>
      </c>
      <c r="H144" s="222">
        <v>12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40</v>
      </c>
      <c r="O144" s="90"/>
      <c r="P144" s="228">
        <f>O144*H144</f>
        <v>0</v>
      </c>
      <c r="Q144" s="228">
        <v>0.20015</v>
      </c>
      <c r="R144" s="228">
        <f>Q144*H144</f>
        <v>2.4017999999999997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441</v>
      </c>
      <c r="AT144" s="230" t="s">
        <v>131</v>
      </c>
      <c r="AU144" s="230" t="s">
        <v>84</v>
      </c>
      <c r="AY144" s="16" t="s">
        <v>129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80</v>
      </c>
      <c r="BK144" s="231">
        <f>ROUND(I144*H144,2)</f>
        <v>0</v>
      </c>
      <c r="BL144" s="16" t="s">
        <v>441</v>
      </c>
      <c r="BM144" s="230" t="s">
        <v>772</v>
      </c>
    </row>
    <row r="145" spans="1:65" s="2" customFormat="1" ht="24.15" customHeight="1">
      <c r="A145" s="37"/>
      <c r="B145" s="38"/>
      <c r="C145" s="218" t="s">
        <v>8</v>
      </c>
      <c r="D145" s="218" t="s">
        <v>131</v>
      </c>
      <c r="E145" s="219" t="s">
        <v>773</v>
      </c>
      <c r="F145" s="220" t="s">
        <v>774</v>
      </c>
      <c r="G145" s="221" t="s">
        <v>154</v>
      </c>
      <c r="H145" s="222">
        <v>12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40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441</v>
      </c>
      <c r="AT145" s="230" t="s">
        <v>131</v>
      </c>
      <c r="AU145" s="230" t="s">
        <v>84</v>
      </c>
      <c r="AY145" s="16" t="s">
        <v>129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80</v>
      </c>
      <c r="BK145" s="231">
        <f>ROUND(I145*H145,2)</f>
        <v>0</v>
      </c>
      <c r="BL145" s="16" t="s">
        <v>441</v>
      </c>
      <c r="BM145" s="230" t="s">
        <v>775</v>
      </c>
    </row>
    <row r="146" spans="1:63" s="12" customFormat="1" ht="22.8" customHeight="1">
      <c r="A146" s="12"/>
      <c r="B146" s="202"/>
      <c r="C146" s="203"/>
      <c r="D146" s="204" t="s">
        <v>74</v>
      </c>
      <c r="E146" s="216" t="s">
        <v>776</v>
      </c>
      <c r="F146" s="216" t="s">
        <v>777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SUM(P147:P148)</f>
        <v>0</v>
      </c>
      <c r="Q146" s="210"/>
      <c r="R146" s="211">
        <f>SUM(R147:R148)</f>
        <v>0.1152</v>
      </c>
      <c r="S146" s="210"/>
      <c r="T146" s="21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80</v>
      </c>
      <c r="AT146" s="214" t="s">
        <v>74</v>
      </c>
      <c r="AU146" s="214" t="s">
        <v>80</v>
      </c>
      <c r="AY146" s="213" t="s">
        <v>129</v>
      </c>
      <c r="BK146" s="215">
        <f>SUM(BK147:BK148)</f>
        <v>0</v>
      </c>
    </row>
    <row r="147" spans="1:65" s="2" customFormat="1" ht="44.25" customHeight="1">
      <c r="A147" s="37"/>
      <c r="B147" s="38"/>
      <c r="C147" s="218" t="s">
        <v>241</v>
      </c>
      <c r="D147" s="218" t="s">
        <v>131</v>
      </c>
      <c r="E147" s="219" t="s">
        <v>778</v>
      </c>
      <c r="F147" s="220" t="s">
        <v>779</v>
      </c>
      <c r="G147" s="221" t="s">
        <v>154</v>
      </c>
      <c r="H147" s="222">
        <v>24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40</v>
      </c>
      <c r="O147" s="90"/>
      <c r="P147" s="228">
        <f>O147*H147</f>
        <v>0</v>
      </c>
      <c r="Q147" s="228">
        <v>0.0027</v>
      </c>
      <c r="R147" s="228">
        <f>Q147*H147</f>
        <v>0.0648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90</v>
      </c>
      <c r="AT147" s="230" t="s">
        <v>131</v>
      </c>
      <c r="AU147" s="230" t="s">
        <v>84</v>
      </c>
      <c r="AY147" s="16" t="s">
        <v>129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80</v>
      </c>
      <c r="BK147" s="231">
        <f>ROUND(I147*H147,2)</f>
        <v>0</v>
      </c>
      <c r="BL147" s="16" t="s">
        <v>90</v>
      </c>
      <c r="BM147" s="230" t="s">
        <v>780</v>
      </c>
    </row>
    <row r="148" spans="1:65" s="2" customFormat="1" ht="21.75" customHeight="1">
      <c r="A148" s="37"/>
      <c r="B148" s="38"/>
      <c r="C148" s="255" t="s">
        <v>245</v>
      </c>
      <c r="D148" s="255" t="s">
        <v>192</v>
      </c>
      <c r="E148" s="256" t="s">
        <v>781</v>
      </c>
      <c r="F148" s="257" t="s">
        <v>782</v>
      </c>
      <c r="G148" s="258" t="s">
        <v>154</v>
      </c>
      <c r="H148" s="259">
        <v>24</v>
      </c>
      <c r="I148" s="260"/>
      <c r="J148" s="261">
        <f>ROUND(I148*H148,2)</f>
        <v>0</v>
      </c>
      <c r="K148" s="262"/>
      <c r="L148" s="263"/>
      <c r="M148" s="264" t="s">
        <v>1</v>
      </c>
      <c r="N148" s="265" t="s">
        <v>40</v>
      </c>
      <c r="O148" s="90"/>
      <c r="P148" s="228">
        <f>O148*H148</f>
        <v>0</v>
      </c>
      <c r="Q148" s="228">
        <v>0.0021</v>
      </c>
      <c r="R148" s="228">
        <f>Q148*H148</f>
        <v>0.0504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164</v>
      </c>
      <c r="AT148" s="230" t="s">
        <v>192</v>
      </c>
      <c r="AU148" s="230" t="s">
        <v>84</v>
      </c>
      <c r="AY148" s="16" t="s">
        <v>129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80</v>
      </c>
      <c r="BK148" s="231">
        <f>ROUND(I148*H148,2)</f>
        <v>0</v>
      </c>
      <c r="BL148" s="16" t="s">
        <v>90</v>
      </c>
      <c r="BM148" s="230" t="s">
        <v>783</v>
      </c>
    </row>
    <row r="149" spans="1:63" s="12" customFormat="1" ht="22.8" customHeight="1">
      <c r="A149" s="12"/>
      <c r="B149" s="202"/>
      <c r="C149" s="203"/>
      <c r="D149" s="204" t="s">
        <v>74</v>
      </c>
      <c r="E149" s="216" t="s">
        <v>784</v>
      </c>
      <c r="F149" s="216" t="s">
        <v>785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SUM(P150:P156)</f>
        <v>0</v>
      </c>
      <c r="Q149" s="210"/>
      <c r="R149" s="211">
        <f>SUM(R150:R156)</f>
        <v>2.65624</v>
      </c>
      <c r="S149" s="210"/>
      <c r="T149" s="212">
        <f>SUM(T150:T156)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80</v>
      </c>
      <c r="AT149" s="214" t="s">
        <v>74</v>
      </c>
      <c r="AU149" s="214" t="s">
        <v>80</v>
      </c>
      <c r="AY149" s="213" t="s">
        <v>129</v>
      </c>
      <c r="BK149" s="215">
        <f>SUM(BK150:BK156)</f>
        <v>0</v>
      </c>
    </row>
    <row r="150" spans="1:65" s="2" customFormat="1" ht="21.75" customHeight="1">
      <c r="A150" s="37"/>
      <c r="B150" s="38"/>
      <c r="C150" s="218" t="s">
        <v>206</v>
      </c>
      <c r="D150" s="218" t="s">
        <v>131</v>
      </c>
      <c r="E150" s="219" t="s">
        <v>743</v>
      </c>
      <c r="F150" s="220" t="s">
        <v>744</v>
      </c>
      <c r="G150" s="221" t="s">
        <v>134</v>
      </c>
      <c r="H150" s="222">
        <v>8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40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441</v>
      </c>
      <c r="AT150" s="230" t="s">
        <v>131</v>
      </c>
      <c r="AU150" s="230" t="s">
        <v>84</v>
      </c>
      <c r="AY150" s="16" t="s">
        <v>129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80</v>
      </c>
      <c r="BK150" s="231">
        <f>ROUND(I150*H150,2)</f>
        <v>0</v>
      </c>
      <c r="BL150" s="16" t="s">
        <v>441</v>
      </c>
      <c r="BM150" s="230" t="s">
        <v>786</v>
      </c>
    </row>
    <row r="151" spans="1:65" s="2" customFormat="1" ht="24.15" customHeight="1">
      <c r="A151" s="37"/>
      <c r="B151" s="38"/>
      <c r="C151" s="218" t="s">
        <v>212</v>
      </c>
      <c r="D151" s="218" t="s">
        <v>131</v>
      </c>
      <c r="E151" s="219" t="s">
        <v>787</v>
      </c>
      <c r="F151" s="220" t="s">
        <v>788</v>
      </c>
      <c r="G151" s="221" t="s">
        <v>167</v>
      </c>
      <c r="H151" s="222">
        <v>8.8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40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441</v>
      </c>
      <c r="AT151" s="230" t="s">
        <v>131</v>
      </c>
      <c r="AU151" s="230" t="s">
        <v>84</v>
      </c>
      <c r="AY151" s="16" t="s">
        <v>129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80</v>
      </c>
      <c r="BK151" s="231">
        <f>ROUND(I151*H151,2)</f>
        <v>0</v>
      </c>
      <c r="BL151" s="16" t="s">
        <v>441</v>
      </c>
      <c r="BM151" s="230" t="s">
        <v>789</v>
      </c>
    </row>
    <row r="152" spans="1:65" s="2" customFormat="1" ht="33" customHeight="1">
      <c r="A152" s="37"/>
      <c r="B152" s="38"/>
      <c r="C152" s="218" t="s">
        <v>218</v>
      </c>
      <c r="D152" s="218" t="s">
        <v>131</v>
      </c>
      <c r="E152" s="219" t="s">
        <v>790</v>
      </c>
      <c r="F152" s="220" t="s">
        <v>791</v>
      </c>
      <c r="G152" s="221" t="s">
        <v>154</v>
      </c>
      <c r="H152" s="222">
        <v>8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40</v>
      </c>
      <c r="O152" s="90"/>
      <c r="P152" s="228">
        <f>O152*H152</f>
        <v>0</v>
      </c>
      <c r="Q152" s="228">
        <v>0.313</v>
      </c>
      <c r="R152" s="228">
        <f>Q152*H152</f>
        <v>2.504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441</v>
      </c>
      <c r="AT152" s="230" t="s">
        <v>131</v>
      </c>
      <c r="AU152" s="230" t="s">
        <v>84</v>
      </c>
      <c r="AY152" s="16" t="s">
        <v>129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80</v>
      </c>
      <c r="BK152" s="231">
        <f>ROUND(I152*H152,2)</f>
        <v>0</v>
      </c>
      <c r="BL152" s="16" t="s">
        <v>441</v>
      </c>
      <c r="BM152" s="230" t="s">
        <v>792</v>
      </c>
    </row>
    <row r="153" spans="1:65" s="2" customFormat="1" ht="16.5" customHeight="1">
      <c r="A153" s="37"/>
      <c r="B153" s="38"/>
      <c r="C153" s="255" t="s">
        <v>223</v>
      </c>
      <c r="D153" s="255" t="s">
        <v>192</v>
      </c>
      <c r="E153" s="256" t="s">
        <v>793</v>
      </c>
      <c r="F153" s="257" t="s">
        <v>794</v>
      </c>
      <c r="G153" s="258" t="s">
        <v>305</v>
      </c>
      <c r="H153" s="259">
        <v>8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40</v>
      </c>
      <c r="O153" s="90"/>
      <c r="P153" s="228">
        <f>O153*H153</f>
        <v>0</v>
      </c>
      <c r="Q153" s="228">
        <v>0.019</v>
      </c>
      <c r="R153" s="228">
        <f>Q153*H153</f>
        <v>0.152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763</v>
      </c>
      <c r="AT153" s="230" t="s">
        <v>192</v>
      </c>
      <c r="AU153" s="230" t="s">
        <v>84</v>
      </c>
      <c r="AY153" s="16" t="s">
        <v>129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80</v>
      </c>
      <c r="BK153" s="231">
        <f>ROUND(I153*H153,2)</f>
        <v>0</v>
      </c>
      <c r="BL153" s="16" t="s">
        <v>763</v>
      </c>
      <c r="BM153" s="230" t="s">
        <v>795</v>
      </c>
    </row>
    <row r="154" spans="1:65" s="2" customFormat="1" ht="24.15" customHeight="1">
      <c r="A154" s="37"/>
      <c r="B154" s="38"/>
      <c r="C154" s="218" t="s">
        <v>228</v>
      </c>
      <c r="D154" s="218" t="s">
        <v>131</v>
      </c>
      <c r="E154" s="219" t="s">
        <v>796</v>
      </c>
      <c r="F154" s="220" t="s">
        <v>797</v>
      </c>
      <c r="G154" s="221" t="s">
        <v>167</v>
      </c>
      <c r="H154" s="222">
        <v>8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40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441</v>
      </c>
      <c r="AT154" s="230" t="s">
        <v>131</v>
      </c>
      <c r="AU154" s="230" t="s">
        <v>84</v>
      </c>
      <c r="AY154" s="16" t="s">
        <v>129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80</v>
      </c>
      <c r="BK154" s="231">
        <f>ROUND(I154*H154,2)</f>
        <v>0</v>
      </c>
      <c r="BL154" s="16" t="s">
        <v>441</v>
      </c>
      <c r="BM154" s="230" t="s">
        <v>798</v>
      </c>
    </row>
    <row r="155" spans="1:65" s="2" customFormat="1" ht="16.5" customHeight="1">
      <c r="A155" s="37"/>
      <c r="B155" s="38"/>
      <c r="C155" s="218" t="s">
        <v>7</v>
      </c>
      <c r="D155" s="218" t="s">
        <v>131</v>
      </c>
      <c r="E155" s="219" t="s">
        <v>755</v>
      </c>
      <c r="F155" s="220" t="s">
        <v>756</v>
      </c>
      <c r="G155" s="221" t="s">
        <v>134</v>
      </c>
      <c r="H155" s="222">
        <v>8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40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441</v>
      </c>
      <c r="AT155" s="230" t="s">
        <v>131</v>
      </c>
      <c r="AU155" s="230" t="s">
        <v>84</v>
      </c>
      <c r="AY155" s="16" t="s">
        <v>129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80</v>
      </c>
      <c r="BK155" s="231">
        <f>ROUND(I155*H155,2)</f>
        <v>0</v>
      </c>
      <c r="BL155" s="16" t="s">
        <v>441</v>
      </c>
      <c r="BM155" s="230" t="s">
        <v>799</v>
      </c>
    </row>
    <row r="156" spans="1:65" s="2" customFormat="1" ht="16.5" customHeight="1">
      <c r="A156" s="37"/>
      <c r="B156" s="38"/>
      <c r="C156" s="255" t="s">
        <v>237</v>
      </c>
      <c r="D156" s="255" t="s">
        <v>192</v>
      </c>
      <c r="E156" s="256" t="s">
        <v>761</v>
      </c>
      <c r="F156" s="257" t="s">
        <v>762</v>
      </c>
      <c r="G156" s="258" t="s">
        <v>526</v>
      </c>
      <c r="H156" s="259">
        <v>0.24</v>
      </c>
      <c r="I156" s="260"/>
      <c r="J156" s="261">
        <f>ROUND(I156*H156,2)</f>
        <v>0</v>
      </c>
      <c r="K156" s="262"/>
      <c r="L156" s="263"/>
      <c r="M156" s="264" t="s">
        <v>1</v>
      </c>
      <c r="N156" s="265" t="s">
        <v>40</v>
      </c>
      <c r="O156" s="90"/>
      <c r="P156" s="228">
        <f>O156*H156</f>
        <v>0</v>
      </c>
      <c r="Q156" s="228">
        <v>0.001</v>
      </c>
      <c r="R156" s="228">
        <f>Q156*H156</f>
        <v>0.00024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763</v>
      </c>
      <c r="AT156" s="230" t="s">
        <v>192</v>
      </c>
      <c r="AU156" s="230" t="s">
        <v>84</v>
      </c>
      <c r="AY156" s="16" t="s">
        <v>129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80</v>
      </c>
      <c r="BK156" s="231">
        <f>ROUND(I156*H156,2)</f>
        <v>0</v>
      </c>
      <c r="BL156" s="16" t="s">
        <v>763</v>
      </c>
      <c r="BM156" s="230" t="s">
        <v>800</v>
      </c>
    </row>
    <row r="157" spans="1:63" s="12" customFormat="1" ht="22.8" customHeight="1">
      <c r="A157" s="12"/>
      <c r="B157" s="202"/>
      <c r="C157" s="203"/>
      <c r="D157" s="204" t="s">
        <v>74</v>
      </c>
      <c r="E157" s="216" t="s">
        <v>801</v>
      </c>
      <c r="F157" s="216" t="s">
        <v>802</v>
      </c>
      <c r="G157" s="203"/>
      <c r="H157" s="203"/>
      <c r="I157" s="206"/>
      <c r="J157" s="217">
        <f>BK157</f>
        <v>0</v>
      </c>
      <c r="K157" s="203"/>
      <c r="L157" s="208"/>
      <c r="M157" s="209"/>
      <c r="N157" s="210"/>
      <c r="O157" s="210"/>
      <c r="P157" s="211">
        <f>SUM(P158:P172)</f>
        <v>0</v>
      </c>
      <c r="Q157" s="210"/>
      <c r="R157" s="211">
        <f>SUM(R158:R172)</f>
        <v>0.154085</v>
      </c>
      <c r="S157" s="210"/>
      <c r="T157" s="212">
        <f>SUM(T158:T172)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3" t="s">
        <v>80</v>
      </c>
      <c r="AT157" s="214" t="s">
        <v>74</v>
      </c>
      <c r="AU157" s="214" t="s">
        <v>80</v>
      </c>
      <c r="AY157" s="213" t="s">
        <v>129</v>
      </c>
      <c r="BK157" s="215">
        <f>SUM(BK158:BK172)</f>
        <v>0</v>
      </c>
    </row>
    <row r="158" spans="1:65" s="2" customFormat="1" ht="37.8" customHeight="1">
      <c r="A158" s="37"/>
      <c r="B158" s="38"/>
      <c r="C158" s="218" t="s">
        <v>250</v>
      </c>
      <c r="D158" s="218" t="s">
        <v>131</v>
      </c>
      <c r="E158" s="219" t="s">
        <v>803</v>
      </c>
      <c r="F158" s="220" t="s">
        <v>804</v>
      </c>
      <c r="G158" s="221" t="s">
        <v>154</v>
      </c>
      <c r="H158" s="222">
        <v>59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40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441</v>
      </c>
      <c r="AT158" s="230" t="s">
        <v>131</v>
      </c>
      <c r="AU158" s="230" t="s">
        <v>84</v>
      </c>
      <c r="AY158" s="16" t="s">
        <v>129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80</v>
      </c>
      <c r="BK158" s="231">
        <f>ROUND(I158*H158,2)</f>
        <v>0</v>
      </c>
      <c r="BL158" s="16" t="s">
        <v>441</v>
      </c>
      <c r="BM158" s="230" t="s">
        <v>805</v>
      </c>
    </row>
    <row r="159" spans="1:65" s="2" customFormat="1" ht="16.5" customHeight="1">
      <c r="A159" s="37"/>
      <c r="B159" s="38"/>
      <c r="C159" s="255" t="s">
        <v>255</v>
      </c>
      <c r="D159" s="255" t="s">
        <v>192</v>
      </c>
      <c r="E159" s="256" t="s">
        <v>806</v>
      </c>
      <c r="F159" s="257" t="s">
        <v>807</v>
      </c>
      <c r="G159" s="258" t="s">
        <v>526</v>
      </c>
      <c r="H159" s="259">
        <v>56.05</v>
      </c>
      <c r="I159" s="260"/>
      <c r="J159" s="261">
        <f>ROUND(I159*H159,2)</f>
        <v>0</v>
      </c>
      <c r="K159" s="262"/>
      <c r="L159" s="263"/>
      <c r="M159" s="264" t="s">
        <v>1</v>
      </c>
      <c r="N159" s="265" t="s">
        <v>40</v>
      </c>
      <c r="O159" s="90"/>
      <c r="P159" s="228">
        <f>O159*H159</f>
        <v>0</v>
      </c>
      <c r="Q159" s="228">
        <v>0.001</v>
      </c>
      <c r="R159" s="228">
        <f>Q159*H159</f>
        <v>0.056049999999999996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763</v>
      </c>
      <c r="AT159" s="230" t="s">
        <v>192</v>
      </c>
      <c r="AU159" s="230" t="s">
        <v>84</v>
      </c>
      <c r="AY159" s="16" t="s">
        <v>129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80</v>
      </c>
      <c r="BK159" s="231">
        <f>ROUND(I159*H159,2)</f>
        <v>0</v>
      </c>
      <c r="BL159" s="16" t="s">
        <v>763</v>
      </c>
      <c r="BM159" s="230" t="s">
        <v>808</v>
      </c>
    </row>
    <row r="160" spans="1:65" s="2" customFormat="1" ht="16.5" customHeight="1">
      <c r="A160" s="37"/>
      <c r="B160" s="38"/>
      <c r="C160" s="255" t="s">
        <v>262</v>
      </c>
      <c r="D160" s="255" t="s">
        <v>192</v>
      </c>
      <c r="E160" s="256" t="s">
        <v>809</v>
      </c>
      <c r="F160" s="257" t="s">
        <v>810</v>
      </c>
      <c r="G160" s="258" t="s">
        <v>305</v>
      </c>
      <c r="H160" s="259">
        <v>4</v>
      </c>
      <c r="I160" s="260"/>
      <c r="J160" s="261">
        <f>ROUND(I160*H160,2)</f>
        <v>0</v>
      </c>
      <c r="K160" s="262"/>
      <c r="L160" s="263"/>
      <c r="M160" s="264" t="s">
        <v>1</v>
      </c>
      <c r="N160" s="265" t="s">
        <v>40</v>
      </c>
      <c r="O160" s="90"/>
      <c r="P160" s="228">
        <f>O160*H160</f>
        <v>0</v>
      </c>
      <c r="Q160" s="228">
        <v>0.00022</v>
      </c>
      <c r="R160" s="228">
        <f>Q160*H160</f>
        <v>0.00088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763</v>
      </c>
      <c r="AT160" s="230" t="s">
        <v>192</v>
      </c>
      <c r="AU160" s="230" t="s">
        <v>84</v>
      </c>
      <c r="AY160" s="16" t="s">
        <v>129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80</v>
      </c>
      <c r="BK160" s="231">
        <f>ROUND(I160*H160,2)</f>
        <v>0</v>
      </c>
      <c r="BL160" s="16" t="s">
        <v>763</v>
      </c>
      <c r="BM160" s="230" t="s">
        <v>811</v>
      </c>
    </row>
    <row r="161" spans="1:65" s="2" customFormat="1" ht="21.75" customHeight="1">
      <c r="A161" s="37"/>
      <c r="B161" s="38"/>
      <c r="C161" s="255" t="s">
        <v>267</v>
      </c>
      <c r="D161" s="255" t="s">
        <v>192</v>
      </c>
      <c r="E161" s="256" t="s">
        <v>812</v>
      </c>
      <c r="F161" s="257" t="s">
        <v>813</v>
      </c>
      <c r="G161" s="258" t="s">
        <v>195</v>
      </c>
      <c r="H161" s="259">
        <v>0.002</v>
      </c>
      <c r="I161" s="260"/>
      <c r="J161" s="261">
        <f>ROUND(I161*H161,2)</f>
        <v>0</v>
      </c>
      <c r="K161" s="262"/>
      <c r="L161" s="263"/>
      <c r="M161" s="264" t="s">
        <v>1</v>
      </c>
      <c r="N161" s="265" t="s">
        <v>40</v>
      </c>
      <c r="O161" s="90"/>
      <c r="P161" s="228">
        <f>O161*H161</f>
        <v>0</v>
      </c>
      <c r="Q161" s="228">
        <v>1</v>
      </c>
      <c r="R161" s="228">
        <f>Q161*H161</f>
        <v>0.002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763</v>
      </c>
      <c r="AT161" s="230" t="s">
        <v>192</v>
      </c>
      <c r="AU161" s="230" t="s">
        <v>84</v>
      </c>
      <c r="AY161" s="16" t="s">
        <v>129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80</v>
      </c>
      <c r="BK161" s="231">
        <f>ROUND(I161*H161,2)</f>
        <v>0</v>
      </c>
      <c r="BL161" s="16" t="s">
        <v>763</v>
      </c>
      <c r="BM161" s="230" t="s">
        <v>814</v>
      </c>
    </row>
    <row r="162" spans="1:65" s="2" customFormat="1" ht="24.15" customHeight="1">
      <c r="A162" s="37"/>
      <c r="B162" s="38"/>
      <c r="C162" s="218" t="s">
        <v>272</v>
      </c>
      <c r="D162" s="218" t="s">
        <v>131</v>
      </c>
      <c r="E162" s="219" t="s">
        <v>815</v>
      </c>
      <c r="F162" s="220" t="s">
        <v>816</v>
      </c>
      <c r="G162" s="221" t="s">
        <v>154</v>
      </c>
      <c r="H162" s="222">
        <v>76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40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688</v>
      </c>
      <c r="AT162" s="230" t="s">
        <v>131</v>
      </c>
      <c r="AU162" s="230" t="s">
        <v>84</v>
      </c>
      <c r="AY162" s="16" t="s">
        <v>129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80</v>
      </c>
      <c r="BK162" s="231">
        <f>ROUND(I162*H162,2)</f>
        <v>0</v>
      </c>
      <c r="BL162" s="16" t="s">
        <v>688</v>
      </c>
      <c r="BM162" s="230" t="s">
        <v>817</v>
      </c>
    </row>
    <row r="163" spans="1:65" s="2" customFormat="1" ht="16.5" customHeight="1">
      <c r="A163" s="37"/>
      <c r="B163" s="38"/>
      <c r="C163" s="255" t="s">
        <v>277</v>
      </c>
      <c r="D163" s="255" t="s">
        <v>192</v>
      </c>
      <c r="E163" s="256" t="s">
        <v>818</v>
      </c>
      <c r="F163" s="257" t="s">
        <v>819</v>
      </c>
      <c r="G163" s="258" t="s">
        <v>154</v>
      </c>
      <c r="H163" s="259">
        <v>76</v>
      </c>
      <c r="I163" s="260"/>
      <c r="J163" s="261">
        <f>ROUND(I163*H163,2)</f>
        <v>0</v>
      </c>
      <c r="K163" s="262"/>
      <c r="L163" s="263"/>
      <c r="M163" s="264" t="s">
        <v>1</v>
      </c>
      <c r="N163" s="265" t="s">
        <v>40</v>
      </c>
      <c r="O163" s="90"/>
      <c r="P163" s="228">
        <f>O163*H163</f>
        <v>0</v>
      </c>
      <c r="Q163" s="228">
        <v>0.00063</v>
      </c>
      <c r="R163" s="228">
        <f>Q163*H163</f>
        <v>0.04788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688</v>
      </c>
      <c r="AT163" s="230" t="s">
        <v>192</v>
      </c>
      <c r="AU163" s="230" t="s">
        <v>84</v>
      </c>
      <c r="AY163" s="16" t="s">
        <v>129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80</v>
      </c>
      <c r="BK163" s="231">
        <f>ROUND(I163*H163,2)</f>
        <v>0</v>
      </c>
      <c r="BL163" s="16" t="s">
        <v>688</v>
      </c>
      <c r="BM163" s="230" t="s">
        <v>820</v>
      </c>
    </row>
    <row r="164" spans="1:65" s="2" customFormat="1" ht="24.15" customHeight="1">
      <c r="A164" s="37"/>
      <c r="B164" s="38"/>
      <c r="C164" s="218" t="s">
        <v>283</v>
      </c>
      <c r="D164" s="218" t="s">
        <v>131</v>
      </c>
      <c r="E164" s="219" t="s">
        <v>821</v>
      </c>
      <c r="F164" s="220" t="s">
        <v>822</v>
      </c>
      <c r="G164" s="221" t="s">
        <v>154</v>
      </c>
      <c r="H164" s="222">
        <v>3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40</v>
      </c>
      <c r="O164" s="90"/>
      <c r="P164" s="228">
        <f>O164*H164</f>
        <v>0</v>
      </c>
      <c r="Q164" s="228">
        <v>0.01435</v>
      </c>
      <c r="R164" s="228">
        <f>Q164*H164</f>
        <v>0.04305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688</v>
      </c>
      <c r="AT164" s="230" t="s">
        <v>131</v>
      </c>
      <c r="AU164" s="230" t="s">
        <v>84</v>
      </c>
      <c r="AY164" s="16" t="s">
        <v>129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80</v>
      </c>
      <c r="BK164" s="231">
        <f>ROUND(I164*H164,2)</f>
        <v>0</v>
      </c>
      <c r="BL164" s="16" t="s">
        <v>688</v>
      </c>
      <c r="BM164" s="230" t="s">
        <v>823</v>
      </c>
    </row>
    <row r="165" spans="1:65" s="2" customFormat="1" ht="24.15" customHeight="1">
      <c r="A165" s="37"/>
      <c r="B165" s="38"/>
      <c r="C165" s="218" t="s">
        <v>288</v>
      </c>
      <c r="D165" s="218" t="s">
        <v>131</v>
      </c>
      <c r="E165" s="219" t="s">
        <v>824</v>
      </c>
      <c r="F165" s="220" t="s">
        <v>825</v>
      </c>
      <c r="G165" s="221" t="s">
        <v>154</v>
      </c>
      <c r="H165" s="222">
        <v>8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40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206</v>
      </c>
      <c r="AT165" s="230" t="s">
        <v>131</v>
      </c>
      <c r="AU165" s="230" t="s">
        <v>84</v>
      </c>
      <c r="AY165" s="16" t="s">
        <v>129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80</v>
      </c>
      <c r="BK165" s="231">
        <f>ROUND(I165*H165,2)</f>
        <v>0</v>
      </c>
      <c r="BL165" s="16" t="s">
        <v>206</v>
      </c>
      <c r="BM165" s="230" t="s">
        <v>826</v>
      </c>
    </row>
    <row r="166" spans="1:65" s="2" customFormat="1" ht="24.15" customHeight="1">
      <c r="A166" s="37"/>
      <c r="B166" s="38"/>
      <c r="C166" s="255" t="s">
        <v>294</v>
      </c>
      <c r="D166" s="255" t="s">
        <v>192</v>
      </c>
      <c r="E166" s="256" t="s">
        <v>827</v>
      </c>
      <c r="F166" s="257" t="s">
        <v>828</v>
      </c>
      <c r="G166" s="258" t="s">
        <v>154</v>
      </c>
      <c r="H166" s="259">
        <v>8.00000000000002</v>
      </c>
      <c r="I166" s="260"/>
      <c r="J166" s="261">
        <f>ROUND(I166*H166,2)</f>
        <v>0</v>
      </c>
      <c r="K166" s="262"/>
      <c r="L166" s="263"/>
      <c r="M166" s="264" t="s">
        <v>1</v>
      </c>
      <c r="N166" s="265" t="s">
        <v>40</v>
      </c>
      <c r="O166" s="90"/>
      <c r="P166" s="228">
        <f>O166*H166</f>
        <v>0</v>
      </c>
      <c r="Q166" s="228">
        <v>0.00035</v>
      </c>
      <c r="R166" s="228">
        <f>Q166*H166</f>
        <v>0.002800000000000007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288</v>
      </c>
      <c r="AT166" s="230" t="s">
        <v>192</v>
      </c>
      <c r="AU166" s="230" t="s">
        <v>84</v>
      </c>
      <c r="AY166" s="16" t="s">
        <v>129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80</v>
      </c>
      <c r="BK166" s="231">
        <f>ROUND(I166*H166,2)</f>
        <v>0</v>
      </c>
      <c r="BL166" s="16" t="s">
        <v>206</v>
      </c>
      <c r="BM166" s="230" t="s">
        <v>829</v>
      </c>
    </row>
    <row r="167" spans="1:65" s="2" customFormat="1" ht="24.15" customHeight="1">
      <c r="A167" s="37"/>
      <c r="B167" s="38"/>
      <c r="C167" s="218" t="s">
        <v>298</v>
      </c>
      <c r="D167" s="218" t="s">
        <v>131</v>
      </c>
      <c r="E167" s="219" t="s">
        <v>830</v>
      </c>
      <c r="F167" s="220" t="s">
        <v>831</v>
      </c>
      <c r="G167" s="221" t="s">
        <v>154</v>
      </c>
      <c r="H167" s="222">
        <v>8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40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206</v>
      </c>
      <c r="AT167" s="230" t="s">
        <v>131</v>
      </c>
      <c r="AU167" s="230" t="s">
        <v>84</v>
      </c>
      <c r="AY167" s="16" t="s">
        <v>129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80</v>
      </c>
      <c r="BK167" s="231">
        <f>ROUND(I167*H167,2)</f>
        <v>0</v>
      </c>
      <c r="BL167" s="16" t="s">
        <v>206</v>
      </c>
      <c r="BM167" s="230" t="s">
        <v>832</v>
      </c>
    </row>
    <row r="168" spans="1:65" s="2" customFormat="1" ht="24.15" customHeight="1">
      <c r="A168" s="37"/>
      <c r="B168" s="38"/>
      <c r="C168" s="218" t="s">
        <v>302</v>
      </c>
      <c r="D168" s="218" t="s">
        <v>131</v>
      </c>
      <c r="E168" s="219" t="s">
        <v>833</v>
      </c>
      <c r="F168" s="220" t="s">
        <v>834</v>
      </c>
      <c r="G168" s="221" t="s">
        <v>305</v>
      </c>
      <c r="H168" s="222">
        <v>12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40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441</v>
      </c>
      <c r="AT168" s="230" t="s">
        <v>131</v>
      </c>
      <c r="AU168" s="230" t="s">
        <v>84</v>
      </c>
      <c r="AY168" s="16" t="s">
        <v>129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80</v>
      </c>
      <c r="BK168" s="231">
        <f>ROUND(I168*H168,2)</f>
        <v>0</v>
      </c>
      <c r="BL168" s="16" t="s">
        <v>441</v>
      </c>
      <c r="BM168" s="230" t="s">
        <v>835</v>
      </c>
    </row>
    <row r="169" spans="1:65" s="2" customFormat="1" ht="21.75" customHeight="1">
      <c r="A169" s="37"/>
      <c r="B169" s="38"/>
      <c r="C169" s="218" t="s">
        <v>307</v>
      </c>
      <c r="D169" s="218" t="s">
        <v>131</v>
      </c>
      <c r="E169" s="219" t="s">
        <v>836</v>
      </c>
      <c r="F169" s="220" t="s">
        <v>837</v>
      </c>
      <c r="G169" s="221" t="s">
        <v>305</v>
      </c>
      <c r="H169" s="222">
        <v>3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40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206</v>
      </c>
      <c r="AT169" s="230" t="s">
        <v>131</v>
      </c>
      <c r="AU169" s="230" t="s">
        <v>84</v>
      </c>
      <c r="AY169" s="16" t="s">
        <v>129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80</v>
      </c>
      <c r="BK169" s="231">
        <f>ROUND(I169*H169,2)</f>
        <v>0</v>
      </c>
      <c r="BL169" s="16" t="s">
        <v>206</v>
      </c>
      <c r="BM169" s="230" t="s">
        <v>838</v>
      </c>
    </row>
    <row r="170" spans="1:65" s="2" customFormat="1" ht="16.5" customHeight="1">
      <c r="A170" s="37"/>
      <c r="B170" s="38"/>
      <c r="C170" s="255" t="s">
        <v>316</v>
      </c>
      <c r="D170" s="255" t="s">
        <v>192</v>
      </c>
      <c r="E170" s="256" t="s">
        <v>839</v>
      </c>
      <c r="F170" s="257" t="s">
        <v>840</v>
      </c>
      <c r="G170" s="258" t="s">
        <v>305</v>
      </c>
      <c r="H170" s="259">
        <v>3</v>
      </c>
      <c r="I170" s="260"/>
      <c r="J170" s="261">
        <f>ROUND(I170*H170,2)</f>
        <v>0</v>
      </c>
      <c r="K170" s="262"/>
      <c r="L170" s="263"/>
      <c r="M170" s="264" t="s">
        <v>1</v>
      </c>
      <c r="N170" s="265" t="s">
        <v>40</v>
      </c>
      <c r="O170" s="90"/>
      <c r="P170" s="228">
        <f>O170*H170</f>
        <v>0</v>
      </c>
      <c r="Q170" s="228">
        <v>0.0004</v>
      </c>
      <c r="R170" s="228">
        <f>Q170*H170</f>
        <v>0.0012000000000000001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763</v>
      </c>
      <c r="AT170" s="230" t="s">
        <v>192</v>
      </c>
      <c r="AU170" s="230" t="s">
        <v>84</v>
      </c>
      <c r="AY170" s="16" t="s">
        <v>129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80</v>
      </c>
      <c r="BK170" s="231">
        <f>ROUND(I170*H170,2)</f>
        <v>0</v>
      </c>
      <c r="BL170" s="16" t="s">
        <v>763</v>
      </c>
      <c r="BM170" s="230" t="s">
        <v>841</v>
      </c>
    </row>
    <row r="171" spans="1:65" s="2" customFormat="1" ht="24.15" customHeight="1">
      <c r="A171" s="37"/>
      <c r="B171" s="38"/>
      <c r="C171" s="218" t="s">
        <v>320</v>
      </c>
      <c r="D171" s="218" t="s">
        <v>131</v>
      </c>
      <c r="E171" s="219" t="s">
        <v>842</v>
      </c>
      <c r="F171" s="220" t="s">
        <v>843</v>
      </c>
      <c r="G171" s="221" t="s">
        <v>154</v>
      </c>
      <c r="H171" s="222">
        <v>1.5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40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441</v>
      </c>
      <c r="AT171" s="230" t="s">
        <v>131</v>
      </c>
      <c r="AU171" s="230" t="s">
        <v>84</v>
      </c>
      <c r="AY171" s="16" t="s">
        <v>129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80</v>
      </c>
      <c r="BK171" s="231">
        <f>ROUND(I171*H171,2)</f>
        <v>0</v>
      </c>
      <c r="BL171" s="16" t="s">
        <v>441</v>
      </c>
      <c r="BM171" s="230" t="s">
        <v>844</v>
      </c>
    </row>
    <row r="172" spans="1:65" s="2" customFormat="1" ht="24.15" customHeight="1">
      <c r="A172" s="37"/>
      <c r="B172" s="38"/>
      <c r="C172" s="255" t="s">
        <v>325</v>
      </c>
      <c r="D172" s="255" t="s">
        <v>192</v>
      </c>
      <c r="E172" s="256" t="s">
        <v>845</v>
      </c>
      <c r="F172" s="257" t="s">
        <v>846</v>
      </c>
      <c r="G172" s="258" t="s">
        <v>154</v>
      </c>
      <c r="H172" s="259">
        <v>1.5</v>
      </c>
      <c r="I172" s="260"/>
      <c r="J172" s="261">
        <f>ROUND(I172*H172,2)</f>
        <v>0</v>
      </c>
      <c r="K172" s="262"/>
      <c r="L172" s="263"/>
      <c r="M172" s="264" t="s">
        <v>1</v>
      </c>
      <c r="N172" s="265" t="s">
        <v>40</v>
      </c>
      <c r="O172" s="90"/>
      <c r="P172" s="228">
        <f>O172*H172</f>
        <v>0</v>
      </c>
      <c r="Q172" s="228">
        <v>0.00015</v>
      </c>
      <c r="R172" s="228">
        <f>Q172*H172</f>
        <v>0.000225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847</v>
      </c>
      <c r="AT172" s="230" t="s">
        <v>192</v>
      </c>
      <c r="AU172" s="230" t="s">
        <v>84</v>
      </c>
      <c r="AY172" s="16" t="s">
        <v>129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80</v>
      </c>
      <c r="BK172" s="231">
        <f>ROUND(I172*H172,2)</f>
        <v>0</v>
      </c>
      <c r="BL172" s="16" t="s">
        <v>441</v>
      </c>
      <c r="BM172" s="230" t="s">
        <v>848</v>
      </c>
    </row>
    <row r="173" spans="1:63" s="12" customFormat="1" ht="22.8" customHeight="1">
      <c r="A173" s="12"/>
      <c r="B173" s="202"/>
      <c r="C173" s="203"/>
      <c r="D173" s="204" t="s">
        <v>74</v>
      </c>
      <c r="E173" s="216" t="s">
        <v>849</v>
      </c>
      <c r="F173" s="216" t="s">
        <v>850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SUM(P174:P195)</f>
        <v>0</v>
      </c>
      <c r="Q173" s="210"/>
      <c r="R173" s="211">
        <f>SUM(R174:R195)</f>
        <v>8.204144606912</v>
      </c>
      <c r="S173" s="210"/>
      <c r="T173" s="212">
        <f>SUM(T174:T195)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80</v>
      </c>
      <c r="AT173" s="214" t="s">
        <v>74</v>
      </c>
      <c r="AU173" s="214" t="s">
        <v>80</v>
      </c>
      <c r="AY173" s="213" t="s">
        <v>129</v>
      </c>
      <c r="BK173" s="215">
        <f>SUM(BK174:BK195)</f>
        <v>0</v>
      </c>
    </row>
    <row r="174" spans="1:65" s="2" customFormat="1" ht="24.15" customHeight="1">
      <c r="A174" s="37"/>
      <c r="B174" s="38"/>
      <c r="C174" s="218" t="s">
        <v>335</v>
      </c>
      <c r="D174" s="218" t="s">
        <v>131</v>
      </c>
      <c r="E174" s="219" t="s">
        <v>851</v>
      </c>
      <c r="F174" s="220" t="s">
        <v>852</v>
      </c>
      <c r="G174" s="221" t="s">
        <v>154</v>
      </c>
      <c r="H174" s="222">
        <v>40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40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206</v>
      </c>
      <c r="AT174" s="230" t="s">
        <v>131</v>
      </c>
      <c r="AU174" s="230" t="s">
        <v>84</v>
      </c>
      <c r="AY174" s="16" t="s">
        <v>129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80</v>
      </c>
      <c r="BK174" s="231">
        <f>ROUND(I174*H174,2)</f>
        <v>0</v>
      </c>
      <c r="BL174" s="16" t="s">
        <v>206</v>
      </c>
      <c r="BM174" s="230" t="s">
        <v>853</v>
      </c>
    </row>
    <row r="175" spans="1:65" s="2" customFormat="1" ht="16.5" customHeight="1">
      <c r="A175" s="37"/>
      <c r="B175" s="38"/>
      <c r="C175" s="255" t="s">
        <v>340</v>
      </c>
      <c r="D175" s="255" t="s">
        <v>192</v>
      </c>
      <c r="E175" s="256" t="s">
        <v>854</v>
      </c>
      <c r="F175" s="257" t="s">
        <v>855</v>
      </c>
      <c r="G175" s="258" t="s">
        <v>154</v>
      </c>
      <c r="H175" s="259">
        <v>40</v>
      </c>
      <c r="I175" s="260"/>
      <c r="J175" s="261">
        <f>ROUND(I175*H175,2)</f>
        <v>0</v>
      </c>
      <c r="K175" s="262"/>
      <c r="L175" s="263"/>
      <c r="M175" s="264" t="s">
        <v>1</v>
      </c>
      <c r="N175" s="265" t="s">
        <v>40</v>
      </c>
      <c r="O175" s="90"/>
      <c r="P175" s="228">
        <f>O175*H175</f>
        <v>0</v>
      </c>
      <c r="Q175" s="228">
        <v>0.00016</v>
      </c>
      <c r="R175" s="228">
        <f>Q175*H175</f>
        <v>0.0064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288</v>
      </c>
      <c r="AT175" s="230" t="s">
        <v>192</v>
      </c>
      <c r="AU175" s="230" t="s">
        <v>84</v>
      </c>
      <c r="AY175" s="16" t="s">
        <v>129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80</v>
      </c>
      <c r="BK175" s="231">
        <f>ROUND(I175*H175,2)</f>
        <v>0</v>
      </c>
      <c r="BL175" s="16" t="s">
        <v>206</v>
      </c>
      <c r="BM175" s="230" t="s">
        <v>856</v>
      </c>
    </row>
    <row r="176" spans="1:65" s="2" customFormat="1" ht="21.75" customHeight="1">
      <c r="A176" s="37"/>
      <c r="B176" s="38"/>
      <c r="C176" s="218" t="s">
        <v>345</v>
      </c>
      <c r="D176" s="218" t="s">
        <v>131</v>
      </c>
      <c r="E176" s="219" t="s">
        <v>857</v>
      </c>
      <c r="F176" s="220" t="s">
        <v>858</v>
      </c>
      <c r="G176" s="221" t="s">
        <v>305</v>
      </c>
      <c r="H176" s="222">
        <v>40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206</v>
      </c>
      <c r="AT176" s="230" t="s">
        <v>131</v>
      </c>
      <c r="AU176" s="230" t="s">
        <v>84</v>
      </c>
      <c r="AY176" s="16" t="s">
        <v>129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80</v>
      </c>
      <c r="BK176" s="231">
        <f>ROUND(I176*H176,2)</f>
        <v>0</v>
      </c>
      <c r="BL176" s="16" t="s">
        <v>206</v>
      </c>
      <c r="BM176" s="230" t="s">
        <v>859</v>
      </c>
    </row>
    <row r="177" spans="1:65" s="2" customFormat="1" ht="21.75" customHeight="1">
      <c r="A177" s="37"/>
      <c r="B177" s="38"/>
      <c r="C177" s="218" t="s">
        <v>350</v>
      </c>
      <c r="D177" s="218" t="s">
        <v>131</v>
      </c>
      <c r="E177" s="219" t="s">
        <v>860</v>
      </c>
      <c r="F177" s="220" t="s">
        <v>861</v>
      </c>
      <c r="G177" s="221" t="s">
        <v>305</v>
      </c>
      <c r="H177" s="222">
        <v>32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40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206</v>
      </c>
      <c r="AT177" s="230" t="s">
        <v>131</v>
      </c>
      <c r="AU177" s="230" t="s">
        <v>84</v>
      </c>
      <c r="AY177" s="16" t="s">
        <v>129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80</v>
      </c>
      <c r="BK177" s="231">
        <f>ROUND(I177*H177,2)</f>
        <v>0</v>
      </c>
      <c r="BL177" s="16" t="s">
        <v>206</v>
      </c>
      <c r="BM177" s="230" t="s">
        <v>862</v>
      </c>
    </row>
    <row r="178" spans="1:65" s="2" customFormat="1" ht="16.5" customHeight="1">
      <c r="A178" s="37"/>
      <c r="B178" s="38"/>
      <c r="C178" s="218" t="s">
        <v>355</v>
      </c>
      <c r="D178" s="218" t="s">
        <v>131</v>
      </c>
      <c r="E178" s="219" t="s">
        <v>863</v>
      </c>
      <c r="F178" s="220" t="s">
        <v>864</v>
      </c>
      <c r="G178" s="221" t="s">
        <v>305</v>
      </c>
      <c r="H178" s="222">
        <v>4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40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206</v>
      </c>
      <c r="AT178" s="230" t="s">
        <v>131</v>
      </c>
      <c r="AU178" s="230" t="s">
        <v>84</v>
      </c>
      <c r="AY178" s="16" t="s">
        <v>129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80</v>
      </c>
      <c r="BK178" s="231">
        <f>ROUND(I178*H178,2)</f>
        <v>0</v>
      </c>
      <c r="BL178" s="16" t="s">
        <v>206</v>
      </c>
      <c r="BM178" s="230" t="s">
        <v>865</v>
      </c>
    </row>
    <row r="179" spans="1:65" s="2" customFormat="1" ht="24.15" customHeight="1">
      <c r="A179" s="37"/>
      <c r="B179" s="38"/>
      <c r="C179" s="218" t="s">
        <v>361</v>
      </c>
      <c r="D179" s="218" t="s">
        <v>131</v>
      </c>
      <c r="E179" s="219" t="s">
        <v>866</v>
      </c>
      <c r="F179" s="220" t="s">
        <v>867</v>
      </c>
      <c r="G179" s="221" t="s">
        <v>305</v>
      </c>
      <c r="H179" s="222">
        <v>4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40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441</v>
      </c>
      <c r="AT179" s="230" t="s">
        <v>131</v>
      </c>
      <c r="AU179" s="230" t="s">
        <v>84</v>
      </c>
      <c r="AY179" s="16" t="s">
        <v>129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80</v>
      </c>
      <c r="BK179" s="231">
        <f>ROUND(I179*H179,2)</f>
        <v>0</v>
      </c>
      <c r="BL179" s="16" t="s">
        <v>441</v>
      </c>
      <c r="BM179" s="230" t="s">
        <v>868</v>
      </c>
    </row>
    <row r="180" spans="1:65" s="2" customFormat="1" ht="16.5" customHeight="1">
      <c r="A180" s="37"/>
      <c r="B180" s="38"/>
      <c r="C180" s="218" t="s">
        <v>366</v>
      </c>
      <c r="D180" s="218" t="s">
        <v>131</v>
      </c>
      <c r="E180" s="219" t="s">
        <v>869</v>
      </c>
      <c r="F180" s="220" t="s">
        <v>870</v>
      </c>
      <c r="G180" s="221" t="s">
        <v>305</v>
      </c>
      <c r="H180" s="222">
        <v>4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40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206</v>
      </c>
      <c r="AT180" s="230" t="s">
        <v>131</v>
      </c>
      <c r="AU180" s="230" t="s">
        <v>84</v>
      </c>
      <c r="AY180" s="16" t="s">
        <v>129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80</v>
      </c>
      <c r="BK180" s="231">
        <f>ROUND(I180*H180,2)</f>
        <v>0</v>
      </c>
      <c r="BL180" s="16" t="s">
        <v>206</v>
      </c>
      <c r="BM180" s="230" t="s">
        <v>871</v>
      </c>
    </row>
    <row r="181" spans="1:65" s="2" customFormat="1" ht="24.15" customHeight="1">
      <c r="A181" s="37"/>
      <c r="B181" s="38"/>
      <c r="C181" s="255" t="s">
        <v>371</v>
      </c>
      <c r="D181" s="255" t="s">
        <v>192</v>
      </c>
      <c r="E181" s="256" t="s">
        <v>872</v>
      </c>
      <c r="F181" s="257" t="s">
        <v>873</v>
      </c>
      <c r="G181" s="258" t="s">
        <v>415</v>
      </c>
      <c r="H181" s="259">
        <v>4</v>
      </c>
      <c r="I181" s="260"/>
      <c r="J181" s="261">
        <f>ROUND(I181*H181,2)</f>
        <v>0</v>
      </c>
      <c r="K181" s="262"/>
      <c r="L181" s="263"/>
      <c r="M181" s="264" t="s">
        <v>1</v>
      </c>
      <c r="N181" s="265" t="s">
        <v>40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288</v>
      </c>
      <c r="AT181" s="230" t="s">
        <v>192</v>
      </c>
      <c r="AU181" s="230" t="s">
        <v>84</v>
      </c>
      <c r="AY181" s="16" t="s">
        <v>129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80</v>
      </c>
      <c r="BK181" s="231">
        <f>ROUND(I181*H181,2)</f>
        <v>0</v>
      </c>
      <c r="BL181" s="16" t="s">
        <v>206</v>
      </c>
      <c r="BM181" s="230" t="s">
        <v>874</v>
      </c>
    </row>
    <row r="182" spans="1:65" s="2" customFormat="1" ht="37.8" customHeight="1">
      <c r="A182" s="37"/>
      <c r="B182" s="38"/>
      <c r="C182" s="218" t="s">
        <v>331</v>
      </c>
      <c r="D182" s="218" t="s">
        <v>131</v>
      </c>
      <c r="E182" s="219" t="s">
        <v>803</v>
      </c>
      <c r="F182" s="220" t="s">
        <v>804</v>
      </c>
      <c r="G182" s="221" t="s">
        <v>154</v>
      </c>
      <c r="H182" s="222">
        <v>8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40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441</v>
      </c>
      <c r="AT182" s="230" t="s">
        <v>131</v>
      </c>
      <c r="AU182" s="230" t="s">
        <v>84</v>
      </c>
      <c r="AY182" s="16" t="s">
        <v>129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80</v>
      </c>
      <c r="BK182" s="231">
        <f>ROUND(I182*H182,2)</f>
        <v>0</v>
      </c>
      <c r="BL182" s="16" t="s">
        <v>441</v>
      </c>
      <c r="BM182" s="230" t="s">
        <v>875</v>
      </c>
    </row>
    <row r="183" spans="1:65" s="2" customFormat="1" ht="16.5" customHeight="1">
      <c r="A183" s="37"/>
      <c r="B183" s="38"/>
      <c r="C183" s="255" t="s">
        <v>384</v>
      </c>
      <c r="D183" s="255" t="s">
        <v>192</v>
      </c>
      <c r="E183" s="256" t="s">
        <v>806</v>
      </c>
      <c r="F183" s="257" t="s">
        <v>807</v>
      </c>
      <c r="G183" s="258" t="s">
        <v>526</v>
      </c>
      <c r="H183" s="259">
        <v>7.619</v>
      </c>
      <c r="I183" s="260"/>
      <c r="J183" s="261">
        <f>ROUND(I183*H183,2)</f>
        <v>0</v>
      </c>
      <c r="K183" s="262"/>
      <c r="L183" s="263"/>
      <c r="M183" s="264" t="s">
        <v>1</v>
      </c>
      <c r="N183" s="265" t="s">
        <v>40</v>
      </c>
      <c r="O183" s="90"/>
      <c r="P183" s="228">
        <f>O183*H183</f>
        <v>0</v>
      </c>
      <c r="Q183" s="228">
        <v>0.001</v>
      </c>
      <c r="R183" s="228">
        <f>Q183*H183</f>
        <v>0.007619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763</v>
      </c>
      <c r="AT183" s="230" t="s">
        <v>192</v>
      </c>
      <c r="AU183" s="230" t="s">
        <v>84</v>
      </c>
      <c r="AY183" s="16" t="s">
        <v>129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80</v>
      </c>
      <c r="BK183" s="231">
        <f>ROUND(I183*H183,2)</f>
        <v>0</v>
      </c>
      <c r="BL183" s="16" t="s">
        <v>763</v>
      </c>
      <c r="BM183" s="230" t="s">
        <v>876</v>
      </c>
    </row>
    <row r="184" spans="1:65" s="2" customFormat="1" ht="16.5" customHeight="1">
      <c r="A184" s="37"/>
      <c r="B184" s="38"/>
      <c r="C184" s="255" t="s">
        <v>388</v>
      </c>
      <c r="D184" s="255" t="s">
        <v>192</v>
      </c>
      <c r="E184" s="256" t="s">
        <v>877</v>
      </c>
      <c r="F184" s="257" t="s">
        <v>878</v>
      </c>
      <c r="G184" s="258" t="s">
        <v>305</v>
      </c>
      <c r="H184" s="259">
        <v>4</v>
      </c>
      <c r="I184" s="260"/>
      <c r="J184" s="261">
        <f>ROUND(I184*H184,2)</f>
        <v>0</v>
      </c>
      <c r="K184" s="262"/>
      <c r="L184" s="263"/>
      <c r="M184" s="264" t="s">
        <v>1</v>
      </c>
      <c r="N184" s="265" t="s">
        <v>40</v>
      </c>
      <c r="O184" s="90"/>
      <c r="P184" s="228">
        <f>O184*H184</f>
        <v>0</v>
      </c>
      <c r="Q184" s="228">
        <v>0.00014</v>
      </c>
      <c r="R184" s="228">
        <f>Q184*H184</f>
        <v>0.00056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763</v>
      </c>
      <c r="AT184" s="230" t="s">
        <v>192</v>
      </c>
      <c r="AU184" s="230" t="s">
        <v>84</v>
      </c>
      <c r="AY184" s="16" t="s">
        <v>129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80</v>
      </c>
      <c r="BK184" s="231">
        <f>ROUND(I184*H184,2)</f>
        <v>0</v>
      </c>
      <c r="BL184" s="16" t="s">
        <v>763</v>
      </c>
      <c r="BM184" s="230" t="s">
        <v>879</v>
      </c>
    </row>
    <row r="185" spans="1:65" s="2" customFormat="1" ht="16.5" customHeight="1">
      <c r="A185" s="37"/>
      <c r="B185" s="38"/>
      <c r="C185" s="255" t="s">
        <v>392</v>
      </c>
      <c r="D185" s="255" t="s">
        <v>192</v>
      </c>
      <c r="E185" s="256" t="s">
        <v>809</v>
      </c>
      <c r="F185" s="257" t="s">
        <v>810</v>
      </c>
      <c r="G185" s="258" t="s">
        <v>305</v>
      </c>
      <c r="H185" s="259">
        <v>8</v>
      </c>
      <c r="I185" s="260"/>
      <c r="J185" s="261">
        <f>ROUND(I185*H185,2)</f>
        <v>0</v>
      </c>
      <c r="K185" s="262"/>
      <c r="L185" s="263"/>
      <c r="M185" s="264" t="s">
        <v>1</v>
      </c>
      <c r="N185" s="265" t="s">
        <v>40</v>
      </c>
      <c r="O185" s="90"/>
      <c r="P185" s="228">
        <f>O185*H185</f>
        <v>0</v>
      </c>
      <c r="Q185" s="228">
        <v>0.00022</v>
      </c>
      <c r="R185" s="228">
        <f>Q185*H185</f>
        <v>0.00176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763</v>
      </c>
      <c r="AT185" s="230" t="s">
        <v>192</v>
      </c>
      <c r="AU185" s="230" t="s">
        <v>84</v>
      </c>
      <c r="AY185" s="16" t="s">
        <v>129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80</v>
      </c>
      <c r="BK185" s="231">
        <f>ROUND(I185*H185,2)</f>
        <v>0</v>
      </c>
      <c r="BL185" s="16" t="s">
        <v>763</v>
      </c>
      <c r="BM185" s="230" t="s">
        <v>880</v>
      </c>
    </row>
    <row r="186" spans="1:65" s="2" customFormat="1" ht="21.75" customHeight="1">
      <c r="A186" s="37"/>
      <c r="B186" s="38"/>
      <c r="C186" s="255" t="s">
        <v>396</v>
      </c>
      <c r="D186" s="255" t="s">
        <v>192</v>
      </c>
      <c r="E186" s="256" t="s">
        <v>812</v>
      </c>
      <c r="F186" s="257" t="s">
        <v>813</v>
      </c>
      <c r="G186" s="258" t="s">
        <v>195</v>
      </c>
      <c r="H186" s="259">
        <v>0.004</v>
      </c>
      <c r="I186" s="260"/>
      <c r="J186" s="261">
        <f>ROUND(I186*H186,2)</f>
        <v>0</v>
      </c>
      <c r="K186" s="262"/>
      <c r="L186" s="263"/>
      <c r="M186" s="264" t="s">
        <v>1</v>
      </c>
      <c r="N186" s="265" t="s">
        <v>40</v>
      </c>
      <c r="O186" s="90"/>
      <c r="P186" s="228">
        <f>O186*H186</f>
        <v>0</v>
      </c>
      <c r="Q186" s="228">
        <v>1</v>
      </c>
      <c r="R186" s="228">
        <f>Q186*H186</f>
        <v>0.004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763</v>
      </c>
      <c r="AT186" s="230" t="s">
        <v>192</v>
      </c>
      <c r="AU186" s="230" t="s">
        <v>84</v>
      </c>
      <c r="AY186" s="16" t="s">
        <v>129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80</v>
      </c>
      <c r="BK186" s="231">
        <f>ROUND(I186*H186,2)</f>
        <v>0</v>
      </c>
      <c r="BL186" s="16" t="s">
        <v>763</v>
      </c>
      <c r="BM186" s="230" t="s">
        <v>881</v>
      </c>
    </row>
    <row r="187" spans="1:65" s="2" customFormat="1" ht="24.15" customHeight="1">
      <c r="A187" s="37"/>
      <c r="B187" s="38"/>
      <c r="C187" s="218" t="s">
        <v>400</v>
      </c>
      <c r="D187" s="218" t="s">
        <v>131</v>
      </c>
      <c r="E187" s="219" t="s">
        <v>882</v>
      </c>
      <c r="F187" s="220" t="s">
        <v>883</v>
      </c>
      <c r="G187" s="221" t="s">
        <v>305</v>
      </c>
      <c r="H187" s="222">
        <v>4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40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441</v>
      </c>
      <c r="AT187" s="230" t="s">
        <v>131</v>
      </c>
      <c r="AU187" s="230" t="s">
        <v>84</v>
      </c>
      <c r="AY187" s="16" t="s">
        <v>129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80</v>
      </c>
      <c r="BK187" s="231">
        <f>ROUND(I187*H187,2)</f>
        <v>0</v>
      </c>
      <c r="BL187" s="16" t="s">
        <v>441</v>
      </c>
      <c r="BM187" s="230" t="s">
        <v>884</v>
      </c>
    </row>
    <row r="188" spans="1:65" s="2" customFormat="1" ht="24.15" customHeight="1">
      <c r="A188" s="37"/>
      <c r="B188" s="38"/>
      <c r="C188" s="218" t="s">
        <v>404</v>
      </c>
      <c r="D188" s="218" t="s">
        <v>131</v>
      </c>
      <c r="E188" s="219" t="s">
        <v>885</v>
      </c>
      <c r="F188" s="220" t="s">
        <v>886</v>
      </c>
      <c r="G188" s="221" t="s">
        <v>167</v>
      </c>
      <c r="H188" s="222">
        <v>3.328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40</v>
      </c>
      <c r="O188" s="90"/>
      <c r="P188" s="228">
        <f>O188*H188</f>
        <v>0</v>
      </c>
      <c r="Q188" s="228">
        <v>2.453292204</v>
      </c>
      <c r="R188" s="228">
        <f>Q188*H188</f>
        <v>8.164556454911999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441</v>
      </c>
      <c r="AT188" s="230" t="s">
        <v>131</v>
      </c>
      <c r="AU188" s="230" t="s">
        <v>84</v>
      </c>
      <c r="AY188" s="16" t="s">
        <v>129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80</v>
      </c>
      <c r="BK188" s="231">
        <f>ROUND(I188*H188,2)</f>
        <v>0</v>
      </c>
      <c r="BL188" s="16" t="s">
        <v>441</v>
      </c>
      <c r="BM188" s="230" t="s">
        <v>887</v>
      </c>
    </row>
    <row r="189" spans="1:65" s="2" customFormat="1" ht="24.15" customHeight="1">
      <c r="A189" s="37"/>
      <c r="B189" s="38"/>
      <c r="C189" s="218" t="s">
        <v>408</v>
      </c>
      <c r="D189" s="218" t="s">
        <v>131</v>
      </c>
      <c r="E189" s="219" t="s">
        <v>888</v>
      </c>
      <c r="F189" s="220" t="s">
        <v>889</v>
      </c>
      <c r="G189" s="221" t="s">
        <v>134</v>
      </c>
      <c r="H189" s="222">
        <v>16.64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40</v>
      </c>
      <c r="O189" s="90"/>
      <c r="P189" s="228">
        <f>O189*H189</f>
        <v>0</v>
      </c>
      <c r="Q189" s="228">
        <v>0.0011568</v>
      </c>
      <c r="R189" s="228">
        <f>Q189*H189</f>
        <v>0.019249152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441</v>
      </c>
      <c r="AT189" s="230" t="s">
        <v>131</v>
      </c>
      <c r="AU189" s="230" t="s">
        <v>84</v>
      </c>
      <c r="AY189" s="16" t="s">
        <v>129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80</v>
      </c>
      <c r="BK189" s="231">
        <f>ROUND(I189*H189,2)</f>
        <v>0</v>
      </c>
      <c r="BL189" s="16" t="s">
        <v>441</v>
      </c>
      <c r="BM189" s="230" t="s">
        <v>890</v>
      </c>
    </row>
    <row r="190" spans="1:65" s="2" customFormat="1" ht="24.15" customHeight="1">
      <c r="A190" s="37"/>
      <c r="B190" s="38"/>
      <c r="C190" s="218" t="s">
        <v>412</v>
      </c>
      <c r="D190" s="218" t="s">
        <v>131</v>
      </c>
      <c r="E190" s="219" t="s">
        <v>891</v>
      </c>
      <c r="F190" s="220" t="s">
        <v>892</v>
      </c>
      <c r="G190" s="221" t="s">
        <v>134</v>
      </c>
      <c r="H190" s="222">
        <v>16.64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40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441</v>
      </c>
      <c r="AT190" s="230" t="s">
        <v>131</v>
      </c>
      <c r="AU190" s="230" t="s">
        <v>84</v>
      </c>
      <c r="AY190" s="16" t="s">
        <v>129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80</v>
      </c>
      <c r="BK190" s="231">
        <f>ROUND(I190*H190,2)</f>
        <v>0</v>
      </c>
      <c r="BL190" s="16" t="s">
        <v>441</v>
      </c>
      <c r="BM190" s="230" t="s">
        <v>893</v>
      </c>
    </row>
    <row r="191" spans="1:65" s="2" customFormat="1" ht="24.15" customHeight="1">
      <c r="A191" s="37"/>
      <c r="B191" s="38"/>
      <c r="C191" s="218" t="s">
        <v>417</v>
      </c>
      <c r="D191" s="218" t="s">
        <v>131</v>
      </c>
      <c r="E191" s="219" t="s">
        <v>894</v>
      </c>
      <c r="F191" s="220" t="s">
        <v>895</v>
      </c>
      <c r="G191" s="221" t="s">
        <v>305</v>
      </c>
      <c r="H191" s="222">
        <v>3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40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441</v>
      </c>
      <c r="AT191" s="230" t="s">
        <v>131</v>
      </c>
      <c r="AU191" s="230" t="s">
        <v>84</v>
      </c>
      <c r="AY191" s="16" t="s">
        <v>129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80</v>
      </c>
      <c r="BK191" s="231">
        <f>ROUND(I191*H191,2)</f>
        <v>0</v>
      </c>
      <c r="BL191" s="16" t="s">
        <v>441</v>
      </c>
      <c r="BM191" s="230" t="s">
        <v>896</v>
      </c>
    </row>
    <row r="192" spans="1:65" s="2" customFormat="1" ht="24.15" customHeight="1">
      <c r="A192" s="37"/>
      <c r="B192" s="38"/>
      <c r="C192" s="218" t="s">
        <v>421</v>
      </c>
      <c r="D192" s="218" t="s">
        <v>131</v>
      </c>
      <c r="E192" s="219" t="s">
        <v>897</v>
      </c>
      <c r="F192" s="220" t="s">
        <v>898</v>
      </c>
      <c r="G192" s="221" t="s">
        <v>305</v>
      </c>
      <c r="H192" s="222">
        <v>1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40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441</v>
      </c>
      <c r="AT192" s="230" t="s">
        <v>131</v>
      </c>
      <c r="AU192" s="230" t="s">
        <v>84</v>
      </c>
      <c r="AY192" s="16" t="s">
        <v>129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80</v>
      </c>
      <c r="BK192" s="231">
        <f>ROUND(I192*H192,2)</f>
        <v>0</v>
      </c>
      <c r="BL192" s="16" t="s">
        <v>441</v>
      </c>
      <c r="BM192" s="230" t="s">
        <v>899</v>
      </c>
    </row>
    <row r="193" spans="1:65" s="2" customFormat="1" ht="49.05" customHeight="1">
      <c r="A193" s="37"/>
      <c r="B193" s="38"/>
      <c r="C193" s="255" t="s">
        <v>431</v>
      </c>
      <c r="D193" s="255" t="s">
        <v>192</v>
      </c>
      <c r="E193" s="256" t="s">
        <v>900</v>
      </c>
      <c r="F193" s="257" t="s">
        <v>901</v>
      </c>
      <c r="G193" s="258" t="s">
        <v>415</v>
      </c>
      <c r="H193" s="259">
        <v>1</v>
      </c>
      <c r="I193" s="260"/>
      <c r="J193" s="261">
        <f>ROUND(I193*H193,2)</f>
        <v>0</v>
      </c>
      <c r="K193" s="262"/>
      <c r="L193" s="263"/>
      <c r="M193" s="264" t="s">
        <v>1</v>
      </c>
      <c r="N193" s="265" t="s">
        <v>40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847</v>
      </c>
      <c r="AT193" s="230" t="s">
        <v>192</v>
      </c>
      <c r="AU193" s="230" t="s">
        <v>84</v>
      </c>
      <c r="AY193" s="16" t="s">
        <v>129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80</v>
      </c>
      <c r="BK193" s="231">
        <f>ROUND(I193*H193,2)</f>
        <v>0</v>
      </c>
      <c r="BL193" s="16" t="s">
        <v>441</v>
      </c>
      <c r="BM193" s="230" t="s">
        <v>902</v>
      </c>
    </row>
    <row r="194" spans="1:65" s="2" customFormat="1" ht="49.05" customHeight="1">
      <c r="A194" s="37"/>
      <c r="B194" s="38"/>
      <c r="C194" s="255" t="s">
        <v>436</v>
      </c>
      <c r="D194" s="255" t="s">
        <v>192</v>
      </c>
      <c r="E194" s="256" t="s">
        <v>903</v>
      </c>
      <c r="F194" s="257" t="s">
        <v>904</v>
      </c>
      <c r="G194" s="258" t="s">
        <v>415</v>
      </c>
      <c r="H194" s="259">
        <v>2</v>
      </c>
      <c r="I194" s="260"/>
      <c r="J194" s="261">
        <f>ROUND(I194*H194,2)</f>
        <v>0</v>
      </c>
      <c r="K194" s="262"/>
      <c r="L194" s="263"/>
      <c r="M194" s="264" t="s">
        <v>1</v>
      </c>
      <c r="N194" s="265" t="s">
        <v>40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847</v>
      </c>
      <c r="AT194" s="230" t="s">
        <v>192</v>
      </c>
      <c r="AU194" s="230" t="s">
        <v>84</v>
      </c>
      <c r="AY194" s="16" t="s">
        <v>129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80</v>
      </c>
      <c r="BK194" s="231">
        <f>ROUND(I194*H194,2)</f>
        <v>0</v>
      </c>
      <c r="BL194" s="16" t="s">
        <v>441</v>
      </c>
      <c r="BM194" s="230" t="s">
        <v>905</v>
      </c>
    </row>
    <row r="195" spans="1:65" s="2" customFormat="1" ht="49.05" customHeight="1">
      <c r="A195" s="37"/>
      <c r="B195" s="38"/>
      <c r="C195" s="255" t="s">
        <v>441</v>
      </c>
      <c r="D195" s="255" t="s">
        <v>192</v>
      </c>
      <c r="E195" s="256" t="s">
        <v>906</v>
      </c>
      <c r="F195" s="257" t="s">
        <v>907</v>
      </c>
      <c r="G195" s="258" t="s">
        <v>415</v>
      </c>
      <c r="H195" s="259">
        <v>1</v>
      </c>
      <c r="I195" s="260"/>
      <c r="J195" s="261">
        <f>ROUND(I195*H195,2)</f>
        <v>0</v>
      </c>
      <c r="K195" s="262"/>
      <c r="L195" s="263"/>
      <c r="M195" s="264" t="s">
        <v>1</v>
      </c>
      <c r="N195" s="265" t="s">
        <v>40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847</v>
      </c>
      <c r="AT195" s="230" t="s">
        <v>192</v>
      </c>
      <c r="AU195" s="230" t="s">
        <v>84</v>
      </c>
      <c r="AY195" s="16" t="s">
        <v>129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80</v>
      </c>
      <c r="BK195" s="231">
        <f>ROUND(I195*H195,2)</f>
        <v>0</v>
      </c>
      <c r="BL195" s="16" t="s">
        <v>441</v>
      </c>
      <c r="BM195" s="230" t="s">
        <v>908</v>
      </c>
    </row>
    <row r="196" spans="1:63" s="12" customFormat="1" ht="22.8" customHeight="1">
      <c r="A196" s="12"/>
      <c r="B196" s="202"/>
      <c r="C196" s="203"/>
      <c r="D196" s="204" t="s">
        <v>74</v>
      </c>
      <c r="E196" s="216" t="s">
        <v>80</v>
      </c>
      <c r="F196" s="216" t="s">
        <v>130</v>
      </c>
      <c r="G196" s="203"/>
      <c r="H196" s="203"/>
      <c r="I196" s="206"/>
      <c r="J196" s="217">
        <f>BK196</f>
        <v>0</v>
      </c>
      <c r="K196" s="203"/>
      <c r="L196" s="208"/>
      <c r="M196" s="209"/>
      <c r="N196" s="210"/>
      <c r="O196" s="210"/>
      <c r="P196" s="211">
        <f>SUM(P197:P199)</f>
        <v>0</v>
      </c>
      <c r="Q196" s="210"/>
      <c r="R196" s="211">
        <f>SUM(R197:R199)</f>
        <v>0.1489</v>
      </c>
      <c r="S196" s="210"/>
      <c r="T196" s="212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80</v>
      </c>
      <c r="AT196" s="214" t="s">
        <v>74</v>
      </c>
      <c r="AU196" s="214" t="s">
        <v>80</v>
      </c>
      <c r="AY196" s="213" t="s">
        <v>129</v>
      </c>
      <c r="BK196" s="215">
        <f>SUM(BK197:BK199)</f>
        <v>0</v>
      </c>
    </row>
    <row r="197" spans="1:65" s="2" customFormat="1" ht="24.15" customHeight="1">
      <c r="A197" s="37"/>
      <c r="B197" s="38"/>
      <c r="C197" s="218" t="s">
        <v>451</v>
      </c>
      <c r="D197" s="218" t="s">
        <v>131</v>
      </c>
      <c r="E197" s="219" t="s">
        <v>909</v>
      </c>
      <c r="F197" s="220" t="s">
        <v>910</v>
      </c>
      <c r="G197" s="221" t="s">
        <v>154</v>
      </c>
      <c r="H197" s="222">
        <v>4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40</v>
      </c>
      <c r="O197" s="90"/>
      <c r="P197" s="228">
        <f>O197*H197</f>
        <v>0</v>
      </c>
      <c r="Q197" s="228">
        <v>0.0369</v>
      </c>
      <c r="R197" s="228">
        <f>Q197*H197</f>
        <v>0.1476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90</v>
      </c>
      <c r="AT197" s="230" t="s">
        <v>131</v>
      </c>
      <c r="AU197" s="230" t="s">
        <v>84</v>
      </c>
      <c r="AY197" s="16" t="s">
        <v>129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80</v>
      </c>
      <c r="BK197" s="231">
        <f>ROUND(I197*H197,2)</f>
        <v>0</v>
      </c>
      <c r="BL197" s="16" t="s">
        <v>90</v>
      </c>
      <c r="BM197" s="230" t="s">
        <v>911</v>
      </c>
    </row>
    <row r="198" spans="1:65" s="2" customFormat="1" ht="24.15" customHeight="1">
      <c r="A198" s="37"/>
      <c r="B198" s="38"/>
      <c r="C198" s="218" t="s">
        <v>456</v>
      </c>
      <c r="D198" s="218" t="s">
        <v>131</v>
      </c>
      <c r="E198" s="219" t="s">
        <v>912</v>
      </c>
      <c r="F198" s="220" t="s">
        <v>913</v>
      </c>
      <c r="G198" s="221" t="s">
        <v>305</v>
      </c>
      <c r="H198" s="222">
        <v>2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40</v>
      </c>
      <c r="O198" s="90"/>
      <c r="P198" s="228">
        <f>O198*H198</f>
        <v>0</v>
      </c>
      <c r="Q198" s="228">
        <v>0.00065</v>
      </c>
      <c r="R198" s="228">
        <f>Q198*H198</f>
        <v>0.0013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90</v>
      </c>
      <c r="AT198" s="230" t="s">
        <v>131</v>
      </c>
      <c r="AU198" s="230" t="s">
        <v>84</v>
      </c>
      <c r="AY198" s="16" t="s">
        <v>129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80</v>
      </c>
      <c r="BK198" s="231">
        <f>ROUND(I198*H198,2)</f>
        <v>0</v>
      </c>
      <c r="BL198" s="16" t="s">
        <v>90</v>
      </c>
      <c r="BM198" s="230" t="s">
        <v>914</v>
      </c>
    </row>
    <row r="199" spans="1:65" s="2" customFormat="1" ht="24.15" customHeight="1">
      <c r="A199" s="37"/>
      <c r="B199" s="38"/>
      <c r="C199" s="218" t="s">
        <v>461</v>
      </c>
      <c r="D199" s="218" t="s">
        <v>131</v>
      </c>
      <c r="E199" s="219" t="s">
        <v>915</v>
      </c>
      <c r="F199" s="220" t="s">
        <v>916</v>
      </c>
      <c r="G199" s="221" t="s">
        <v>305</v>
      </c>
      <c r="H199" s="222">
        <v>2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40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90</v>
      </c>
      <c r="AT199" s="230" t="s">
        <v>131</v>
      </c>
      <c r="AU199" s="230" t="s">
        <v>84</v>
      </c>
      <c r="AY199" s="16" t="s">
        <v>129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80</v>
      </c>
      <c r="BK199" s="231">
        <f>ROUND(I199*H199,2)</f>
        <v>0</v>
      </c>
      <c r="BL199" s="16" t="s">
        <v>90</v>
      </c>
      <c r="BM199" s="230" t="s">
        <v>917</v>
      </c>
    </row>
    <row r="200" spans="1:63" s="12" customFormat="1" ht="25.9" customHeight="1">
      <c r="A200" s="12"/>
      <c r="B200" s="202"/>
      <c r="C200" s="203"/>
      <c r="D200" s="204" t="s">
        <v>74</v>
      </c>
      <c r="E200" s="205" t="s">
        <v>685</v>
      </c>
      <c r="F200" s="205" t="s">
        <v>918</v>
      </c>
      <c r="G200" s="203"/>
      <c r="H200" s="203"/>
      <c r="I200" s="206"/>
      <c r="J200" s="207">
        <f>BK200</f>
        <v>0</v>
      </c>
      <c r="K200" s="203"/>
      <c r="L200" s="208"/>
      <c r="M200" s="209"/>
      <c r="N200" s="210"/>
      <c r="O200" s="210"/>
      <c r="P200" s="211">
        <f>P201+P203</f>
        <v>0</v>
      </c>
      <c r="Q200" s="210"/>
      <c r="R200" s="211">
        <f>R201+R203</f>
        <v>0</v>
      </c>
      <c r="S200" s="210"/>
      <c r="T200" s="212">
        <f>T201+T203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93</v>
      </c>
      <c r="AT200" s="214" t="s">
        <v>74</v>
      </c>
      <c r="AU200" s="214" t="s">
        <v>75</v>
      </c>
      <c r="AY200" s="213" t="s">
        <v>129</v>
      </c>
      <c r="BK200" s="215">
        <f>BK201+BK203</f>
        <v>0</v>
      </c>
    </row>
    <row r="201" spans="1:63" s="12" customFormat="1" ht="22.8" customHeight="1">
      <c r="A201" s="12"/>
      <c r="B201" s="202"/>
      <c r="C201" s="203"/>
      <c r="D201" s="204" t="s">
        <v>74</v>
      </c>
      <c r="E201" s="216" t="s">
        <v>919</v>
      </c>
      <c r="F201" s="216" t="s">
        <v>920</v>
      </c>
      <c r="G201" s="203"/>
      <c r="H201" s="203"/>
      <c r="I201" s="206"/>
      <c r="J201" s="217">
        <f>BK201</f>
        <v>0</v>
      </c>
      <c r="K201" s="203"/>
      <c r="L201" s="208"/>
      <c r="M201" s="209"/>
      <c r="N201" s="210"/>
      <c r="O201" s="210"/>
      <c r="P201" s="211">
        <f>P202</f>
        <v>0</v>
      </c>
      <c r="Q201" s="210"/>
      <c r="R201" s="211">
        <f>R202</f>
        <v>0</v>
      </c>
      <c r="S201" s="210"/>
      <c r="T201" s="212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93</v>
      </c>
      <c r="AT201" s="214" t="s">
        <v>74</v>
      </c>
      <c r="AU201" s="214" t="s">
        <v>80</v>
      </c>
      <c r="AY201" s="213" t="s">
        <v>129</v>
      </c>
      <c r="BK201" s="215">
        <f>BK202</f>
        <v>0</v>
      </c>
    </row>
    <row r="202" spans="1:65" s="2" customFormat="1" ht="16.5" customHeight="1">
      <c r="A202" s="37"/>
      <c r="B202" s="38"/>
      <c r="C202" s="218" t="s">
        <v>627</v>
      </c>
      <c r="D202" s="218" t="s">
        <v>131</v>
      </c>
      <c r="E202" s="219" t="s">
        <v>921</v>
      </c>
      <c r="F202" s="220" t="s">
        <v>922</v>
      </c>
      <c r="G202" s="221" t="s">
        <v>923</v>
      </c>
      <c r="H202" s="222">
        <v>0.084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40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924</v>
      </c>
      <c r="AT202" s="230" t="s">
        <v>131</v>
      </c>
      <c r="AU202" s="230" t="s">
        <v>84</v>
      </c>
      <c r="AY202" s="16" t="s">
        <v>129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80</v>
      </c>
      <c r="BK202" s="231">
        <f>ROUND(I202*H202,2)</f>
        <v>0</v>
      </c>
      <c r="BL202" s="16" t="s">
        <v>924</v>
      </c>
      <c r="BM202" s="230" t="s">
        <v>925</v>
      </c>
    </row>
    <row r="203" spans="1:63" s="12" customFormat="1" ht="22.8" customHeight="1">
      <c r="A203" s="12"/>
      <c r="B203" s="202"/>
      <c r="C203" s="203"/>
      <c r="D203" s="204" t="s">
        <v>74</v>
      </c>
      <c r="E203" s="216" t="s">
        <v>926</v>
      </c>
      <c r="F203" s="216" t="s">
        <v>691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P204</f>
        <v>0</v>
      </c>
      <c r="Q203" s="210"/>
      <c r="R203" s="211">
        <f>R204</f>
        <v>0</v>
      </c>
      <c r="S203" s="210"/>
      <c r="T203" s="212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93</v>
      </c>
      <c r="AT203" s="214" t="s">
        <v>74</v>
      </c>
      <c r="AU203" s="214" t="s">
        <v>80</v>
      </c>
      <c r="AY203" s="213" t="s">
        <v>129</v>
      </c>
      <c r="BK203" s="215">
        <f>BK204</f>
        <v>0</v>
      </c>
    </row>
    <row r="204" spans="1:65" s="2" customFormat="1" ht="16.5" customHeight="1">
      <c r="A204" s="37"/>
      <c r="B204" s="38"/>
      <c r="C204" s="218" t="s">
        <v>636</v>
      </c>
      <c r="D204" s="218" t="s">
        <v>131</v>
      </c>
      <c r="E204" s="219" t="s">
        <v>927</v>
      </c>
      <c r="F204" s="220" t="s">
        <v>928</v>
      </c>
      <c r="G204" s="221" t="s">
        <v>923</v>
      </c>
      <c r="H204" s="222">
        <v>0.084</v>
      </c>
      <c r="I204" s="223"/>
      <c r="J204" s="224">
        <f>ROUND(I204*H204,2)</f>
        <v>0</v>
      </c>
      <c r="K204" s="225"/>
      <c r="L204" s="43"/>
      <c r="M204" s="266" t="s">
        <v>1</v>
      </c>
      <c r="N204" s="267" t="s">
        <v>40</v>
      </c>
      <c r="O204" s="268"/>
      <c r="P204" s="269">
        <f>O204*H204</f>
        <v>0</v>
      </c>
      <c r="Q204" s="269">
        <v>0</v>
      </c>
      <c r="R204" s="269">
        <f>Q204*H204</f>
        <v>0</v>
      </c>
      <c r="S204" s="269">
        <v>0</v>
      </c>
      <c r="T204" s="27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924</v>
      </c>
      <c r="AT204" s="230" t="s">
        <v>131</v>
      </c>
      <c r="AU204" s="230" t="s">
        <v>84</v>
      </c>
      <c r="AY204" s="16" t="s">
        <v>129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80</v>
      </c>
      <c r="BK204" s="231">
        <f>ROUND(I204*H204,2)</f>
        <v>0</v>
      </c>
      <c r="BL204" s="16" t="s">
        <v>924</v>
      </c>
      <c r="BM204" s="230" t="s">
        <v>929</v>
      </c>
    </row>
    <row r="205" spans="1:31" s="2" customFormat="1" ht="6.95" customHeight="1">
      <c r="A205" s="37"/>
      <c r="B205" s="65"/>
      <c r="C205" s="66"/>
      <c r="D205" s="66"/>
      <c r="E205" s="66"/>
      <c r="F205" s="66"/>
      <c r="G205" s="66"/>
      <c r="H205" s="66"/>
      <c r="I205" s="66"/>
      <c r="J205" s="66"/>
      <c r="K205" s="66"/>
      <c r="L205" s="43"/>
      <c r="M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</sheetData>
  <sheetProtection password="CC35" sheet="1" objects="1" scenarios="1" formatColumns="0" formatRows="0" autoFilter="0"/>
  <autoFilter ref="C126:K20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99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Rekonstrukce autobusových zastávek, zpevněné plochy v obci Bobnice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930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720</v>
      </c>
      <c r="G12" s="37"/>
      <c r="H12" s="37"/>
      <c r="I12" s="139" t="s">
        <v>22</v>
      </c>
      <c r="J12" s="143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Obec Bobnice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Ing. Ondřej Pavelka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Ing. Ondřej Pavelka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ROUND((SUM(BE127:BE188)),2)</f>
        <v>0</v>
      </c>
      <c r="G33" s="37"/>
      <c r="H33" s="37"/>
      <c r="I33" s="154">
        <v>0.21</v>
      </c>
      <c r="J33" s="153">
        <f>ROUND(((SUM(BE127:BE188))*I33),2)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ROUND((SUM(BF127:BF188)),2)</f>
        <v>0</v>
      </c>
      <c r="G34" s="37"/>
      <c r="H34" s="37"/>
      <c r="I34" s="154">
        <v>0.15</v>
      </c>
      <c r="J34" s="153">
        <f>ROUND(((SUM(BF127:BF188))*I34),2)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ROUND((SUM(BG127:BG188)),2)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ROUND((SUM(BH127:BH188)),2)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ROUND((SUM(BI127:BI188)),2)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Rekonstrukce autobusových zastávek, zpevněné plochy v obci Bobnice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6 - Veřejné osvětlení - neuznatelné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Bobnice</v>
      </c>
      <c r="G91" s="39"/>
      <c r="H91" s="39"/>
      <c r="I91" s="31" t="s">
        <v>30</v>
      </c>
      <c r="J91" s="35" t="str">
        <f>E21</f>
        <v>Ing. Ondřej Pavelka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Ondřej Pavelka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103</v>
      </c>
      <c r="D94" s="175"/>
      <c r="E94" s="175"/>
      <c r="F94" s="175"/>
      <c r="G94" s="175"/>
      <c r="H94" s="175"/>
      <c r="I94" s="175"/>
      <c r="J94" s="176" t="s">
        <v>104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178"/>
      <c r="C97" s="179"/>
      <c r="D97" s="180" t="s">
        <v>722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723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727</v>
      </c>
      <c r="E99" s="187"/>
      <c r="F99" s="187"/>
      <c r="G99" s="187"/>
      <c r="H99" s="187"/>
      <c r="I99" s="187"/>
      <c r="J99" s="188">
        <f>J140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931</v>
      </c>
      <c r="E100" s="187"/>
      <c r="F100" s="187"/>
      <c r="G100" s="187"/>
      <c r="H100" s="187"/>
      <c r="I100" s="187"/>
      <c r="J100" s="188">
        <f>J150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932</v>
      </c>
      <c r="E101" s="187"/>
      <c r="F101" s="187"/>
      <c r="G101" s="187"/>
      <c r="H101" s="187"/>
      <c r="I101" s="187"/>
      <c r="J101" s="188">
        <f>J156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108</v>
      </c>
      <c r="E102" s="187"/>
      <c r="F102" s="187"/>
      <c r="G102" s="187"/>
      <c r="H102" s="187"/>
      <c r="I102" s="187"/>
      <c r="J102" s="188">
        <f>J175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729</v>
      </c>
      <c r="E103" s="181"/>
      <c r="F103" s="181"/>
      <c r="G103" s="181"/>
      <c r="H103" s="181"/>
      <c r="I103" s="181"/>
      <c r="J103" s="182">
        <f>J177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730</v>
      </c>
      <c r="E104" s="187"/>
      <c r="F104" s="187"/>
      <c r="G104" s="187"/>
      <c r="H104" s="187"/>
      <c r="I104" s="187"/>
      <c r="J104" s="188">
        <f>J178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731</v>
      </c>
      <c r="E105" s="187"/>
      <c r="F105" s="187"/>
      <c r="G105" s="187"/>
      <c r="H105" s="187"/>
      <c r="I105" s="187"/>
      <c r="J105" s="188">
        <f>J181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933</v>
      </c>
      <c r="E106" s="187"/>
      <c r="F106" s="187"/>
      <c r="G106" s="187"/>
      <c r="H106" s="187"/>
      <c r="I106" s="187"/>
      <c r="J106" s="188">
        <f>J185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934</v>
      </c>
      <c r="E107" s="187"/>
      <c r="F107" s="187"/>
      <c r="G107" s="187"/>
      <c r="H107" s="187"/>
      <c r="I107" s="187"/>
      <c r="J107" s="188">
        <f>J187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114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6.25" customHeight="1">
      <c r="A117" s="37"/>
      <c r="B117" s="38"/>
      <c r="C117" s="39"/>
      <c r="D117" s="39"/>
      <c r="E117" s="173" t="str">
        <f>E7</f>
        <v>Rekonstrukce autobusových zastávek, zpevněné plochy v obci Bobnice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100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6 - Veřejné osvětlení - neuznatelné náklady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 xml:space="preserve"> </v>
      </c>
      <c r="G121" s="39"/>
      <c r="H121" s="39"/>
      <c r="I121" s="31" t="s">
        <v>22</v>
      </c>
      <c r="J121" s="78" t="str">
        <f>IF(J12="","",J12)</f>
        <v>18. 5. 2020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Obec Bobnice</v>
      </c>
      <c r="G123" s="39"/>
      <c r="H123" s="39"/>
      <c r="I123" s="31" t="s">
        <v>30</v>
      </c>
      <c r="J123" s="35" t="str">
        <f>E21</f>
        <v>Ing. Ondřej Pavelka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33</v>
      </c>
      <c r="J124" s="35" t="str">
        <f>E24</f>
        <v>Ing. Ondřej Pavelka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0"/>
      <c r="B126" s="191"/>
      <c r="C126" s="192" t="s">
        <v>115</v>
      </c>
      <c r="D126" s="193" t="s">
        <v>60</v>
      </c>
      <c r="E126" s="193" t="s">
        <v>56</v>
      </c>
      <c r="F126" s="193" t="s">
        <v>57</v>
      </c>
      <c r="G126" s="193" t="s">
        <v>116</v>
      </c>
      <c r="H126" s="193" t="s">
        <v>117</v>
      </c>
      <c r="I126" s="193" t="s">
        <v>118</v>
      </c>
      <c r="J126" s="194" t="s">
        <v>104</v>
      </c>
      <c r="K126" s="195" t="s">
        <v>119</v>
      </c>
      <c r="L126" s="196"/>
      <c r="M126" s="99" t="s">
        <v>1</v>
      </c>
      <c r="N126" s="100" t="s">
        <v>39</v>
      </c>
      <c r="O126" s="100" t="s">
        <v>120</v>
      </c>
      <c r="P126" s="100" t="s">
        <v>121</v>
      </c>
      <c r="Q126" s="100" t="s">
        <v>122</v>
      </c>
      <c r="R126" s="100" t="s">
        <v>123</v>
      </c>
      <c r="S126" s="100" t="s">
        <v>124</v>
      </c>
      <c r="T126" s="101" t="s">
        <v>125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pans="1:63" s="2" customFormat="1" ht="22.8" customHeight="1">
      <c r="A127" s="37"/>
      <c r="B127" s="38"/>
      <c r="C127" s="106" t="s">
        <v>126</v>
      </c>
      <c r="D127" s="39"/>
      <c r="E127" s="39"/>
      <c r="F127" s="39"/>
      <c r="G127" s="39"/>
      <c r="H127" s="39"/>
      <c r="I127" s="39"/>
      <c r="J127" s="197">
        <f>BK127</f>
        <v>0</v>
      </c>
      <c r="K127" s="39"/>
      <c r="L127" s="43"/>
      <c r="M127" s="102"/>
      <c r="N127" s="198"/>
      <c r="O127" s="103"/>
      <c r="P127" s="199">
        <f>P128+P177</f>
        <v>0</v>
      </c>
      <c r="Q127" s="103"/>
      <c r="R127" s="199">
        <f>R128+R177</f>
        <v>0</v>
      </c>
      <c r="S127" s="103"/>
      <c r="T127" s="200">
        <f>T128+T177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74</v>
      </c>
      <c r="AU127" s="16" t="s">
        <v>106</v>
      </c>
      <c r="BK127" s="201">
        <f>BK128+BK177</f>
        <v>0</v>
      </c>
    </row>
    <row r="128" spans="1:63" s="12" customFormat="1" ht="25.9" customHeight="1">
      <c r="A128" s="12"/>
      <c r="B128" s="202"/>
      <c r="C128" s="203"/>
      <c r="D128" s="204" t="s">
        <v>74</v>
      </c>
      <c r="E128" s="205" t="s">
        <v>127</v>
      </c>
      <c r="F128" s="205" t="s">
        <v>127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P129+P140+P150+P156+P175</f>
        <v>0</v>
      </c>
      <c r="Q128" s="210"/>
      <c r="R128" s="211">
        <f>R129+R140+R150+R156+R175</f>
        <v>0</v>
      </c>
      <c r="S128" s="210"/>
      <c r="T128" s="212">
        <f>T129+T140+T150+T156+T175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80</v>
      </c>
      <c r="AT128" s="214" t="s">
        <v>74</v>
      </c>
      <c r="AU128" s="214" t="s">
        <v>75</v>
      </c>
      <c r="AY128" s="213" t="s">
        <v>129</v>
      </c>
      <c r="BK128" s="215">
        <f>BK129+BK140+BK150+BK156+BK175</f>
        <v>0</v>
      </c>
    </row>
    <row r="129" spans="1:63" s="12" customFormat="1" ht="22.8" customHeight="1">
      <c r="A129" s="12"/>
      <c r="B129" s="202"/>
      <c r="C129" s="203"/>
      <c r="D129" s="204" t="s">
        <v>74</v>
      </c>
      <c r="E129" s="216" t="s">
        <v>732</v>
      </c>
      <c r="F129" s="216" t="s">
        <v>733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SUM(P130:P139)</f>
        <v>0</v>
      </c>
      <c r="Q129" s="210"/>
      <c r="R129" s="211">
        <f>SUM(R130:R139)</f>
        <v>0</v>
      </c>
      <c r="S129" s="210"/>
      <c r="T129" s="212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80</v>
      </c>
      <c r="AT129" s="214" t="s">
        <v>74</v>
      </c>
      <c r="AU129" s="214" t="s">
        <v>80</v>
      </c>
      <c r="AY129" s="213" t="s">
        <v>129</v>
      </c>
      <c r="BK129" s="215">
        <f>SUM(BK130:BK139)</f>
        <v>0</v>
      </c>
    </row>
    <row r="130" spans="1:65" s="2" customFormat="1" ht="33" customHeight="1">
      <c r="A130" s="37"/>
      <c r="B130" s="38"/>
      <c r="C130" s="218" t="s">
        <v>80</v>
      </c>
      <c r="D130" s="218" t="s">
        <v>131</v>
      </c>
      <c r="E130" s="219" t="s">
        <v>734</v>
      </c>
      <c r="F130" s="220" t="s">
        <v>735</v>
      </c>
      <c r="G130" s="221" t="s">
        <v>195</v>
      </c>
      <c r="H130" s="222">
        <v>4.5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40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90</v>
      </c>
      <c r="AT130" s="230" t="s">
        <v>131</v>
      </c>
      <c r="AU130" s="230" t="s">
        <v>84</v>
      </c>
      <c r="AY130" s="16" t="s">
        <v>129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80</v>
      </c>
      <c r="BK130" s="231">
        <f>ROUND(I130*H130,2)</f>
        <v>0</v>
      </c>
      <c r="BL130" s="16" t="s">
        <v>90</v>
      </c>
      <c r="BM130" s="230" t="s">
        <v>84</v>
      </c>
    </row>
    <row r="131" spans="1:65" s="2" customFormat="1" ht="33" customHeight="1">
      <c r="A131" s="37"/>
      <c r="B131" s="38"/>
      <c r="C131" s="218" t="s">
        <v>84</v>
      </c>
      <c r="D131" s="218" t="s">
        <v>131</v>
      </c>
      <c r="E131" s="219" t="s">
        <v>737</v>
      </c>
      <c r="F131" s="220" t="s">
        <v>738</v>
      </c>
      <c r="G131" s="221" t="s">
        <v>195</v>
      </c>
      <c r="H131" s="222">
        <v>4.5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40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90</v>
      </c>
      <c r="AT131" s="230" t="s">
        <v>131</v>
      </c>
      <c r="AU131" s="230" t="s">
        <v>84</v>
      </c>
      <c r="AY131" s="16" t="s">
        <v>129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80</v>
      </c>
      <c r="BK131" s="231">
        <f>ROUND(I131*H131,2)</f>
        <v>0</v>
      </c>
      <c r="BL131" s="16" t="s">
        <v>90</v>
      </c>
      <c r="BM131" s="230" t="s">
        <v>90</v>
      </c>
    </row>
    <row r="132" spans="1:65" s="2" customFormat="1" ht="24.15" customHeight="1">
      <c r="A132" s="37"/>
      <c r="B132" s="38"/>
      <c r="C132" s="218" t="s">
        <v>87</v>
      </c>
      <c r="D132" s="218" t="s">
        <v>131</v>
      </c>
      <c r="E132" s="219" t="s">
        <v>740</v>
      </c>
      <c r="F132" s="220" t="s">
        <v>741</v>
      </c>
      <c r="G132" s="221" t="s">
        <v>154</v>
      </c>
      <c r="H132" s="222">
        <v>25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40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90</v>
      </c>
      <c r="AT132" s="230" t="s">
        <v>131</v>
      </c>
      <c r="AU132" s="230" t="s">
        <v>84</v>
      </c>
      <c r="AY132" s="16" t="s">
        <v>129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80</v>
      </c>
      <c r="BK132" s="231">
        <f>ROUND(I132*H132,2)</f>
        <v>0</v>
      </c>
      <c r="BL132" s="16" t="s">
        <v>90</v>
      </c>
      <c r="BM132" s="230" t="s">
        <v>96</v>
      </c>
    </row>
    <row r="133" spans="1:65" s="2" customFormat="1" ht="21.75" customHeight="1">
      <c r="A133" s="37"/>
      <c r="B133" s="38"/>
      <c r="C133" s="218" t="s">
        <v>90</v>
      </c>
      <c r="D133" s="218" t="s">
        <v>131</v>
      </c>
      <c r="E133" s="219" t="s">
        <v>743</v>
      </c>
      <c r="F133" s="220" t="s">
        <v>744</v>
      </c>
      <c r="G133" s="221" t="s">
        <v>134</v>
      </c>
      <c r="H133" s="222">
        <v>18.75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40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90</v>
      </c>
      <c r="AT133" s="230" t="s">
        <v>131</v>
      </c>
      <c r="AU133" s="230" t="s">
        <v>84</v>
      </c>
      <c r="AY133" s="16" t="s">
        <v>129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80</v>
      </c>
      <c r="BK133" s="231">
        <f>ROUND(I133*H133,2)</f>
        <v>0</v>
      </c>
      <c r="BL133" s="16" t="s">
        <v>90</v>
      </c>
      <c r="BM133" s="230" t="s">
        <v>164</v>
      </c>
    </row>
    <row r="134" spans="1:65" s="2" customFormat="1" ht="24.15" customHeight="1">
      <c r="A134" s="37"/>
      <c r="B134" s="38"/>
      <c r="C134" s="218" t="s">
        <v>93</v>
      </c>
      <c r="D134" s="218" t="s">
        <v>131</v>
      </c>
      <c r="E134" s="219" t="s">
        <v>746</v>
      </c>
      <c r="F134" s="220" t="s">
        <v>747</v>
      </c>
      <c r="G134" s="221" t="s">
        <v>134</v>
      </c>
      <c r="H134" s="222">
        <v>18.75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40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90</v>
      </c>
      <c r="AT134" s="230" t="s">
        <v>131</v>
      </c>
      <c r="AU134" s="230" t="s">
        <v>84</v>
      </c>
      <c r="AY134" s="16" t="s">
        <v>129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80</v>
      </c>
      <c r="BK134" s="231">
        <f>ROUND(I134*H134,2)</f>
        <v>0</v>
      </c>
      <c r="BL134" s="16" t="s">
        <v>90</v>
      </c>
      <c r="BM134" s="230" t="s">
        <v>175</v>
      </c>
    </row>
    <row r="135" spans="1:65" s="2" customFormat="1" ht="24.15" customHeight="1">
      <c r="A135" s="37"/>
      <c r="B135" s="38"/>
      <c r="C135" s="218" t="s">
        <v>96</v>
      </c>
      <c r="D135" s="218" t="s">
        <v>131</v>
      </c>
      <c r="E135" s="219" t="s">
        <v>749</v>
      </c>
      <c r="F135" s="220" t="s">
        <v>750</v>
      </c>
      <c r="G135" s="221" t="s">
        <v>154</v>
      </c>
      <c r="H135" s="222">
        <v>25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40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90</v>
      </c>
      <c r="AT135" s="230" t="s">
        <v>131</v>
      </c>
      <c r="AU135" s="230" t="s">
        <v>84</v>
      </c>
      <c r="AY135" s="16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80</v>
      </c>
      <c r="BK135" s="231">
        <f>ROUND(I135*H135,2)</f>
        <v>0</v>
      </c>
      <c r="BL135" s="16" t="s">
        <v>90</v>
      </c>
      <c r="BM135" s="230" t="s">
        <v>185</v>
      </c>
    </row>
    <row r="136" spans="1:65" s="2" customFormat="1" ht="24.15" customHeight="1">
      <c r="A136" s="37"/>
      <c r="B136" s="38"/>
      <c r="C136" s="218" t="s">
        <v>160</v>
      </c>
      <c r="D136" s="218" t="s">
        <v>131</v>
      </c>
      <c r="E136" s="219" t="s">
        <v>752</v>
      </c>
      <c r="F136" s="220" t="s">
        <v>753</v>
      </c>
      <c r="G136" s="221" t="s">
        <v>154</v>
      </c>
      <c r="H136" s="222">
        <v>25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40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90</v>
      </c>
      <c r="AT136" s="230" t="s">
        <v>131</v>
      </c>
      <c r="AU136" s="230" t="s">
        <v>84</v>
      </c>
      <c r="AY136" s="16" t="s">
        <v>129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80</v>
      </c>
      <c r="BK136" s="231">
        <f>ROUND(I136*H136,2)</f>
        <v>0</v>
      </c>
      <c r="BL136" s="16" t="s">
        <v>90</v>
      </c>
      <c r="BM136" s="230" t="s">
        <v>198</v>
      </c>
    </row>
    <row r="137" spans="1:65" s="2" customFormat="1" ht="16.5" customHeight="1">
      <c r="A137" s="37"/>
      <c r="B137" s="38"/>
      <c r="C137" s="218" t="s">
        <v>164</v>
      </c>
      <c r="D137" s="218" t="s">
        <v>131</v>
      </c>
      <c r="E137" s="219" t="s">
        <v>755</v>
      </c>
      <c r="F137" s="220" t="s">
        <v>756</v>
      </c>
      <c r="G137" s="221" t="s">
        <v>134</v>
      </c>
      <c r="H137" s="222">
        <v>18.75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40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90</v>
      </c>
      <c r="AT137" s="230" t="s">
        <v>131</v>
      </c>
      <c r="AU137" s="230" t="s">
        <v>84</v>
      </c>
      <c r="AY137" s="16" t="s">
        <v>129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80</v>
      </c>
      <c r="BK137" s="231">
        <f>ROUND(I137*H137,2)</f>
        <v>0</v>
      </c>
      <c r="BL137" s="16" t="s">
        <v>90</v>
      </c>
      <c r="BM137" s="230" t="s">
        <v>206</v>
      </c>
    </row>
    <row r="138" spans="1:65" s="2" customFormat="1" ht="16.5" customHeight="1">
      <c r="A138" s="37"/>
      <c r="B138" s="38"/>
      <c r="C138" s="218" t="s">
        <v>170</v>
      </c>
      <c r="D138" s="218" t="s">
        <v>131</v>
      </c>
      <c r="E138" s="219" t="s">
        <v>758</v>
      </c>
      <c r="F138" s="220" t="s">
        <v>759</v>
      </c>
      <c r="G138" s="221" t="s">
        <v>134</v>
      </c>
      <c r="H138" s="222">
        <v>18.75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40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90</v>
      </c>
      <c r="AT138" s="230" t="s">
        <v>131</v>
      </c>
      <c r="AU138" s="230" t="s">
        <v>84</v>
      </c>
      <c r="AY138" s="16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80</v>
      </c>
      <c r="BK138" s="231">
        <f>ROUND(I138*H138,2)</f>
        <v>0</v>
      </c>
      <c r="BL138" s="16" t="s">
        <v>90</v>
      </c>
      <c r="BM138" s="230" t="s">
        <v>218</v>
      </c>
    </row>
    <row r="139" spans="1:65" s="2" customFormat="1" ht="16.5" customHeight="1">
      <c r="A139" s="37"/>
      <c r="B139" s="38"/>
      <c r="C139" s="255" t="s">
        <v>175</v>
      </c>
      <c r="D139" s="255" t="s">
        <v>192</v>
      </c>
      <c r="E139" s="256" t="s">
        <v>761</v>
      </c>
      <c r="F139" s="257" t="s">
        <v>762</v>
      </c>
      <c r="G139" s="258" t="s">
        <v>526</v>
      </c>
      <c r="H139" s="259">
        <v>0.625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40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164</v>
      </c>
      <c r="AT139" s="230" t="s">
        <v>192</v>
      </c>
      <c r="AU139" s="230" t="s">
        <v>84</v>
      </c>
      <c r="AY139" s="16" t="s">
        <v>129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80</v>
      </c>
      <c r="BK139" s="231">
        <f>ROUND(I139*H139,2)</f>
        <v>0</v>
      </c>
      <c r="BL139" s="16" t="s">
        <v>90</v>
      </c>
      <c r="BM139" s="230" t="s">
        <v>228</v>
      </c>
    </row>
    <row r="140" spans="1:63" s="12" customFormat="1" ht="22.8" customHeight="1">
      <c r="A140" s="12"/>
      <c r="B140" s="202"/>
      <c r="C140" s="203"/>
      <c r="D140" s="204" t="s">
        <v>74</v>
      </c>
      <c r="E140" s="216" t="s">
        <v>801</v>
      </c>
      <c r="F140" s="216" t="s">
        <v>802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SUM(P141:P149)</f>
        <v>0</v>
      </c>
      <c r="Q140" s="210"/>
      <c r="R140" s="211">
        <f>SUM(R141:R149)</f>
        <v>0</v>
      </c>
      <c r="S140" s="210"/>
      <c r="T140" s="212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80</v>
      </c>
      <c r="AT140" s="214" t="s">
        <v>74</v>
      </c>
      <c r="AU140" s="214" t="s">
        <v>80</v>
      </c>
      <c r="AY140" s="213" t="s">
        <v>129</v>
      </c>
      <c r="BK140" s="215">
        <f>SUM(BK141:BK149)</f>
        <v>0</v>
      </c>
    </row>
    <row r="141" spans="1:65" s="2" customFormat="1" ht="37.8" customHeight="1">
      <c r="A141" s="37"/>
      <c r="B141" s="38"/>
      <c r="C141" s="218" t="s">
        <v>250</v>
      </c>
      <c r="D141" s="218" t="s">
        <v>131</v>
      </c>
      <c r="E141" s="219" t="s">
        <v>803</v>
      </c>
      <c r="F141" s="220" t="s">
        <v>804</v>
      </c>
      <c r="G141" s="221" t="s">
        <v>154</v>
      </c>
      <c r="H141" s="222">
        <v>25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90</v>
      </c>
      <c r="AT141" s="230" t="s">
        <v>131</v>
      </c>
      <c r="AU141" s="230" t="s">
        <v>84</v>
      </c>
      <c r="AY141" s="16" t="s">
        <v>129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80</v>
      </c>
      <c r="BK141" s="231">
        <f>ROUND(I141*H141,2)</f>
        <v>0</v>
      </c>
      <c r="BL141" s="16" t="s">
        <v>90</v>
      </c>
      <c r="BM141" s="230" t="s">
        <v>237</v>
      </c>
    </row>
    <row r="142" spans="1:65" s="2" customFormat="1" ht="16.5" customHeight="1">
      <c r="A142" s="37"/>
      <c r="B142" s="38"/>
      <c r="C142" s="255" t="s">
        <v>255</v>
      </c>
      <c r="D142" s="255" t="s">
        <v>192</v>
      </c>
      <c r="E142" s="256" t="s">
        <v>806</v>
      </c>
      <c r="F142" s="257" t="s">
        <v>807</v>
      </c>
      <c r="G142" s="258" t="s">
        <v>526</v>
      </c>
      <c r="H142" s="259">
        <v>23.75</v>
      </c>
      <c r="I142" s="260"/>
      <c r="J142" s="261">
        <f>ROUND(I142*H142,2)</f>
        <v>0</v>
      </c>
      <c r="K142" s="262"/>
      <c r="L142" s="263"/>
      <c r="M142" s="264" t="s">
        <v>1</v>
      </c>
      <c r="N142" s="265" t="s">
        <v>40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164</v>
      </c>
      <c r="AT142" s="230" t="s">
        <v>192</v>
      </c>
      <c r="AU142" s="230" t="s">
        <v>84</v>
      </c>
      <c r="AY142" s="16" t="s">
        <v>129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80</v>
      </c>
      <c r="BK142" s="231">
        <f>ROUND(I142*H142,2)</f>
        <v>0</v>
      </c>
      <c r="BL142" s="16" t="s">
        <v>90</v>
      </c>
      <c r="BM142" s="230" t="s">
        <v>245</v>
      </c>
    </row>
    <row r="143" spans="1:65" s="2" customFormat="1" ht="16.5" customHeight="1">
      <c r="A143" s="37"/>
      <c r="B143" s="38"/>
      <c r="C143" s="255" t="s">
        <v>262</v>
      </c>
      <c r="D143" s="255" t="s">
        <v>192</v>
      </c>
      <c r="E143" s="256" t="s">
        <v>809</v>
      </c>
      <c r="F143" s="257" t="s">
        <v>810</v>
      </c>
      <c r="G143" s="258" t="s">
        <v>305</v>
      </c>
      <c r="H143" s="259">
        <v>2</v>
      </c>
      <c r="I143" s="260"/>
      <c r="J143" s="261">
        <f>ROUND(I143*H143,2)</f>
        <v>0</v>
      </c>
      <c r="K143" s="262"/>
      <c r="L143" s="263"/>
      <c r="M143" s="264" t="s">
        <v>1</v>
      </c>
      <c r="N143" s="265" t="s">
        <v>40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164</v>
      </c>
      <c r="AT143" s="230" t="s">
        <v>192</v>
      </c>
      <c r="AU143" s="230" t="s">
        <v>84</v>
      </c>
      <c r="AY143" s="16" t="s">
        <v>129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80</v>
      </c>
      <c r="BK143" s="231">
        <f>ROUND(I143*H143,2)</f>
        <v>0</v>
      </c>
      <c r="BL143" s="16" t="s">
        <v>90</v>
      </c>
      <c r="BM143" s="230" t="s">
        <v>255</v>
      </c>
    </row>
    <row r="144" spans="1:65" s="2" customFormat="1" ht="21.75" customHeight="1">
      <c r="A144" s="37"/>
      <c r="B144" s="38"/>
      <c r="C144" s="255" t="s">
        <v>267</v>
      </c>
      <c r="D144" s="255" t="s">
        <v>192</v>
      </c>
      <c r="E144" s="256" t="s">
        <v>812</v>
      </c>
      <c r="F144" s="257" t="s">
        <v>813</v>
      </c>
      <c r="G144" s="258" t="s">
        <v>195</v>
      </c>
      <c r="H144" s="259">
        <v>0.001</v>
      </c>
      <c r="I144" s="260"/>
      <c r="J144" s="261">
        <f>ROUND(I144*H144,2)</f>
        <v>0</v>
      </c>
      <c r="K144" s="262"/>
      <c r="L144" s="263"/>
      <c r="M144" s="264" t="s">
        <v>1</v>
      </c>
      <c r="N144" s="265" t="s">
        <v>40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164</v>
      </c>
      <c r="AT144" s="230" t="s">
        <v>192</v>
      </c>
      <c r="AU144" s="230" t="s">
        <v>84</v>
      </c>
      <c r="AY144" s="16" t="s">
        <v>129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80</v>
      </c>
      <c r="BK144" s="231">
        <f>ROUND(I144*H144,2)</f>
        <v>0</v>
      </c>
      <c r="BL144" s="16" t="s">
        <v>90</v>
      </c>
      <c r="BM144" s="230" t="s">
        <v>267</v>
      </c>
    </row>
    <row r="145" spans="1:65" s="2" customFormat="1" ht="24.15" customHeight="1">
      <c r="A145" s="37"/>
      <c r="B145" s="38"/>
      <c r="C145" s="218" t="s">
        <v>272</v>
      </c>
      <c r="D145" s="218" t="s">
        <v>131</v>
      </c>
      <c r="E145" s="219" t="s">
        <v>815</v>
      </c>
      <c r="F145" s="220" t="s">
        <v>816</v>
      </c>
      <c r="G145" s="221" t="s">
        <v>154</v>
      </c>
      <c r="H145" s="222">
        <v>34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40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90</v>
      </c>
      <c r="AT145" s="230" t="s">
        <v>131</v>
      </c>
      <c r="AU145" s="230" t="s">
        <v>84</v>
      </c>
      <c r="AY145" s="16" t="s">
        <v>129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80</v>
      </c>
      <c r="BK145" s="231">
        <f>ROUND(I145*H145,2)</f>
        <v>0</v>
      </c>
      <c r="BL145" s="16" t="s">
        <v>90</v>
      </c>
      <c r="BM145" s="230" t="s">
        <v>277</v>
      </c>
    </row>
    <row r="146" spans="1:65" s="2" customFormat="1" ht="16.5" customHeight="1">
      <c r="A146" s="37"/>
      <c r="B146" s="38"/>
      <c r="C146" s="255" t="s">
        <v>277</v>
      </c>
      <c r="D146" s="255" t="s">
        <v>192</v>
      </c>
      <c r="E146" s="256" t="s">
        <v>818</v>
      </c>
      <c r="F146" s="257" t="s">
        <v>819</v>
      </c>
      <c r="G146" s="258" t="s">
        <v>154</v>
      </c>
      <c r="H146" s="259">
        <v>34</v>
      </c>
      <c r="I146" s="260"/>
      <c r="J146" s="261">
        <f>ROUND(I146*H146,2)</f>
        <v>0</v>
      </c>
      <c r="K146" s="262"/>
      <c r="L146" s="263"/>
      <c r="M146" s="264" t="s">
        <v>1</v>
      </c>
      <c r="N146" s="265" t="s">
        <v>40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164</v>
      </c>
      <c r="AT146" s="230" t="s">
        <v>192</v>
      </c>
      <c r="AU146" s="230" t="s">
        <v>84</v>
      </c>
      <c r="AY146" s="16" t="s">
        <v>129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80</v>
      </c>
      <c r="BK146" s="231">
        <f>ROUND(I146*H146,2)</f>
        <v>0</v>
      </c>
      <c r="BL146" s="16" t="s">
        <v>90</v>
      </c>
      <c r="BM146" s="230" t="s">
        <v>288</v>
      </c>
    </row>
    <row r="147" spans="1:65" s="2" customFormat="1" ht="24.15" customHeight="1">
      <c r="A147" s="37"/>
      <c r="B147" s="38"/>
      <c r="C147" s="218" t="s">
        <v>288</v>
      </c>
      <c r="D147" s="218" t="s">
        <v>131</v>
      </c>
      <c r="E147" s="219" t="s">
        <v>824</v>
      </c>
      <c r="F147" s="220" t="s">
        <v>825</v>
      </c>
      <c r="G147" s="221" t="s">
        <v>154</v>
      </c>
      <c r="H147" s="222">
        <v>3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40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90</v>
      </c>
      <c r="AT147" s="230" t="s">
        <v>131</v>
      </c>
      <c r="AU147" s="230" t="s">
        <v>84</v>
      </c>
      <c r="AY147" s="16" t="s">
        <v>129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80</v>
      </c>
      <c r="BK147" s="231">
        <f>ROUND(I147*H147,2)</f>
        <v>0</v>
      </c>
      <c r="BL147" s="16" t="s">
        <v>90</v>
      </c>
      <c r="BM147" s="230" t="s">
        <v>298</v>
      </c>
    </row>
    <row r="148" spans="1:65" s="2" customFormat="1" ht="24.15" customHeight="1">
      <c r="A148" s="37"/>
      <c r="B148" s="38"/>
      <c r="C148" s="255" t="s">
        <v>294</v>
      </c>
      <c r="D148" s="255" t="s">
        <v>192</v>
      </c>
      <c r="E148" s="256" t="s">
        <v>827</v>
      </c>
      <c r="F148" s="257" t="s">
        <v>828</v>
      </c>
      <c r="G148" s="258" t="s">
        <v>154</v>
      </c>
      <c r="H148" s="259">
        <v>3</v>
      </c>
      <c r="I148" s="260"/>
      <c r="J148" s="261">
        <f>ROUND(I148*H148,2)</f>
        <v>0</v>
      </c>
      <c r="K148" s="262"/>
      <c r="L148" s="263"/>
      <c r="M148" s="264" t="s">
        <v>1</v>
      </c>
      <c r="N148" s="265" t="s">
        <v>40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164</v>
      </c>
      <c r="AT148" s="230" t="s">
        <v>192</v>
      </c>
      <c r="AU148" s="230" t="s">
        <v>84</v>
      </c>
      <c r="AY148" s="16" t="s">
        <v>129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80</v>
      </c>
      <c r="BK148" s="231">
        <f>ROUND(I148*H148,2)</f>
        <v>0</v>
      </c>
      <c r="BL148" s="16" t="s">
        <v>90</v>
      </c>
      <c r="BM148" s="230" t="s">
        <v>307</v>
      </c>
    </row>
    <row r="149" spans="1:65" s="2" customFormat="1" ht="24.15" customHeight="1">
      <c r="A149" s="37"/>
      <c r="B149" s="38"/>
      <c r="C149" s="218" t="s">
        <v>298</v>
      </c>
      <c r="D149" s="218" t="s">
        <v>131</v>
      </c>
      <c r="E149" s="219" t="s">
        <v>830</v>
      </c>
      <c r="F149" s="220" t="s">
        <v>831</v>
      </c>
      <c r="G149" s="221" t="s">
        <v>154</v>
      </c>
      <c r="H149" s="222">
        <v>3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40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90</v>
      </c>
      <c r="AT149" s="230" t="s">
        <v>131</v>
      </c>
      <c r="AU149" s="230" t="s">
        <v>84</v>
      </c>
      <c r="AY149" s="16" t="s">
        <v>129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80</v>
      </c>
      <c r="BK149" s="231">
        <f>ROUND(I149*H149,2)</f>
        <v>0</v>
      </c>
      <c r="BL149" s="16" t="s">
        <v>90</v>
      </c>
      <c r="BM149" s="230" t="s">
        <v>316</v>
      </c>
    </row>
    <row r="150" spans="1:63" s="12" customFormat="1" ht="22.8" customHeight="1">
      <c r="A150" s="12"/>
      <c r="B150" s="202"/>
      <c r="C150" s="203"/>
      <c r="D150" s="204" t="s">
        <v>74</v>
      </c>
      <c r="E150" s="216" t="s">
        <v>935</v>
      </c>
      <c r="F150" s="216" t="s">
        <v>936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SUM(P151:P155)</f>
        <v>0</v>
      </c>
      <c r="Q150" s="210"/>
      <c r="R150" s="211">
        <f>SUM(R151:R155)</f>
        <v>0</v>
      </c>
      <c r="S150" s="210"/>
      <c r="T150" s="212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80</v>
      </c>
      <c r="AT150" s="214" t="s">
        <v>74</v>
      </c>
      <c r="AU150" s="214" t="s">
        <v>80</v>
      </c>
      <c r="AY150" s="213" t="s">
        <v>129</v>
      </c>
      <c r="BK150" s="215">
        <f>SUM(BK151:BK155)</f>
        <v>0</v>
      </c>
    </row>
    <row r="151" spans="1:65" s="2" customFormat="1" ht="24.15" customHeight="1">
      <c r="A151" s="37"/>
      <c r="B151" s="38"/>
      <c r="C151" s="218" t="s">
        <v>302</v>
      </c>
      <c r="D151" s="218" t="s">
        <v>131</v>
      </c>
      <c r="E151" s="219" t="s">
        <v>833</v>
      </c>
      <c r="F151" s="220" t="s">
        <v>834</v>
      </c>
      <c r="G151" s="221" t="s">
        <v>305</v>
      </c>
      <c r="H151" s="222">
        <v>12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40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90</v>
      </c>
      <c r="AT151" s="230" t="s">
        <v>131</v>
      </c>
      <c r="AU151" s="230" t="s">
        <v>84</v>
      </c>
      <c r="AY151" s="16" t="s">
        <v>129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80</v>
      </c>
      <c r="BK151" s="231">
        <f>ROUND(I151*H151,2)</f>
        <v>0</v>
      </c>
      <c r="BL151" s="16" t="s">
        <v>90</v>
      </c>
      <c r="BM151" s="230" t="s">
        <v>325</v>
      </c>
    </row>
    <row r="152" spans="1:65" s="2" customFormat="1" ht="21.75" customHeight="1">
      <c r="A152" s="37"/>
      <c r="B152" s="38"/>
      <c r="C152" s="218" t="s">
        <v>307</v>
      </c>
      <c r="D152" s="218" t="s">
        <v>131</v>
      </c>
      <c r="E152" s="219" t="s">
        <v>836</v>
      </c>
      <c r="F152" s="220" t="s">
        <v>837</v>
      </c>
      <c r="G152" s="221" t="s">
        <v>305</v>
      </c>
      <c r="H152" s="222">
        <v>3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40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90</v>
      </c>
      <c r="AT152" s="230" t="s">
        <v>131</v>
      </c>
      <c r="AU152" s="230" t="s">
        <v>84</v>
      </c>
      <c r="AY152" s="16" t="s">
        <v>129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80</v>
      </c>
      <c r="BK152" s="231">
        <f>ROUND(I152*H152,2)</f>
        <v>0</v>
      </c>
      <c r="BL152" s="16" t="s">
        <v>90</v>
      </c>
      <c r="BM152" s="230" t="s">
        <v>335</v>
      </c>
    </row>
    <row r="153" spans="1:65" s="2" customFormat="1" ht="16.5" customHeight="1">
      <c r="A153" s="37"/>
      <c r="B153" s="38"/>
      <c r="C153" s="255" t="s">
        <v>316</v>
      </c>
      <c r="D153" s="255" t="s">
        <v>192</v>
      </c>
      <c r="E153" s="256" t="s">
        <v>839</v>
      </c>
      <c r="F153" s="257" t="s">
        <v>840</v>
      </c>
      <c r="G153" s="258" t="s">
        <v>305</v>
      </c>
      <c r="H153" s="259">
        <v>3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40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164</v>
      </c>
      <c r="AT153" s="230" t="s">
        <v>192</v>
      </c>
      <c r="AU153" s="230" t="s">
        <v>84</v>
      </c>
      <c r="AY153" s="16" t="s">
        <v>129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80</v>
      </c>
      <c r="BK153" s="231">
        <f>ROUND(I153*H153,2)</f>
        <v>0</v>
      </c>
      <c r="BL153" s="16" t="s">
        <v>90</v>
      </c>
      <c r="BM153" s="230" t="s">
        <v>345</v>
      </c>
    </row>
    <row r="154" spans="1:65" s="2" customFormat="1" ht="24.15" customHeight="1">
      <c r="A154" s="37"/>
      <c r="B154" s="38"/>
      <c r="C154" s="218" t="s">
        <v>320</v>
      </c>
      <c r="D154" s="218" t="s">
        <v>131</v>
      </c>
      <c r="E154" s="219" t="s">
        <v>842</v>
      </c>
      <c r="F154" s="220" t="s">
        <v>843</v>
      </c>
      <c r="G154" s="221" t="s">
        <v>154</v>
      </c>
      <c r="H154" s="222">
        <v>1.5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40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90</v>
      </c>
      <c r="AT154" s="230" t="s">
        <v>131</v>
      </c>
      <c r="AU154" s="230" t="s">
        <v>84</v>
      </c>
      <c r="AY154" s="16" t="s">
        <v>129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80</v>
      </c>
      <c r="BK154" s="231">
        <f>ROUND(I154*H154,2)</f>
        <v>0</v>
      </c>
      <c r="BL154" s="16" t="s">
        <v>90</v>
      </c>
      <c r="BM154" s="230" t="s">
        <v>355</v>
      </c>
    </row>
    <row r="155" spans="1:65" s="2" customFormat="1" ht="24.15" customHeight="1">
      <c r="A155" s="37"/>
      <c r="B155" s="38"/>
      <c r="C155" s="255" t="s">
        <v>325</v>
      </c>
      <c r="D155" s="255" t="s">
        <v>192</v>
      </c>
      <c r="E155" s="256" t="s">
        <v>845</v>
      </c>
      <c r="F155" s="257" t="s">
        <v>846</v>
      </c>
      <c r="G155" s="258" t="s">
        <v>154</v>
      </c>
      <c r="H155" s="259">
        <v>1.5</v>
      </c>
      <c r="I155" s="260"/>
      <c r="J155" s="261">
        <f>ROUND(I155*H155,2)</f>
        <v>0</v>
      </c>
      <c r="K155" s="262"/>
      <c r="L155" s="263"/>
      <c r="M155" s="264" t="s">
        <v>1</v>
      </c>
      <c r="N155" s="265" t="s">
        <v>40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164</v>
      </c>
      <c r="AT155" s="230" t="s">
        <v>192</v>
      </c>
      <c r="AU155" s="230" t="s">
        <v>84</v>
      </c>
      <c r="AY155" s="16" t="s">
        <v>129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80</v>
      </c>
      <c r="BK155" s="231">
        <f>ROUND(I155*H155,2)</f>
        <v>0</v>
      </c>
      <c r="BL155" s="16" t="s">
        <v>90</v>
      </c>
      <c r="BM155" s="230" t="s">
        <v>366</v>
      </c>
    </row>
    <row r="156" spans="1:63" s="12" customFormat="1" ht="22.8" customHeight="1">
      <c r="A156" s="12"/>
      <c r="B156" s="202"/>
      <c r="C156" s="203"/>
      <c r="D156" s="204" t="s">
        <v>74</v>
      </c>
      <c r="E156" s="216" t="s">
        <v>849</v>
      </c>
      <c r="F156" s="216" t="s">
        <v>937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SUM(P157:P174)</f>
        <v>0</v>
      </c>
      <c r="Q156" s="210"/>
      <c r="R156" s="211">
        <f>SUM(R157:R174)</f>
        <v>0</v>
      </c>
      <c r="S156" s="210"/>
      <c r="T156" s="212">
        <f>SUM(T157:T174)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80</v>
      </c>
      <c r="AT156" s="214" t="s">
        <v>74</v>
      </c>
      <c r="AU156" s="214" t="s">
        <v>80</v>
      </c>
      <c r="AY156" s="213" t="s">
        <v>129</v>
      </c>
      <c r="BK156" s="215">
        <f>SUM(BK157:BK174)</f>
        <v>0</v>
      </c>
    </row>
    <row r="157" spans="1:65" s="2" customFormat="1" ht="24.15" customHeight="1">
      <c r="A157" s="37"/>
      <c r="B157" s="38"/>
      <c r="C157" s="218" t="s">
        <v>335</v>
      </c>
      <c r="D157" s="218" t="s">
        <v>131</v>
      </c>
      <c r="E157" s="219" t="s">
        <v>851</v>
      </c>
      <c r="F157" s="220" t="s">
        <v>852</v>
      </c>
      <c r="G157" s="221" t="s">
        <v>154</v>
      </c>
      <c r="H157" s="222">
        <v>10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40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90</v>
      </c>
      <c r="AT157" s="230" t="s">
        <v>131</v>
      </c>
      <c r="AU157" s="230" t="s">
        <v>84</v>
      </c>
      <c r="AY157" s="16" t="s">
        <v>129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80</v>
      </c>
      <c r="BK157" s="231">
        <f>ROUND(I157*H157,2)</f>
        <v>0</v>
      </c>
      <c r="BL157" s="16" t="s">
        <v>90</v>
      </c>
      <c r="BM157" s="230" t="s">
        <v>376</v>
      </c>
    </row>
    <row r="158" spans="1:65" s="2" customFormat="1" ht="16.5" customHeight="1">
      <c r="A158" s="37"/>
      <c r="B158" s="38"/>
      <c r="C158" s="255" t="s">
        <v>340</v>
      </c>
      <c r="D158" s="255" t="s">
        <v>192</v>
      </c>
      <c r="E158" s="256" t="s">
        <v>854</v>
      </c>
      <c r="F158" s="257" t="s">
        <v>855</v>
      </c>
      <c r="G158" s="258" t="s">
        <v>154</v>
      </c>
      <c r="H158" s="259">
        <v>10</v>
      </c>
      <c r="I158" s="260"/>
      <c r="J158" s="261">
        <f>ROUND(I158*H158,2)</f>
        <v>0</v>
      </c>
      <c r="K158" s="262"/>
      <c r="L158" s="263"/>
      <c r="M158" s="264" t="s">
        <v>1</v>
      </c>
      <c r="N158" s="265" t="s">
        <v>40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164</v>
      </c>
      <c r="AT158" s="230" t="s">
        <v>192</v>
      </c>
      <c r="AU158" s="230" t="s">
        <v>84</v>
      </c>
      <c r="AY158" s="16" t="s">
        <v>129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80</v>
      </c>
      <c r="BK158" s="231">
        <f>ROUND(I158*H158,2)</f>
        <v>0</v>
      </c>
      <c r="BL158" s="16" t="s">
        <v>90</v>
      </c>
      <c r="BM158" s="230" t="s">
        <v>388</v>
      </c>
    </row>
    <row r="159" spans="1:65" s="2" customFormat="1" ht="21.75" customHeight="1">
      <c r="A159" s="37"/>
      <c r="B159" s="38"/>
      <c r="C159" s="218" t="s">
        <v>345</v>
      </c>
      <c r="D159" s="218" t="s">
        <v>131</v>
      </c>
      <c r="E159" s="219" t="s">
        <v>857</v>
      </c>
      <c r="F159" s="220" t="s">
        <v>858</v>
      </c>
      <c r="G159" s="221" t="s">
        <v>305</v>
      </c>
      <c r="H159" s="222">
        <v>10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40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90</v>
      </c>
      <c r="AT159" s="230" t="s">
        <v>131</v>
      </c>
      <c r="AU159" s="230" t="s">
        <v>84</v>
      </c>
      <c r="AY159" s="16" t="s">
        <v>129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80</v>
      </c>
      <c r="BK159" s="231">
        <f>ROUND(I159*H159,2)</f>
        <v>0</v>
      </c>
      <c r="BL159" s="16" t="s">
        <v>90</v>
      </c>
      <c r="BM159" s="230" t="s">
        <v>396</v>
      </c>
    </row>
    <row r="160" spans="1:65" s="2" customFormat="1" ht="21.75" customHeight="1">
      <c r="A160" s="37"/>
      <c r="B160" s="38"/>
      <c r="C160" s="218" t="s">
        <v>350</v>
      </c>
      <c r="D160" s="218" t="s">
        <v>131</v>
      </c>
      <c r="E160" s="219" t="s">
        <v>860</v>
      </c>
      <c r="F160" s="220" t="s">
        <v>861</v>
      </c>
      <c r="G160" s="221" t="s">
        <v>305</v>
      </c>
      <c r="H160" s="222">
        <v>8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40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90</v>
      </c>
      <c r="AT160" s="230" t="s">
        <v>131</v>
      </c>
      <c r="AU160" s="230" t="s">
        <v>84</v>
      </c>
      <c r="AY160" s="16" t="s">
        <v>129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80</v>
      </c>
      <c r="BK160" s="231">
        <f>ROUND(I160*H160,2)</f>
        <v>0</v>
      </c>
      <c r="BL160" s="16" t="s">
        <v>90</v>
      </c>
      <c r="BM160" s="230" t="s">
        <v>404</v>
      </c>
    </row>
    <row r="161" spans="1:65" s="2" customFormat="1" ht="16.5" customHeight="1">
      <c r="A161" s="37"/>
      <c r="B161" s="38"/>
      <c r="C161" s="218" t="s">
        <v>355</v>
      </c>
      <c r="D161" s="218" t="s">
        <v>131</v>
      </c>
      <c r="E161" s="219" t="s">
        <v>863</v>
      </c>
      <c r="F161" s="220" t="s">
        <v>864</v>
      </c>
      <c r="G161" s="221" t="s">
        <v>305</v>
      </c>
      <c r="H161" s="222">
        <v>1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40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90</v>
      </c>
      <c r="AT161" s="230" t="s">
        <v>131</v>
      </c>
      <c r="AU161" s="230" t="s">
        <v>84</v>
      </c>
      <c r="AY161" s="16" t="s">
        <v>129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80</v>
      </c>
      <c r="BK161" s="231">
        <f>ROUND(I161*H161,2)</f>
        <v>0</v>
      </c>
      <c r="BL161" s="16" t="s">
        <v>90</v>
      </c>
      <c r="BM161" s="230" t="s">
        <v>412</v>
      </c>
    </row>
    <row r="162" spans="1:65" s="2" customFormat="1" ht="24.15" customHeight="1">
      <c r="A162" s="37"/>
      <c r="B162" s="38"/>
      <c r="C162" s="218" t="s">
        <v>361</v>
      </c>
      <c r="D162" s="218" t="s">
        <v>131</v>
      </c>
      <c r="E162" s="219" t="s">
        <v>866</v>
      </c>
      <c r="F162" s="220" t="s">
        <v>867</v>
      </c>
      <c r="G162" s="221" t="s">
        <v>305</v>
      </c>
      <c r="H162" s="222">
        <v>1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40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90</v>
      </c>
      <c r="AT162" s="230" t="s">
        <v>131</v>
      </c>
      <c r="AU162" s="230" t="s">
        <v>84</v>
      </c>
      <c r="AY162" s="16" t="s">
        <v>129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80</v>
      </c>
      <c r="BK162" s="231">
        <f>ROUND(I162*H162,2)</f>
        <v>0</v>
      </c>
      <c r="BL162" s="16" t="s">
        <v>90</v>
      </c>
      <c r="BM162" s="230" t="s">
        <v>421</v>
      </c>
    </row>
    <row r="163" spans="1:65" s="2" customFormat="1" ht="16.5" customHeight="1">
      <c r="A163" s="37"/>
      <c r="B163" s="38"/>
      <c r="C163" s="218" t="s">
        <v>366</v>
      </c>
      <c r="D163" s="218" t="s">
        <v>131</v>
      </c>
      <c r="E163" s="219" t="s">
        <v>869</v>
      </c>
      <c r="F163" s="220" t="s">
        <v>870</v>
      </c>
      <c r="G163" s="221" t="s">
        <v>305</v>
      </c>
      <c r="H163" s="222">
        <v>1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40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90</v>
      </c>
      <c r="AT163" s="230" t="s">
        <v>131</v>
      </c>
      <c r="AU163" s="230" t="s">
        <v>84</v>
      </c>
      <c r="AY163" s="16" t="s">
        <v>129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80</v>
      </c>
      <c r="BK163" s="231">
        <f>ROUND(I163*H163,2)</f>
        <v>0</v>
      </c>
      <c r="BL163" s="16" t="s">
        <v>90</v>
      </c>
      <c r="BM163" s="230" t="s">
        <v>431</v>
      </c>
    </row>
    <row r="164" spans="1:65" s="2" customFormat="1" ht="24.15" customHeight="1">
      <c r="A164" s="37"/>
      <c r="B164" s="38"/>
      <c r="C164" s="255" t="s">
        <v>371</v>
      </c>
      <c r="D164" s="255" t="s">
        <v>192</v>
      </c>
      <c r="E164" s="256" t="s">
        <v>872</v>
      </c>
      <c r="F164" s="257" t="s">
        <v>873</v>
      </c>
      <c r="G164" s="258" t="s">
        <v>415</v>
      </c>
      <c r="H164" s="259">
        <v>1</v>
      </c>
      <c r="I164" s="260"/>
      <c r="J164" s="261">
        <f>ROUND(I164*H164,2)</f>
        <v>0</v>
      </c>
      <c r="K164" s="262"/>
      <c r="L164" s="263"/>
      <c r="M164" s="264" t="s">
        <v>1</v>
      </c>
      <c r="N164" s="265" t="s">
        <v>40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164</v>
      </c>
      <c r="AT164" s="230" t="s">
        <v>192</v>
      </c>
      <c r="AU164" s="230" t="s">
        <v>84</v>
      </c>
      <c r="AY164" s="16" t="s">
        <v>129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80</v>
      </c>
      <c r="BK164" s="231">
        <f>ROUND(I164*H164,2)</f>
        <v>0</v>
      </c>
      <c r="BL164" s="16" t="s">
        <v>90</v>
      </c>
      <c r="BM164" s="230" t="s">
        <v>441</v>
      </c>
    </row>
    <row r="165" spans="1:65" s="2" customFormat="1" ht="37.8" customHeight="1">
      <c r="A165" s="37"/>
      <c r="B165" s="38"/>
      <c r="C165" s="218" t="s">
        <v>331</v>
      </c>
      <c r="D165" s="218" t="s">
        <v>131</v>
      </c>
      <c r="E165" s="219" t="s">
        <v>803</v>
      </c>
      <c r="F165" s="220" t="s">
        <v>804</v>
      </c>
      <c r="G165" s="221" t="s">
        <v>154</v>
      </c>
      <c r="H165" s="222">
        <v>2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40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90</v>
      </c>
      <c r="AT165" s="230" t="s">
        <v>131</v>
      </c>
      <c r="AU165" s="230" t="s">
        <v>84</v>
      </c>
      <c r="AY165" s="16" t="s">
        <v>129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80</v>
      </c>
      <c r="BK165" s="231">
        <f>ROUND(I165*H165,2)</f>
        <v>0</v>
      </c>
      <c r="BL165" s="16" t="s">
        <v>90</v>
      </c>
      <c r="BM165" s="230" t="s">
        <v>451</v>
      </c>
    </row>
    <row r="166" spans="1:65" s="2" customFormat="1" ht="16.5" customHeight="1">
      <c r="A166" s="37"/>
      <c r="B166" s="38"/>
      <c r="C166" s="255" t="s">
        <v>384</v>
      </c>
      <c r="D166" s="255" t="s">
        <v>192</v>
      </c>
      <c r="E166" s="256" t="s">
        <v>806</v>
      </c>
      <c r="F166" s="257" t="s">
        <v>807</v>
      </c>
      <c r="G166" s="258" t="s">
        <v>526</v>
      </c>
      <c r="H166" s="259">
        <v>1.905</v>
      </c>
      <c r="I166" s="260"/>
      <c r="J166" s="261">
        <f>ROUND(I166*H166,2)</f>
        <v>0</v>
      </c>
      <c r="K166" s="262"/>
      <c r="L166" s="263"/>
      <c r="M166" s="264" t="s">
        <v>1</v>
      </c>
      <c r="N166" s="265" t="s">
        <v>40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164</v>
      </c>
      <c r="AT166" s="230" t="s">
        <v>192</v>
      </c>
      <c r="AU166" s="230" t="s">
        <v>84</v>
      </c>
      <c r="AY166" s="16" t="s">
        <v>129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80</v>
      </c>
      <c r="BK166" s="231">
        <f>ROUND(I166*H166,2)</f>
        <v>0</v>
      </c>
      <c r="BL166" s="16" t="s">
        <v>90</v>
      </c>
      <c r="BM166" s="230" t="s">
        <v>461</v>
      </c>
    </row>
    <row r="167" spans="1:65" s="2" customFormat="1" ht="16.5" customHeight="1">
      <c r="A167" s="37"/>
      <c r="B167" s="38"/>
      <c r="C167" s="255" t="s">
        <v>388</v>
      </c>
      <c r="D167" s="255" t="s">
        <v>192</v>
      </c>
      <c r="E167" s="256" t="s">
        <v>877</v>
      </c>
      <c r="F167" s="257" t="s">
        <v>878</v>
      </c>
      <c r="G167" s="258" t="s">
        <v>305</v>
      </c>
      <c r="H167" s="259">
        <v>1</v>
      </c>
      <c r="I167" s="260"/>
      <c r="J167" s="261">
        <f>ROUND(I167*H167,2)</f>
        <v>0</v>
      </c>
      <c r="K167" s="262"/>
      <c r="L167" s="263"/>
      <c r="M167" s="264" t="s">
        <v>1</v>
      </c>
      <c r="N167" s="265" t="s">
        <v>40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164</v>
      </c>
      <c r="AT167" s="230" t="s">
        <v>192</v>
      </c>
      <c r="AU167" s="230" t="s">
        <v>84</v>
      </c>
      <c r="AY167" s="16" t="s">
        <v>129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80</v>
      </c>
      <c r="BK167" s="231">
        <f>ROUND(I167*H167,2)</f>
        <v>0</v>
      </c>
      <c r="BL167" s="16" t="s">
        <v>90</v>
      </c>
      <c r="BM167" s="230" t="s">
        <v>622</v>
      </c>
    </row>
    <row r="168" spans="1:65" s="2" customFormat="1" ht="16.5" customHeight="1">
      <c r="A168" s="37"/>
      <c r="B168" s="38"/>
      <c r="C168" s="255" t="s">
        <v>392</v>
      </c>
      <c r="D168" s="255" t="s">
        <v>192</v>
      </c>
      <c r="E168" s="256" t="s">
        <v>809</v>
      </c>
      <c r="F168" s="257" t="s">
        <v>810</v>
      </c>
      <c r="G168" s="258" t="s">
        <v>305</v>
      </c>
      <c r="H168" s="259">
        <v>2</v>
      </c>
      <c r="I168" s="260"/>
      <c r="J168" s="261">
        <f>ROUND(I168*H168,2)</f>
        <v>0</v>
      </c>
      <c r="K168" s="262"/>
      <c r="L168" s="263"/>
      <c r="M168" s="264" t="s">
        <v>1</v>
      </c>
      <c r="N168" s="265" t="s">
        <v>40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164</v>
      </c>
      <c r="AT168" s="230" t="s">
        <v>192</v>
      </c>
      <c r="AU168" s="230" t="s">
        <v>84</v>
      </c>
      <c r="AY168" s="16" t="s">
        <v>129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80</v>
      </c>
      <c r="BK168" s="231">
        <f>ROUND(I168*H168,2)</f>
        <v>0</v>
      </c>
      <c r="BL168" s="16" t="s">
        <v>90</v>
      </c>
      <c r="BM168" s="230" t="s">
        <v>633</v>
      </c>
    </row>
    <row r="169" spans="1:65" s="2" customFormat="1" ht="21.75" customHeight="1">
      <c r="A169" s="37"/>
      <c r="B169" s="38"/>
      <c r="C169" s="255" t="s">
        <v>396</v>
      </c>
      <c r="D169" s="255" t="s">
        <v>192</v>
      </c>
      <c r="E169" s="256" t="s">
        <v>812</v>
      </c>
      <c r="F169" s="257" t="s">
        <v>813</v>
      </c>
      <c r="G169" s="258" t="s">
        <v>195</v>
      </c>
      <c r="H169" s="259">
        <v>0.001</v>
      </c>
      <c r="I169" s="260"/>
      <c r="J169" s="261">
        <f>ROUND(I169*H169,2)</f>
        <v>0</v>
      </c>
      <c r="K169" s="262"/>
      <c r="L169" s="263"/>
      <c r="M169" s="264" t="s">
        <v>1</v>
      </c>
      <c r="N169" s="265" t="s">
        <v>40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164</v>
      </c>
      <c r="AT169" s="230" t="s">
        <v>192</v>
      </c>
      <c r="AU169" s="230" t="s">
        <v>84</v>
      </c>
      <c r="AY169" s="16" t="s">
        <v>129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80</v>
      </c>
      <c r="BK169" s="231">
        <f>ROUND(I169*H169,2)</f>
        <v>0</v>
      </c>
      <c r="BL169" s="16" t="s">
        <v>90</v>
      </c>
      <c r="BM169" s="230" t="s">
        <v>635</v>
      </c>
    </row>
    <row r="170" spans="1:65" s="2" customFormat="1" ht="24.15" customHeight="1">
      <c r="A170" s="37"/>
      <c r="B170" s="38"/>
      <c r="C170" s="218" t="s">
        <v>400</v>
      </c>
      <c r="D170" s="218" t="s">
        <v>131</v>
      </c>
      <c r="E170" s="219" t="s">
        <v>882</v>
      </c>
      <c r="F170" s="220" t="s">
        <v>883</v>
      </c>
      <c r="G170" s="221" t="s">
        <v>305</v>
      </c>
      <c r="H170" s="222">
        <v>1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40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90</v>
      </c>
      <c r="AT170" s="230" t="s">
        <v>131</v>
      </c>
      <c r="AU170" s="230" t="s">
        <v>84</v>
      </c>
      <c r="AY170" s="16" t="s">
        <v>129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80</v>
      </c>
      <c r="BK170" s="231">
        <f>ROUND(I170*H170,2)</f>
        <v>0</v>
      </c>
      <c r="BL170" s="16" t="s">
        <v>90</v>
      </c>
      <c r="BM170" s="230" t="s">
        <v>640</v>
      </c>
    </row>
    <row r="171" spans="1:65" s="2" customFormat="1" ht="24.15" customHeight="1">
      <c r="A171" s="37"/>
      <c r="B171" s="38"/>
      <c r="C171" s="218" t="s">
        <v>404</v>
      </c>
      <c r="D171" s="218" t="s">
        <v>131</v>
      </c>
      <c r="E171" s="219" t="s">
        <v>885</v>
      </c>
      <c r="F171" s="220" t="s">
        <v>886</v>
      </c>
      <c r="G171" s="221" t="s">
        <v>167</v>
      </c>
      <c r="H171" s="222">
        <v>0.832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40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90</v>
      </c>
      <c r="AT171" s="230" t="s">
        <v>131</v>
      </c>
      <c r="AU171" s="230" t="s">
        <v>84</v>
      </c>
      <c r="AY171" s="16" t="s">
        <v>129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80</v>
      </c>
      <c r="BK171" s="231">
        <f>ROUND(I171*H171,2)</f>
        <v>0</v>
      </c>
      <c r="BL171" s="16" t="s">
        <v>90</v>
      </c>
      <c r="BM171" s="230" t="s">
        <v>649</v>
      </c>
    </row>
    <row r="172" spans="1:65" s="2" customFormat="1" ht="24.15" customHeight="1">
      <c r="A172" s="37"/>
      <c r="B172" s="38"/>
      <c r="C172" s="218" t="s">
        <v>408</v>
      </c>
      <c r="D172" s="218" t="s">
        <v>131</v>
      </c>
      <c r="E172" s="219" t="s">
        <v>888</v>
      </c>
      <c r="F172" s="220" t="s">
        <v>889</v>
      </c>
      <c r="G172" s="221" t="s">
        <v>134</v>
      </c>
      <c r="H172" s="222">
        <v>4.16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40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90</v>
      </c>
      <c r="AT172" s="230" t="s">
        <v>131</v>
      </c>
      <c r="AU172" s="230" t="s">
        <v>84</v>
      </c>
      <c r="AY172" s="16" t="s">
        <v>129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80</v>
      </c>
      <c r="BK172" s="231">
        <f>ROUND(I172*H172,2)</f>
        <v>0</v>
      </c>
      <c r="BL172" s="16" t="s">
        <v>90</v>
      </c>
      <c r="BM172" s="230" t="s">
        <v>659</v>
      </c>
    </row>
    <row r="173" spans="1:65" s="2" customFormat="1" ht="24.15" customHeight="1">
      <c r="A173" s="37"/>
      <c r="B173" s="38"/>
      <c r="C173" s="218" t="s">
        <v>412</v>
      </c>
      <c r="D173" s="218" t="s">
        <v>131</v>
      </c>
      <c r="E173" s="219" t="s">
        <v>891</v>
      </c>
      <c r="F173" s="220" t="s">
        <v>892</v>
      </c>
      <c r="G173" s="221" t="s">
        <v>134</v>
      </c>
      <c r="H173" s="222">
        <v>4.16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40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90</v>
      </c>
      <c r="AT173" s="230" t="s">
        <v>131</v>
      </c>
      <c r="AU173" s="230" t="s">
        <v>84</v>
      </c>
      <c r="AY173" s="16" t="s">
        <v>129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80</v>
      </c>
      <c r="BK173" s="231">
        <f>ROUND(I173*H173,2)</f>
        <v>0</v>
      </c>
      <c r="BL173" s="16" t="s">
        <v>90</v>
      </c>
      <c r="BM173" s="230" t="s">
        <v>667</v>
      </c>
    </row>
    <row r="174" spans="1:65" s="2" customFormat="1" ht="44.25" customHeight="1">
      <c r="A174" s="37"/>
      <c r="B174" s="38"/>
      <c r="C174" s="255" t="s">
        <v>425</v>
      </c>
      <c r="D174" s="255" t="s">
        <v>192</v>
      </c>
      <c r="E174" s="256" t="s">
        <v>938</v>
      </c>
      <c r="F174" s="257" t="s">
        <v>939</v>
      </c>
      <c r="G174" s="258" t="s">
        <v>415</v>
      </c>
      <c r="H174" s="259">
        <v>1</v>
      </c>
      <c r="I174" s="260"/>
      <c r="J174" s="261">
        <f>ROUND(I174*H174,2)</f>
        <v>0</v>
      </c>
      <c r="K174" s="262"/>
      <c r="L174" s="263"/>
      <c r="M174" s="264" t="s">
        <v>1</v>
      </c>
      <c r="N174" s="265" t="s">
        <v>40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164</v>
      </c>
      <c r="AT174" s="230" t="s">
        <v>192</v>
      </c>
      <c r="AU174" s="230" t="s">
        <v>84</v>
      </c>
      <c r="AY174" s="16" t="s">
        <v>129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80</v>
      </c>
      <c r="BK174" s="231">
        <f>ROUND(I174*H174,2)</f>
        <v>0</v>
      </c>
      <c r="BL174" s="16" t="s">
        <v>90</v>
      </c>
      <c r="BM174" s="230" t="s">
        <v>671</v>
      </c>
    </row>
    <row r="175" spans="1:63" s="12" customFormat="1" ht="22.8" customHeight="1">
      <c r="A175" s="12"/>
      <c r="B175" s="202"/>
      <c r="C175" s="203"/>
      <c r="D175" s="204" t="s">
        <v>74</v>
      </c>
      <c r="E175" s="216" t="s">
        <v>80</v>
      </c>
      <c r="F175" s="216" t="s">
        <v>130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P176</f>
        <v>0</v>
      </c>
      <c r="Q175" s="210"/>
      <c r="R175" s="211">
        <f>R176</f>
        <v>0</v>
      </c>
      <c r="S175" s="210"/>
      <c r="T175" s="212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80</v>
      </c>
      <c r="AT175" s="214" t="s">
        <v>74</v>
      </c>
      <c r="AU175" s="214" t="s">
        <v>80</v>
      </c>
      <c r="AY175" s="213" t="s">
        <v>129</v>
      </c>
      <c r="BK175" s="215">
        <f>BK176</f>
        <v>0</v>
      </c>
    </row>
    <row r="176" spans="1:65" s="2" customFormat="1" ht="24.15" customHeight="1">
      <c r="A176" s="37"/>
      <c r="B176" s="38"/>
      <c r="C176" s="218" t="s">
        <v>446</v>
      </c>
      <c r="D176" s="218" t="s">
        <v>131</v>
      </c>
      <c r="E176" s="219" t="s">
        <v>940</v>
      </c>
      <c r="F176" s="220" t="s">
        <v>941</v>
      </c>
      <c r="G176" s="221" t="s">
        <v>154</v>
      </c>
      <c r="H176" s="222">
        <v>2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90</v>
      </c>
      <c r="AT176" s="230" t="s">
        <v>131</v>
      </c>
      <c r="AU176" s="230" t="s">
        <v>84</v>
      </c>
      <c r="AY176" s="16" t="s">
        <v>129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80</v>
      </c>
      <c r="BK176" s="231">
        <f>ROUND(I176*H176,2)</f>
        <v>0</v>
      </c>
      <c r="BL176" s="16" t="s">
        <v>90</v>
      </c>
      <c r="BM176" s="230" t="s">
        <v>675</v>
      </c>
    </row>
    <row r="177" spans="1:63" s="12" customFormat="1" ht="25.9" customHeight="1">
      <c r="A177" s="12"/>
      <c r="B177" s="202"/>
      <c r="C177" s="203"/>
      <c r="D177" s="204" t="s">
        <v>74</v>
      </c>
      <c r="E177" s="205" t="s">
        <v>685</v>
      </c>
      <c r="F177" s="205" t="s">
        <v>918</v>
      </c>
      <c r="G177" s="203"/>
      <c r="H177" s="203"/>
      <c r="I177" s="206"/>
      <c r="J177" s="207">
        <f>BK177</f>
        <v>0</v>
      </c>
      <c r="K177" s="203"/>
      <c r="L177" s="208"/>
      <c r="M177" s="209"/>
      <c r="N177" s="210"/>
      <c r="O177" s="210"/>
      <c r="P177" s="211">
        <f>P178+P181+P185+P187</f>
        <v>0</v>
      </c>
      <c r="Q177" s="210"/>
      <c r="R177" s="211">
        <f>R178+R181+R185+R187</f>
        <v>0</v>
      </c>
      <c r="S177" s="210"/>
      <c r="T177" s="212">
        <f>T178+T181+T185+T187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93</v>
      </c>
      <c r="AT177" s="214" t="s">
        <v>74</v>
      </c>
      <c r="AU177" s="214" t="s">
        <v>75</v>
      </c>
      <c r="AY177" s="213" t="s">
        <v>129</v>
      </c>
      <c r="BK177" s="215">
        <f>BK178+BK181+BK185+BK187</f>
        <v>0</v>
      </c>
    </row>
    <row r="178" spans="1:63" s="12" customFormat="1" ht="22.8" customHeight="1">
      <c r="A178" s="12"/>
      <c r="B178" s="202"/>
      <c r="C178" s="203"/>
      <c r="D178" s="204" t="s">
        <v>74</v>
      </c>
      <c r="E178" s="216" t="s">
        <v>919</v>
      </c>
      <c r="F178" s="216" t="s">
        <v>920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SUM(P179:P180)</f>
        <v>0</v>
      </c>
      <c r="Q178" s="210"/>
      <c r="R178" s="211">
        <f>SUM(R179:R180)</f>
        <v>0</v>
      </c>
      <c r="S178" s="210"/>
      <c r="T178" s="212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93</v>
      </c>
      <c r="AT178" s="214" t="s">
        <v>74</v>
      </c>
      <c r="AU178" s="214" t="s">
        <v>80</v>
      </c>
      <c r="AY178" s="213" t="s">
        <v>129</v>
      </c>
      <c r="BK178" s="215">
        <f>SUM(BK179:BK180)</f>
        <v>0</v>
      </c>
    </row>
    <row r="179" spans="1:65" s="2" customFormat="1" ht="16.5" customHeight="1">
      <c r="A179" s="37"/>
      <c r="B179" s="38"/>
      <c r="C179" s="218" t="s">
        <v>468</v>
      </c>
      <c r="D179" s="218" t="s">
        <v>131</v>
      </c>
      <c r="E179" s="219" t="s">
        <v>942</v>
      </c>
      <c r="F179" s="220" t="s">
        <v>943</v>
      </c>
      <c r="G179" s="221" t="s">
        <v>944</v>
      </c>
      <c r="H179" s="222">
        <v>5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40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90</v>
      </c>
      <c r="AT179" s="230" t="s">
        <v>131</v>
      </c>
      <c r="AU179" s="230" t="s">
        <v>84</v>
      </c>
      <c r="AY179" s="16" t="s">
        <v>129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80</v>
      </c>
      <c r="BK179" s="231">
        <f>ROUND(I179*H179,2)</f>
        <v>0</v>
      </c>
      <c r="BL179" s="16" t="s">
        <v>90</v>
      </c>
      <c r="BM179" s="230" t="s">
        <v>679</v>
      </c>
    </row>
    <row r="180" spans="1:65" s="2" customFormat="1" ht="16.5" customHeight="1">
      <c r="A180" s="37"/>
      <c r="B180" s="38"/>
      <c r="C180" s="218" t="s">
        <v>622</v>
      </c>
      <c r="D180" s="218" t="s">
        <v>131</v>
      </c>
      <c r="E180" s="219" t="s">
        <v>945</v>
      </c>
      <c r="F180" s="220" t="s">
        <v>946</v>
      </c>
      <c r="G180" s="221" t="s">
        <v>923</v>
      </c>
      <c r="H180" s="222">
        <v>0.084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40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90</v>
      </c>
      <c r="AT180" s="230" t="s">
        <v>131</v>
      </c>
      <c r="AU180" s="230" t="s">
        <v>84</v>
      </c>
      <c r="AY180" s="16" t="s">
        <v>129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80</v>
      </c>
      <c r="BK180" s="231">
        <f>ROUND(I180*H180,2)</f>
        <v>0</v>
      </c>
      <c r="BL180" s="16" t="s">
        <v>90</v>
      </c>
      <c r="BM180" s="230" t="s">
        <v>947</v>
      </c>
    </row>
    <row r="181" spans="1:63" s="12" customFormat="1" ht="22.8" customHeight="1">
      <c r="A181" s="12"/>
      <c r="B181" s="202"/>
      <c r="C181" s="203"/>
      <c r="D181" s="204" t="s">
        <v>74</v>
      </c>
      <c r="E181" s="216" t="s">
        <v>926</v>
      </c>
      <c r="F181" s="216" t="s">
        <v>691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SUM(P182:P184)</f>
        <v>0</v>
      </c>
      <c r="Q181" s="210"/>
      <c r="R181" s="211">
        <f>SUM(R182:R184)</f>
        <v>0</v>
      </c>
      <c r="S181" s="210"/>
      <c r="T181" s="212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93</v>
      </c>
      <c r="AT181" s="214" t="s">
        <v>74</v>
      </c>
      <c r="AU181" s="214" t="s">
        <v>80</v>
      </c>
      <c r="AY181" s="213" t="s">
        <v>129</v>
      </c>
      <c r="BK181" s="215">
        <f>SUM(BK182:BK184)</f>
        <v>0</v>
      </c>
    </row>
    <row r="182" spans="1:65" s="2" customFormat="1" ht="16.5" customHeight="1">
      <c r="A182" s="37"/>
      <c r="B182" s="38"/>
      <c r="C182" s="218" t="s">
        <v>633</v>
      </c>
      <c r="D182" s="218" t="s">
        <v>131</v>
      </c>
      <c r="E182" s="219" t="s">
        <v>948</v>
      </c>
      <c r="F182" s="220" t="s">
        <v>949</v>
      </c>
      <c r="G182" s="221" t="s">
        <v>923</v>
      </c>
      <c r="H182" s="222">
        <v>0.084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40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90</v>
      </c>
      <c r="AT182" s="230" t="s">
        <v>131</v>
      </c>
      <c r="AU182" s="230" t="s">
        <v>84</v>
      </c>
      <c r="AY182" s="16" t="s">
        <v>129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80</v>
      </c>
      <c r="BK182" s="231">
        <f>ROUND(I182*H182,2)</f>
        <v>0</v>
      </c>
      <c r="BL182" s="16" t="s">
        <v>90</v>
      </c>
      <c r="BM182" s="230" t="s">
        <v>950</v>
      </c>
    </row>
    <row r="183" spans="1:65" s="2" customFormat="1" ht="16.5" customHeight="1">
      <c r="A183" s="37"/>
      <c r="B183" s="38"/>
      <c r="C183" s="218" t="s">
        <v>634</v>
      </c>
      <c r="D183" s="218" t="s">
        <v>131</v>
      </c>
      <c r="E183" s="219" t="s">
        <v>951</v>
      </c>
      <c r="F183" s="220" t="s">
        <v>952</v>
      </c>
      <c r="G183" s="221" t="s">
        <v>923</v>
      </c>
      <c r="H183" s="222">
        <v>0.084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40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90</v>
      </c>
      <c r="AT183" s="230" t="s">
        <v>131</v>
      </c>
      <c r="AU183" s="230" t="s">
        <v>84</v>
      </c>
      <c r="AY183" s="16" t="s">
        <v>129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80</v>
      </c>
      <c r="BK183" s="231">
        <f>ROUND(I183*H183,2)</f>
        <v>0</v>
      </c>
      <c r="BL183" s="16" t="s">
        <v>90</v>
      </c>
      <c r="BM183" s="230" t="s">
        <v>953</v>
      </c>
    </row>
    <row r="184" spans="1:65" s="2" customFormat="1" ht="16.5" customHeight="1">
      <c r="A184" s="37"/>
      <c r="B184" s="38"/>
      <c r="C184" s="218" t="s">
        <v>635</v>
      </c>
      <c r="D184" s="218" t="s">
        <v>131</v>
      </c>
      <c r="E184" s="219" t="s">
        <v>954</v>
      </c>
      <c r="F184" s="220" t="s">
        <v>955</v>
      </c>
      <c r="G184" s="221" t="s">
        <v>923</v>
      </c>
      <c r="H184" s="222">
        <v>0.084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40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90</v>
      </c>
      <c r="AT184" s="230" t="s">
        <v>131</v>
      </c>
      <c r="AU184" s="230" t="s">
        <v>84</v>
      </c>
      <c r="AY184" s="16" t="s">
        <v>129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80</v>
      </c>
      <c r="BK184" s="231">
        <f>ROUND(I184*H184,2)</f>
        <v>0</v>
      </c>
      <c r="BL184" s="16" t="s">
        <v>90</v>
      </c>
      <c r="BM184" s="230" t="s">
        <v>956</v>
      </c>
    </row>
    <row r="185" spans="1:63" s="12" customFormat="1" ht="22.8" customHeight="1">
      <c r="A185" s="12"/>
      <c r="B185" s="202"/>
      <c r="C185" s="203"/>
      <c r="D185" s="204" t="s">
        <v>74</v>
      </c>
      <c r="E185" s="216" t="s">
        <v>957</v>
      </c>
      <c r="F185" s="216" t="s">
        <v>958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P186</f>
        <v>0</v>
      </c>
      <c r="Q185" s="210"/>
      <c r="R185" s="211">
        <f>R186</f>
        <v>0</v>
      </c>
      <c r="S185" s="210"/>
      <c r="T185" s="212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93</v>
      </c>
      <c r="AT185" s="214" t="s">
        <v>74</v>
      </c>
      <c r="AU185" s="214" t="s">
        <v>80</v>
      </c>
      <c r="AY185" s="213" t="s">
        <v>129</v>
      </c>
      <c r="BK185" s="215">
        <f>BK186</f>
        <v>0</v>
      </c>
    </row>
    <row r="186" spans="1:65" s="2" customFormat="1" ht="16.5" customHeight="1">
      <c r="A186" s="37"/>
      <c r="B186" s="38"/>
      <c r="C186" s="218" t="s">
        <v>640</v>
      </c>
      <c r="D186" s="218" t="s">
        <v>131</v>
      </c>
      <c r="E186" s="219" t="s">
        <v>959</v>
      </c>
      <c r="F186" s="220" t="s">
        <v>960</v>
      </c>
      <c r="G186" s="221" t="s">
        <v>923</v>
      </c>
      <c r="H186" s="222">
        <v>0.084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40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90</v>
      </c>
      <c r="AT186" s="230" t="s">
        <v>131</v>
      </c>
      <c r="AU186" s="230" t="s">
        <v>84</v>
      </c>
      <c r="AY186" s="16" t="s">
        <v>129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80</v>
      </c>
      <c r="BK186" s="231">
        <f>ROUND(I186*H186,2)</f>
        <v>0</v>
      </c>
      <c r="BL186" s="16" t="s">
        <v>90</v>
      </c>
      <c r="BM186" s="230" t="s">
        <v>961</v>
      </c>
    </row>
    <row r="187" spans="1:63" s="12" customFormat="1" ht="22.8" customHeight="1">
      <c r="A187" s="12"/>
      <c r="B187" s="202"/>
      <c r="C187" s="203"/>
      <c r="D187" s="204" t="s">
        <v>74</v>
      </c>
      <c r="E187" s="216" t="s">
        <v>962</v>
      </c>
      <c r="F187" s="216" t="s">
        <v>963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P188</f>
        <v>0</v>
      </c>
      <c r="Q187" s="210"/>
      <c r="R187" s="211">
        <f>R188</f>
        <v>0</v>
      </c>
      <c r="S187" s="210"/>
      <c r="T187" s="212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93</v>
      </c>
      <c r="AT187" s="214" t="s">
        <v>74</v>
      </c>
      <c r="AU187" s="214" t="s">
        <v>80</v>
      </c>
      <c r="AY187" s="213" t="s">
        <v>129</v>
      </c>
      <c r="BK187" s="215">
        <f>BK188</f>
        <v>0</v>
      </c>
    </row>
    <row r="188" spans="1:65" s="2" customFormat="1" ht="16.5" customHeight="1">
      <c r="A188" s="37"/>
      <c r="B188" s="38"/>
      <c r="C188" s="218" t="s">
        <v>644</v>
      </c>
      <c r="D188" s="218" t="s">
        <v>131</v>
      </c>
      <c r="E188" s="219" t="s">
        <v>964</v>
      </c>
      <c r="F188" s="220" t="s">
        <v>965</v>
      </c>
      <c r="G188" s="221" t="s">
        <v>415</v>
      </c>
      <c r="H188" s="222">
        <v>1</v>
      </c>
      <c r="I188" s="223"/>
      <c r="J188" s="224">
        <f>ROUND(I188*H188,2)</f>
        <v>0</v>
      </c>
      <c r="K188" s="225"/>
      <c r="L188" s="43"/>
      <c r="M188" s="266" t="s">
        <v>1</v>
      </c>
      <c r="N188" s="267" t="s">
        <v>40</v>
      </c>
      <c r="O188" s="268"/>
      <c r="P188" s="269">
        <f>O188*H188</f>
        <v>0</v>
      </c>
      <c r="Q188" s="269">
        <v>0</v>
      </c>
      <c r="R188" s="269">
        <f>Q188*H188</f>
        <v>0</v>
      </c>
      <c r="S188" s="269">
        <v>0</v>
      </c>
      <c r="T188" s="27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90</v>
      </c>
      <c r="AT188" s="230" t="s">
        <v>131</v>
      </c>
      <c r="AU188" s="230" t="s">
        <v>84</v>
      </c>
      <c r="AY188" s="16" t="s">
        <v>129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80</v>
      </c>
      <c r="BK188" s="231">
        <f>ROUND(I188*H188,2)</f>
        <v>0</v>
      </c>
      <c r="BL188" s="16" t="s">
        <v>90</v>
      </c>
      <c r="BM188" s="230" t="s">
        <v>966</v>
      </c>
    </row>
    <row r="189" spans="1:31" s="2" customFormat="1" ht="6.95" customHeight="1">
      <c r="A189" s="37"/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43"/>
      <c r="M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sheetProtection password="CC35" sheet="1" objects="1" scenarios="1" formatColumns="0" formatRows="0" autoFilter="0"/>
  <autoFilter ref="C126:K18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DESKTOP-0SPK9FM\Ondřej Pavelka</dc:creator>
  <cp:keywords/>
  <dc:description/>
  <cp:lastModifiedBy>DESKTOP-0SPK9FM\Ondřej Pavelka</cp:lastModifiedBy>
  <dcterms:created xsi:type="dcterms:W3CDTF">2022-06-13T13:09:10Z</dcterms:created>
  <dcterms:modified xsi:type="dcterms:W3CDTF">2022-06-13T13:09:20Z</dcterms:modified>
  <cp:category/>
  <cp:version/>
  <cp:contentType/>
  <cp:contentStatus/>
</cp:coreProperties>
</file>