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128"/>
  <workbookPr/>
  <bookViews>
    <workbookView xWindow="28692" yWindow="65428" windowWidth="29016" windowHeight="15816" activeTab="0"/>
  </bookViews>
  <sheets>
    <sheet name="Rekapitulace" sheetId="1" r:id="rId1"/>
    <sheet name="000" sheetId="2" r:id="rId2"/>
    <sheet name="SO 101" sheetId="3" r:id="rId3"/>
    <sheet name="SO 181" sheetId="4" r:id="rId4"/>
  </sheets>
  <definedNames/>
  <calcPr calcId="181029"/>
  <extLst/>
</workbook>
</file>

<file path=xl/sharedStrings.xml><?xml version="1.0" encoding="utf-8"?>
<sst xmlns="http://schemas.openxmlformats.org/spreadsheetml/2006/main" count="765" uniqueCount="278">
  <si>
    <t>Soupis objektů s DPH</t>
  </si>
  <si>
    <t>Stavba: Bobnice - III/32926 x III/33014 Bobnice, Zpřehlednění křižovatky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</si>
  <si>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</si>
  <si>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</si>
  <si>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</si>
  <si>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</si>
  <si>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</si>
  <si>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</si>
  <si>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</si>
  <si>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</si>
  <si>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</si>
  <si>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</si>
  <si>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</si>
  <si>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</si>
  <si>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Bobnice</t>
  </si>
  <si>
    <t>III/32926 x III/33014 Bobnice, Zpřehlednění křižovatky</t>
  </si>
  <si>
    <t>O</t>
  </si>
  <si>
    <t>Rozpočet:</t>
  </si>
  <si>
    <t>0,00</t>
  </si>
  <si>
    <t>15,00</t>
  </si>
  <si>
    <t>21,00</t>
  </si>
  <si>
    <t>3</t>
  </si>
  <si>
    <t>2</t>
  </si>
  <si>
    <t>000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</si>
  <si>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</si>
  <si>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</si>
  <si>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</si>
  <si>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</si>
  <si>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</si>
  <si>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</si>
  <si>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</si>
  <si>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</si>
  <si>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</si>
  <si>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</si>
  <si>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</si>
  <si>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</si>
  <si>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</si>
  <si>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</si>
  <si>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</si>
  <si>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</si>
  <si>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</si>
  <si>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</si>
  <si>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</si>
  <si>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</si>
  <si>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</si>
  <si>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02610</t>
  </si>
  <si>
    <t/>
  </si>
  <si>
    <t>ZKOUŠENÍ KONSTRUKCÍ A PRACÍ ZKUŠEBNOU ZHOTOVITELE</t>
  </si>
  <si>
    <t>KPL</t>
  </si>
  <si>
    <t>PP</t>
  </si>
  <si>
    <t>VV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</si>
  <si>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</si>
  <si>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</si>
  <si>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</si>
  <si>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</si>
  <si>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zahrnuje veškeré náklady spojené s objednatelem požadovanými zařízeními</t>
  </si>
  <si>
    <t>029113</t>
  </si>
  <si>
    <t>OSTATNÍ POŽADAVKY - GEODETICKÉ ZAMĚŘENÍ - CELKY</t>
  </si>
  <si>
    <t>KUS</t>
  </si>
  <si>
    <t>1=1,000 [A]    před výstavbou 
1=1,000 [B]    po výstavbě - zaměření skutečného stavu 
Celkem: A+B=2,000 [C]</t>
  </si>
  <si>
    <t>zahrnuje veškeré náklady spojené s objednatelem požadovanými pracemi</t>
  </si>
  <si>
    <t>02943</t>
  </si>
  <si>
    <t>OSTATNÍ POŽADAVKY - VYPRACOVÁNÍ RDS</t>
  </si>
  <si>
    <t>02944</t>
  </si>
  <si>
    <t>OSTAT POŽADAVKY - DOKUMENTACE SKUTEČ PROVEDENÍ</t>
  </si>
  <si>
    <t>02991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</si>
  <si>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</si>
  <si>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</si>
  <si>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7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</si>
  <si>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</si>
  <si>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</si>
  <si>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</si>
  <si>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101</t>
  </si>
  <si>
    <t>Zpřehlednění křižovatky</t>
  </si>
  <si>
    <t>014102</t>
  </si>
  <si>
    <t>POPLATKY ZA SKLÁDKU</t>
  </si>
  <si>
    <t>T</t>
  </si>
  <si>
    <t>zemina, štěrk, podkladní vrstvy vozovky</t>
  </si>
  <si>
    <t>356,7*2,0=713,400 [A]    podkl. vrstvy vozovky dle pol. 113326 x hmotnost 
1034,34*2,0=2 068,680 [B]    výkop dle pol. 123736 x hm. 
41,4*2,0=82,800 [C]    čištění příkopů dle pol. 12930 x hm. 
(3,14*0,25*0,25)*28*2,0=10,990 [D]    čištění stáv. propustků dle pol. 129957 
Celkem: A+B+C+D=2 875,870 [E]</t>
  </si>
  <si>
    <t>zahrnuje veškeré poplatky provozovateli skládky související s uložením odpadu na skládce.</t>
  </si>
  <si>
    <t>odfrézovaný asfalt k recyklaci</t>
  </si>
  <si>
    <t>115,85*2,2=254,870 [A]    množství dle pol. 113726.1 x hmotnost</t>
  </si>
  <si>
    <t>014132</t>
  </si>
  <si>
    <t>POPLATKY ZA SKLÁDKU TYP S-NO (NEBEZPEČNÝ ODPAD)</t>
  </si>
  <si>
    <t>aslfalt - PM (riziko PAU)</t>
  </si>
  <si>
    <t>27,3*2,2=60,060 [A]    množství dle pol. 113726.2 x hmotnost</t>
  </si>
  <si>
    <t>014202</t>
  </si>
  <si>
    <t>POPLATKY ZA ZEMNÍK -ZEMINA</t>
  </si>
  <si>
    <t>nákup materiálu pro AZ a dosypávku krajnic</t>
  </si>
  <si>
    <t>981,083*2,0=1 962,166 [A]    dle pol. 125736 x hmotnost</t>
  </si>
  <si>
    <t>zahrnuje veškeré poplatky majiteli zemníku související s nákupem zeminy (nikoliv s otvírkou zemníku)</t>
  </si>
  <si>
    <t>Zemní práce</t>
  </si>
  <si>
    <t>113326</t>
  </si>
  <si>
    <t>ODSTRAN PODKL ZPEVNĚNÝCH PLOCH Z KAMENIVA NESTMEL, ODVOZ DO 12KM</t>
  </si>
  <si>
    <t>M3</t>
  </si>
  <si>
    <t>podkladní vrstvy stáv. vozovky vč. odvozu a uložení na skládku</t>
  </si>
  <si>
    <t>štět, štěrk 
(740+50)*0,13=102,700 [A]    větev A - součet ploch x tl. 
780/2*0,25+780/2*0,15=156,000 [B]    větev B - dtto 
nestmelená zemina 
(740+50)*0,05=39,500 [C]    větev A - součet ploch x tl. 
780/2*0,15=58,500 [D]    větev B - dtto 
Celkem: A+B+C+D=356,700 [E]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</si>
  <si>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</si>
  <si>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113726</t>
  </si>
  <si>
    <t>FRÉZOVÁNÍ ZPEVNĚNÝCH PLOCH ASFALTOVÝCH, ODVOZ DO 12KM</t>
  </si>
  <si>
    <t>odfrézování asfaltových obrusných a podkladních vrstev vč. odvozu k recyklaci</t>
  </si>
  <si>
    <t>větev A - hlavní trasa vč. sjezdů 
(740+50)*0,05=39,500 [A]    obrus - součet ploch x tl. 
(740+50)*0,03=23,700 [B]    podklad - dtto 
Větev B - hlavní trasa vč. sjezdů 
780/2*0,05+780/2*0,04=35,100 [C]    obrus 
780/2*0,045=17,550 [D]    podklad 
Celkem: A+B+C+D=115,850 [E]</t>
  </si>
  <si>
    <t>odfrézování asfaltových podkladních vrstev PM (riziko PAU) vč. odvozu a uložení na skládku nebezpečných odpadů</t>
  </si>
  <si>
    <t>větev B 
780/2*0,04+780/2*0,03=27,300 [A]    plocha x tl.</t>
  </si>
  <si>
    <t>8</t>
  </si>
  <si>
    <t>123736</t>
  </si>
  <si>
    <t>ODKOP PRO SPOD STAVBU SILNIC A ŽELEZNIC TŘ. I, ODVOZ DO 12KM</t>
  </si>
  <si>
    <t>stáv.nezpevněné vrstvy 
(63+93*1)*0,26=40,560 [A]    větev A - součet ploch x tl. 
výkop na pláň 
(740+50+63+93)*0,13=122,980 [B]   větev A 
780/2*0,05=19,500 [C]    větev B 
výkop AZ 
(740+50+63+93)*0,5=473,000 [D]    větev A 
780/2*0,5+780/2*0,47=378,300 [E]    větev B 
Celkem: A+B+C+D+E=1 034,340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</si>
  <si>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</si>
  <si>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125736</t>
  </si>
  <si>
    <t>VYKOPÁVKY ZE ZEMNÍKŮ A SKLÁDEK TŘ. I, ODVOZ DO 12KM</t>
  </si>
  <si>
    <t>natěžení zeminy pro AZ a dosypávku krajnic</t>
  </si>
  <si>
    <t>926,571=926,571 [A]    materiál pro AZ dle pol. 17130 
54,512=54,512 [B]    materiál pro dosypávku krajnic dle pol. 17310 
Celkem: A+B=981,083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</si>
  <si>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</si>
  <si>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12930</t>
  </si>
  <si>
    <t>ČIŠTĚNÍ PŘÍKOPŮ OD NÁNOSU</t>
  </si>
  <si>
    <t>vč. odvozu a uložení na skládku</t>
  </si>
  <si>
    <t>(70+45)*0,3*1,2=41,400 [A]    větev B - odměřeno z koord. situace - součet ploch x tl. x koef. sklonu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</si>
  <si>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</si>
  <si>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11</t>
  </si>
  <si>
    <t>129957</t>
  </si>
  <si>
    <t>ČIŠTĚNÍ POTRUBÍ DN DO 500MM</t>
  </si>
  <si>
    <t>M</t>
  </si>
  <si>
    <t>9+19=28,000 [A]    dle situace</t>
  </si>
  <si>
    <t>12</t>
  </si>
  <si>
    <t>17130</t>
  </si>
  <si>
    <t>ULOŽENÍ SYPANINY DO NÁSYPŮ V AKTIVNÍ ZÓNĚ SE ZHUTNĚNÍM</t>
  </si>
  <si>
    <t>AZ v tl. 500 mm - materiál a provedení v souladu s ČSN 73 6133 (nákup ze zemníku)</t>
  </si>
  <si>
    <t>963,975*0,5=481,988 [A]    - větev A - plocha dle pol. 56333 x tl.  
889,165*0,5=444,583 [B]    - větev B - dtto 
Celkem: A+B=926,571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</si>
  <si>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</si>
  <si>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13</t>
  </si>
  <si>
    <t>17310</t>
  </si>
  <si>
    <t>ZEMNÍ KRAJNICE A DOSYPÁVKY SE ZHUTNĚNÍM</t>
  </si>
  <si>
    <t>dosypávka krajnice materiálem min. podmínečně vhodným dle ČSN 73 6133 (nákup ze zemníku)</t>
  </si>
  <si>
    <t>dle situace a vzor. řezů 
93*0,2=18,600 [A]    větev A - krajnice - součet délek x plocha příč. řezu 
50*0,2*1,2=12,000 [C]    větev A - dosypávka výkopu při přechodu na štěrkovovu plochu + rezerva 
(25,7+22,7+12+25)*0,28=23,912 [B]   krajnice - větev B - dtto 
Celkem: A+C+B=54,512 [D]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</si>
  <si>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</si>
  <si>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Základy</t>
  </si>
  <si>
    <t>14</t>
  </si>
  <si>
    <t>212635</t>
  </si>
  <si>
    <t>TRATIVODY KOMPL Z TRUB Z PLAST HM DN DO 150MM, RÝHA TŘ I</t>
  </si>
  <si>
    <t>Podélná drenáž HDPE DN 150 SN8, děrovaná - 220° perforace, s výrazně odlišeným dnem, uložena do zhut. ŠP 0/22 GN lože tl. 10 cm, obsyp ŠD fr. 8/32 
vč. zemních prací a prohloubení rýhy v místě revizních šachet (2 ks) a uličních vpustí (4 ks) o cca 40 cm</t>
  </si>
  <si>
    <t>dle situace 
78=78,000 [A]    větev A vč. zakončení navrtávkou do stáv. propustku 
113+122+20=255,000 [B]    větev B vč. zaústění do šachet a vpustí 
Celkem: A+B=333,000 [C]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</si>
  <si>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</si>
  <si>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15</t>
  </si>
  <si>
    <t>212645</t>
  </si>
  <si>
    <t>TRATIVODY KOMPL Z TRUB Z PLAST HM DN DO 200MM, RÝHA TŘ I</t>
  </si>
  <si>
    <t>Podélná drenáž HDPE DN 200 SN16, děrovaná - 220° perforace, s výrazně odlišeným dnem, uložena do zhut. ŠP 0/22 GN lože tl. 10 cm, obsyp ŠD fr. 8/32 
vč. zemních prací</t>
  </si>
  <si>
    <t>10,2=10,200 [A]    větev B vč. vyústění z DŠ zaústění do UV</t>
  </si>
  <si>
    <t>16</t>
  </si>
  <si>
    <t>21461C</t>
  </si>
  <si>
    <t>SEPARAČNÍ GEOTEXTILIE DO 300G/M2</t>
  </si>
  <si>
    <t>M2</t>
  </si>
  <si>
    <t>filtrační (separační) netkaná geotextilie 300 g/m2 - obalení drenáží</t>
  </si>
  <si>
    <t>78*2,0=156,000 [A]    větev A - dl. x rozvinutá šířka 
(255+10,2)*2,0=530,400 [B]    větev B - dtto 
Celkem: A+B=686,400 [C]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</si>
  <si>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</si>
  <si>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</si>
  <si>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17</t>
  </si>
  <si>
    <t>56333</t>
  </si>
  <si>
    <t>VOZOVKOVÉ VRSTVY ZE ŠTĚRKODRTI TL. DO 150MM</t>
  </si>
  <si>
    <t>ŠDa 0/32 tl. 150 mm - 2 podkladní vrstvy</t>
  </si>
  <si>
    <t>1. podkladní vrstva 
834,61*1,05=876,341 [A]    větev A dle pol. 574E46x koef. na rozšíření 
769,84*1,05=808,332 [B]    větev B - dtto 
mezisoučet 1. podkl. vrsta: A+B=1 684,673 [C] 
2. podkladní vrstva 
876,341*1,1=963,975 [D]    větev A x koef. na rozšíření 
808,332*1,1=889,165 [E]    větev B - dtto 
mezisoučet 2. podkl. vrstva: D+E=1 853,140 [F] 
SOUČET:  C+F=3 537,813 [G]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</si>
  <si>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</si>
  <si>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18</t>
  </si>
  <si>
    <t>56963</t>
  </si>
  <si>
    <t>ZPEVNĚNÍ KRAJNIC Z RECYKLOVANÉHO MATERIÁLU TL DO 150MM</t>
  </si>
  <si>
    <t>(15,7+12,9+37+14)*0,5=39,800 [A]    větev A - součet dl. x š. 
(25,7+22,7+12+25)*0,75=64,050 [B]    větev B - dtto 
Celkem: A+B=103,850 [C]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</si>
  <si>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</si>
  <si>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19</t>
  </si>
  <si>
    <t>572123</t>
  </si>
  <si>
    <t>INFILTRAČNÍ POSTŘIK Z EMULZE DO 1,0KG/M2</t>
  </si>
  <si>
    <t>PI-C 1,00 kg/m2</t>
  </si>
  <si>
    <t>dle pol. 574E46 
834,61*1,1=918,071 [A]    větev A x koef. na rozšíření 
769,84*1,1=846,824 [B]    větev B - dtto 
Celkem: A+B=1 764,895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</si>
  <si>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</si>
  <si>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20</t>
  </si>
  <si>
    <t>572213</t>
  </si>
  <si>
    <t>SPOJOVACÍ POSTŘIK Z EMULZE DO 0,5KG/M2</t>
  </si>
  <si>
    <t>PS-C 0,35 kg/m2</t>
  </si>
  <si>
    <t>dle pol. 574E46 
834,61=834,610 [A]    větev A 
769,84=769,840 [B]    větev B 
Celkem: A+B=1 604,450 [C]</t>
  </si>
  <si>
    <t>21</t>
  </si>
  <si>
    <t>574A33</t>
  </si>
  <si>
    <t>ASFALTOVÝ BETON PRO OBRUSNÉ VRSTVY ACO 11 TL. 40MM</t>
  </si>
  <si>
    <t>plochy odměřené z koord. situace 
808,5+(5+12,7)=826,200 [A]    větev A - plocha vozovky + napojení na stáv. kom. + napojení na sjezdy 
742,4+(37,8)=780,200 [B]    větev B - dtto 
Celkem: A+B=1 606,400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</si>
  <si>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</si>
  <si>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22</t>
  </si>
  <si>
    <t>574E46</t>
  </si>
  <si>
    <t>ASFALTOVÝ BETON PRO PODKLADNÍ VRSTVY ACP 16+, 16S TL. 50MM</t>
  </si>
  <si>
    <t>ACP 16+</t>
  </si>
  <si>
    <t>větev A - odměř. ze situace 
808,5+(5+12,7)/2=817,350 [A]      plocha vozovky + napojení na stáv. komunikaci a sjezd 
(15,7+12,9+37+14+93)*0,1=17,260 [B]    rozšíření spodních vrstev 100 mm 
mezisoučet větev A:  A+B=834,610 [C] 
větev B - odměř. ze situace 
742,4+37,8/2=761,300 [D]    plocha vozovky + napojení na stáv. komunikaci a sjezdy 
(25,7+22,7+12+25)*0,1=8,540 [E]    rozšíření spodních vrstev 100 mm 
mezisoučet větev B:  D+E=769,840 [F] 
CELKEM:  C+F=1 604,450 [G]</t>
  </si>
  <si>
    <t>23</t>
  </si>
  <si>
    <t>57621</t>
  </si>
  <si>
    <t>POSYP KAMENIVEM DRCENÝM 5KG/M2</t>
  </si>
  <si>
    <t>posyp PI-C drceným kamenivem fr. 2/4 v množství 3,0 kg/m2</t>
  </si>
  <si>
    <t>dle pol. 572123 
918,071=918,071 [A]    větev A x koef. na rozšíření 
846,824=846,824 [B]    větev B - dtto 
Celkem: A+B=1 764,895 [C]</t>
  </si>
  <si>
    <t>- dodání kameniva předepsané kvality a zrnitosti  
- posyp předepsaným množstvím</t>
  </si>
  <si>
    <t>Potrubí</t>
  </si>
  <si>
    <t>24</t>
  </si>
  <si>
    <t>87733</t>
  </si>
  <si>
    <t>CHRÁNIČKY PŮLENÉ Z TRUB PLAST DN DO 150MM</t>
  </si>
  <si>
    <t>chráničky půlené DN 150 SN 12 pro ochranu stávajících IS</t>
  </si>
  <si>
    <t>8,0*10=80,000 [A]    10 úseků po 8 m</t>
  </si>
  <si>
    <t>položky pro zhotovení potrubí platí bez ohledu na sklon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</si>
  <si>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25</t>
  </si>
  <si>
    <t>895822</t>
  </si>
  <si>
    <t>DRENÁŽNÍ ŠACHTICE KONTROLNÍ Z PLAST DÍLCŮ ŠK 80</t>
  </si>
  <si>
    <t>dle situace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</si>
  <si>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</si>
  <si>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26</t>
  </si>
  <si>
    <t>89712</t>
  </si>
  <si>
    <t>VPUSŤ KANALIZAČNÍ ULIČNÍ KOMPLETNÍ Z BETONOVÝCH DÍLCŮ</t>
  </si>
  <si>
    <t>2=2,000 [A]    větev A 
2=2,000 [B]    větev B 
Celkem: A+B=4,000 [C]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</si>
  <si>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</si>
  <si>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</si>
  <si>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27</t>
  </si>
  <si>
    <t>91298</t>
  </si>
  <si>
    <t>R</t>
  </si>
  <si>
    <t>DOPRAVNÍ ZRCADLO - DEMONTÁŽ</t>
  </si>
  <si>
    <t>vč. odvozu do šrotu</t>
  </si>
  <si>
    <t>2=2,000 [A]    větev B</t>
  </si>
  <si>
    <t>položka zahrnuje:  
- dodání a osazení zrcadla včetně nutných zemních prací  
- předepsaná povrchová úprava  
- vnitrostaveništní a mimostaveništní doprava  
- odrazky plastové nebo z retroreflexní fólie.</t>
  </si>
  <si>
    <t>28</t>
  </si>
  <si>
    <t>914122</t>
  </si>
  <si>
    <t>DOPRAVNÍ ZNAČKY ZÁKLADNÍ VELIKOSTI OCELOVÉ FÓLIE TŘ 1 - MONTÁŽ S PŘEMÍSTĚNÍM</t>
  </si>
  <si>
    <t>přesun stávajícího SDZ dle situace</t>
  </si>
  <si>
    <t>položka zahrnuje:  
- dopravu demontované značky z dočasné skládky  
- osazení a montáž značky na místě určeném projektem  
- nutnou opravu poškozených částí  
nezahrnuje dodávku značky</t>
  </si>
  <si>
    <t>29</t>
  </si>
  <si>
    <t>914123</t>
  </si>
  <si>
    <t>DOPRAVNÍ ZNAČKY ZÁKLADNÍ VELIKOSTI OCELOVÉ FÓLIE TŘ 1 - DEMONTÁŽ</t>
  </si>
  <si>
    <t>1=1,000 [A]    větev A+B</t>
  </si>
  <si>
    <t>Položka zahrnuje odstranění, demontáž a odklizení materiálu s odvozem na předepsané místo</t>
  </si>
  <si>
    <t>30</t>
  </si>
  <si>
    <t>31</t>
  </si>
  <si>
    <t>914912</t>
  </si>
  <si>
    <t>SLOUPKY A STOJKY DZ Z OCEL TRUBEK ZABETON MONTÁŽ S PŘESUNEM</t>
  </si>
  <si>
    <t>položka zahrnuje:  
- dopravu demontovaného zařízení z dočasné skládky  
- osazení (betonová patka, zemní práce) a montáž zařízení na místě určeném projektem  
- nutnou opravu poškozených částí  
nezahrnuje dodávku sloupku, stojky a upevňovacího zařízení</t>
  </si>
  <si>
    <t>32</t>
  </si>
  <si>
    <t>914913</t>
  </si>
  <si>
    <t>SLOUPKY A STOJKY DZ Z OCEL TRUBEK ZABETON DEMONTÁŽ</t>
  </si>
  <si>
    <t>1=1,000 [A]    SDZ - větev A+B 
2=2,000 [B]    stáv. dopravní zrcadla - větev B 
Celkem: A+B=3,000 [C]</t>
  </si>
  <si>
    <t>33</t>
  </si>
  <si>
    <t>34</t>
  </si>
  <si>
    <t>915111</t>
  </si>
  <si>
    <t>VODOROVNÉ DOPRAVNÍ ZNAČENÍ BARVOU HLADKÉ - DODÁVKA A POKLÁDKA</t>
  </si>
  <si>
    <t>1. fáze vč. předznačení</t>
  </si>
  <si>
    <t>0,125*59=7,375 [A]    V1a - 0,125 
0,125*124*2/3=10,333 [B]    V2b - 3/1,5/0,125 
0,25*30/2=3,750 [C]    V2b - 1,5/1,5/0,25 
0,25*(14,4+10,6+7+11,2+7,3+10,8+10,5+9,2)=20,250 [D]    V4 - 0,25 
0,25*36+(0,75+1,7+2,4+1+1,2+0,8+0,5+0,7+1,8+1,4+1+0,7)=22,950 [E]    V13 - 0,5/0,5 
Celkem: A+B+C+D+E=64,658 [F]</t>
  </si>
  <si>
    <t>položka zahrnuje:  
- dodání a pokládku nátěrového materiálu (měří se pouze natíraná plocha)  
- předznačení a reflexní úpravu</t>
  </si>
  <si>
    <t>35</t>
  </si>
  <si>
    <t>915211</t>
  </si>
  <si>
    <t>VODOROVNÉ DOPRAVNÍ ZNAČENÍ PLASTEM HLADKÉ - DODÁVKA A POKLÁDKA</t>
  </si>
  <si>
    <t>2. fáze vč. předznačení</t>
  </si>
  <si>
    <t>64,658=64,658 [A]    dle pol. 915111</t>
  </si>
  <si>
    <t>36</t>
  </si>
  <si>
    <t>917224</t>
  </si>
  <si>
    <t>SILNIČNÍ A CHODNÍKOVÉ OBRUBY Z BETONOVÝCH OBRUBNÍKŮ ŠÍŘ 150MM</t>
  </si>
  <si>
    <t>silniční obrubník 1000/150/250 vč. bet. lože s opěrou z betonu C 20/25n-XF3</t>
  </si>
  <si>
    <t>49=49,000 [A]    větev A - dle situace</t>
  </si>
  <si>
    <t>Položka zahrnuje:  
dodání a pokládku betonových obrubníků o rozměrech předepsaných zadávací dokumentací  
betonové lože i boční betonovou opěrku.</t>
  </si>
  <si>
    <t>37</t>
  </si>
  <si>
    <t>919111</t>
  </si>
  <si>
    <t>ŘEZÁNÍ ASFALTOVÉHO KRYTU VOZOVEK TL DO 50MM</t>
  </si>
  <si>
    <t>pracovní spáry - napojení na stávající komunikace a sjezdy</t>
  </si>
  <si>
    <t>odměřeno z koord. situace 
5,0+12,0=17,000 [A]    větev A - dl. napojení a sjezdu 
6,0*2+7,0+18,0=37,000 [B]    větev B - 2x napojení a sjezdy  
Celkem: A+B=54,000 [C]</t>
  </si>
  <si>
    <t>položka zahrnuje řezání vozovkové vrstvy v předepsané tloušťce, včetně spotřeby vody</t>
  </si>
  <si>
    <t>38</t>
  </si>
  <si>
    <t>931327</t>
  </si>
  <si>
    <t>TĚSNĚNÍ DILATAČ SPAR ASF ZÁLIVKOU MODIFIK PRŮŘ DO 1000MM2</t>
  </si>
  <si>
    <t>pracovní spáry - napojení na stávající komunikace a sjezdy, těsnění podél obrubníků</t>
  </si>
  <si>
    <t>54=54,000 [A]   pro napojení dle pol. 919111 
49=49,000 [B]    těsnění podél obrubníku - větev A 
Celkem: A+B=103,000 [C]</t>
  </si>
  <si>
    <t>položka zahrnuje dodávku a osazení předepsaného materiálu, očištění ploch spáry před úpravou, očištění okolí spáry po úpravě  
nezahrnuje těsnící profil</t>
  </si>
  <si>
    <t>39</t>
  </si>
  <si>
    <t>96687</t>
  </si>
  <si>
    <t>VYBOURÁNÍ ULIČNÍCH VPUSTÍ KOMPLETNÍCH</t>
  </si>
  <si>
    <t>demolice stáv.UV (neznámá přípojka) vč. odvozu a uložení na skládku a poplatku za skládku (beton)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</si>
  <si>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</si>
  <si>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181</t>
  </si>
  <si>
    <t>Dopravně inženýrské opatření</t>
  </si>
  <si>
    <t>02720</t>
  </si>
  <si>
    <t>POMOC PRÁCE ZŘÍZ NEBO ZAJIŠŤ REGULACI A OCHRANU DOPRAVY</t>
  </si>
  <si>
    <t>zajištění objízdných tras včetně projednání DIR 
provizorní dopravní značení svislé, vodorovné, světelné vč. ochranných konstrukcí, zakrytí stávajího DZ po dobu rekonstrukce - zřízení, nájem, odstranění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</si>
</sst>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1428750</xdr:colOff>
      <xdr:row>3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1371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19.95" customHeight="1">
      <c r="A3" s="34"/>
      <c r="B3" s="34"/>
      <c r="C3" s="1"/>
      <c r="D3" s="1"/>
      <c r="E3" s="1"/>
    </row>
    <row r="4" spans="1:5" ht="19.95" customHeight="1">
      <c r="A4" s="1"/>
      <c r="B4" s="36" t="s">
        <v>1</v>
      </c>
      <c r="C4" s="34"/>
      <c r="D4" s="34"/>
      <c r="E4" s="1"/>
    </row>
    <row r="5" spans="1:5" ht="12.75" customHeight="1">
      <c r="A5" s="1"/>
      <c r="B5" s="34" t="s">
        <v>2</v>
      </c>
      <c r="C5" s="34"/>
      <c r="D5" s="34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'000'!I3</f>
        <v>0</v>
      </c>
      <c r="D10" s="16">
        <f>'000'!O2</f>
        <v>0</v>
      </c>
      <c r="E10" s="16">
        <f>C10+D10</f>
        <v>0</v>
      </c>
    </row>
    <row r="11" spans="1:5" ht="12.75" customHeight="1">
      <c r="A11" s="15" t="s">
        <v>72</v>
      </c>
      <c r="B11" s="15" t="s">
        <v>73</v>
      </c>
      <c r="C11" s="16">
        <f>'SO 101'!I3</f>
        <v>0</v>
      </c>
      <c r="D11" s="16">
        <f>'SO 101'!O2</f>
        <v>0</v>
      </c>
      <c r="E11" s="16">
        <f>C11+D11</f>
        <v>0</v>
      </c>
    </row>
    <row r="12" spans="1:5" ht="12.75" customHeight="1">
      <c r="A12" s="15" t="s">
        <v>273</v>
      </c>
      <c r="B12" s="15" t="s">
        <v>274</v>
      </c>
      <c r="C12" s="16">
        <f>'SO 181'!I3</f>
        <v>0</v>
      </c>
      <c r="D12" s="16">
        <f>'SO 181'!O2</f>
        <v>0</v>
      </c>
      <c r="E12" s="16">
        <f>C12+D12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23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46</v>
      </c>
    </row>
    <row r="11" spans="1:5" ht="13.2">
      <c r="A11" s="29" t="s">
        <v>50</v>
      </c>
      <c r="E11" s="30" t="s">
        <v>46</v>
      </c>
    </row>
    <row r="12" spans="1:5" ht="13.2">
      <c r="A12" t="s">
        <v>51</v>
      </c>
      <c r="E12" s="28" t="s">
        <v>52</v>
      </c>
    </row>
    <row r="13" spans="1:16" ht="13.2">
      <c r="A13" s="17" t="s">
        <v>44</v>
      </c>
      <c r="B13" s="21" t="s">
        <v>22</v>
      </c>
      <c r="C13" s="21" t="s">
        <v>53</v>
      </c>
      <c r="D13" s="17" t="s">
        <v>46</v>
      </c>
      <c r="E13" s="22" t="s">
        <v>54</v>
      </c>
      <c r="F13" s="23" t="s">
        <v>48</v>
      </c>
      <c r="G13" s="24">
        <v>1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46</v>
      </c>
    </row>
    <row r="15" spans="1:5" ht="13.2">
      <c r="A15" s="29" t="s">
        <v>50</v>
      </c>
      <c r="E15" s="30" t="s">
        <v>46</v>
      </c>
    </row>
    <row r="16" spans="1:5" ht="13.2">
      <c r="A16" t="s">
        <v>51</v>
      </c>
      <c r="E16" s="28" t="s">
        <v>55</v>
      </c>
    </row>
    <row r="17" spans="1:16" ht="13.2">
      <c r="A17" s="17" t="s">
        <v>44</v>
      </c>
      <c r="B17" s="21" t="s">
        <v>21</v>
      </c>
      <c r="C17" s="21" t="s">
        <v>56</v>
      </c>
      <c r="D17" s="17" t="s">
        <v>46</v>
      </c>
      <c r="E17" s="22" t="s">
        <v>57</v>
      </c>
      <c r="F17" s="23" t="s">
        <v>58</v>
      </c>
      <c r="G17" s="24">
        <v>2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22</v>
      </c>
    </row>
    <row r="18" spans="1:5" ht="13.2">
      <c r="A18" s="27" t="s">
        <v>49</v>
      </c>
      <c r="E18" s="28" t="s">
        <v>46</v>
      </c>
    </row>
    <row r="19" spans="1:5" ht="39.6">
      <c r="A19" s="29" t="s">
        <v>50</v>
      </c>
      <c r="E19" s="30" t="s">
        <v>59</v>
      </c>
    </row>
    <row r="20" spans="1:5" ht="13.2">
      <c r="A20" t="s">
        <v>51</v>
      </c>
      <c r="E20" s="28" t="s">
        <v>60</v>
      </c>
    </row>
    <row r="21" spans="1:16" ht="13.2">
      <c r="A21" s="17" t="s">
        <v>44</v>
      </c>
      <c r="B21" s="21" t="s">
        <v>32</v>
      </c>
      <c r="C21" s="21" t="s">
        <v>61</v>
      </c>
      <c r="D21" s="17" t="s">
        <v>46</v>
      </c>
      <c r="E21" s="22" t="s">
        <v>62</v>
      </c>
      <c r="F21" s="23" t="s">
        <v>48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3.2">
      <c r="A22" s="27" t="s">
        <v>49</v>
      </c>
      <c r="E22" s="28" t="s">
        <v>46</v>
      </c>
    </row>
    <row r="23" spans="1:5" ht="13.2">
      <c r="A23" s="29" t="s">
        <v>50</v>
      </c>
      <c r="E23" s="30" t="s">
        <v>46</v>
      </c>
    </row>
    <row r="24" spans="1:5" ht="13.2">
      <c r="A24" t="s">
        <v>51</v>
      </c>
      <c r="E24" s="28" t="s">
        <v>60</v>
      </c>
    </row>
    <row r="25" spans="1:16" ht="13.2">
      <c r="A25" s="17" t="s">
        <v>44</v>
      </c>
      <c r="B25" s="21" t="s">
        <v>34</v>
      </c>
      <c r="C25" s="21" t="s">
        <v>63</v>
      </c>
      <c r="D25" s="17" t="s">
        <v>46</v>
      </c>
      <c r="E25" s="22" t="s">
        <v>64</v>
      </c>
      <c r="F25" s="23" t="s">
        <v>48</v>
      </c>
      <c r="G25" s="24">
        <v>1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13.2">
      <c r="A26" s="27" t="s">
        <v>49</v>
      </c>
      <c r="E26" s="28" t="s">
        <v>46</v>
      </c>
    </row>
    <row r="27" spans="1:5" ht="13.2">
      <c r="A27" s="29" t="s">
        <v>50</v>
      </c>
      <c r="E27" s="30" t="s">
        <v>46</v>
      </c>
    </row>
    <row r="28" spans="1:5" ht="13.2">
      <c r="A28" t="s">
        <v>51</v>
      </c>
      <c r="E28" s="28" t="s">
        <v>60</v>
      </c>
    </row>
    <row r="29" spans="1:16" ht="13.2">
      <c r="A29" s="17" t="s">
        <v>44</v>
      </c>
      <c r="B29" s="21" t="s">
        <v>36</v>
      </c>
      <c r="C29" s="21" t="s">
        <v>65</v>
      </c>
      <c r="D29" s="17" t="s">
        <v>46</v>
      </c>
      <c r="E29" s="22" t="s">
        <v>66</v>
      </c>
      <c r="F29" s="23" t="s">
        <v>58</v>
      </c>
      <c r="G29" s="24">
        <v>3</v>
      </c>
      <c r="H29" s="25">
        <v>0</v>
      </c>
      <c r="I29" s="26">
        <f>ROUND(ROUND(H29,2)*ROUND(G29,3),2)</f>
        <v>0</v>
      </c>
      <c r="O29">
        <f>(I29*21)/100</f>
        <v>0</v>
      </c>
      <c r="P29" t="s">
        <v>22</v>
      </c>
    </row>
    <row r="30" spans="1:5" ht="13.2">
      <c r="A30" s="27" t="s">
        <v>49</v>
      </c>
      <c r="E30" s="28" t="s">
        <v>46</v>
      </c>
    </row>
    <row r="31" spans="1:5" ht="13.2">
      <c r="A31" s="29" t="s">
        <v>50</v>
      </c>
      <c r="E31" s="30" t="s">
        <v>46</v>
      </c>
    </row>
    <row r="32" spans="1:5" ht="92.4">
      <c r="A32" t="s">
        <v>51</v>
      </c>
      <c r="E32" s="28" t="s">
        <v>67</v>
      </c>
    </row>
    <row r="33" spans="1:16" ht="13.2">
      <c r="A33" s="17" t="s">
        <v>44</v>
      </c>
      <c r="B33" s="21" t="s">
        <v>68</v>
      </c>
      <c r="C33" s="21" t="s">
        <v>69</v>
      </c>
      <c r="D33" s="17" t="s">
        <v>46</v>
      </c>
      <c r="E33" s="22" t="s">
        <v>70</v>
      </c>
      <c r="F33" s="23" t="s">
        <v>48</v>
      </c>
      <c r="G33" s="24">
        <v>1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13.2">
      <c r="A34" s="27" t="s">
        <v>49</v>
      </c>
      <c r="E34" s="28" t="s">
        <v>46</v>
      </c>
    </row>
    <row r="35" spans="1:5" ht="13.2">
      <c r="A35" s="29" t="s">
        <v>50</v>
      </c>
      <c r="E35" s="30" t="s">
        <v>46</v>
      </c>
    </row>
    <row r="36" spans="1:5" ht="26.4">
      <c r="A36" t="s">
        <v>51</v>
      </c>
      <c r="E36" s="28" t="s">
        <v>71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0+O8+O25+O62+O75+O104+O117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72</v>
      </c>
      <c r="I3" s="31">
        <f>0+I8+I25+I62+I75+I104+I117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72</v>
      </c>
      <c r="D4" s="39"/>
      <c r="E4" s="13" t="s">
        <v>73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3.2">
      <c r="A9" s="17" t="s">
        <v>44</v>
      </c>
      <c r="B9" s="21" t="s">
        <v>28</v>
      </c>
      <c r="C9" s="21" t="s">
        <v>74</v>
      </c>
      <c r="D9" s="17" t="s">
        <v>28</v>
      </c>
      <c r="E9" s="22" t="s">
        <v>75</v>
      </c>
      <c r="F9" s="23" t="s">
        <v>76</v>
      </c>
      <c r="G9" s="24">
        <v>2875.87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77</v>
      </c>
    </row>
    <row r="11" spans="1:5" ht="66">
      <c r="A11" s="29" t="s">
        <v>50</v>
      </c>
      <c r="E11" s="30" t="s">
        <v>78</v>
      </c>
    </row>
    <row r="12" spans="1:5" ht="26.4">
      <c r="A12" t="s">
        <v>51</v>
      </c>
      <c r="E12" s="28" t="s">
        <v>79</v>
      </c>
    </row>
    <row r="13" spans="1:16" ht="13.2">
      <c r="A13" s="17" t="s">
        <v>44</v>
      </c>
      <c r="B13" s="21" t="s">
        <v>22</v>
      </c>
      <c r="C13" s="21" t="s">
        <v>74</v>
      </c>
      <c r="D13" s="17" t="s">
        <v>22</v>
      </c>
      <c r="E13" s="22" t="s">
        <v>75</v>
      </c>
      <c r="F13" s="23" t="s">
        <v>76</v>
      </c>
      <c r="G13" s="24">
        <v>254.87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80</v>
      </c>
    </row>
    <row r="15" spans="1:5" ht="13.2">
      <c r="A15" s="29" t="s">
        <v>50</v>
      </c>
      <c r="E15" s="30" t="s">
        <v>81</v>
      </c>
    </row>
    <row r="16" spans="1:5" ht="26.4">
      <c r="A16" t="s">
        <v>51</v>
      </c>
      <c r="E16" s="28" t="s">
        <v>79</v>
      </c>
    </row>
    <row r="17" spans="1:16" ht="13.2">
      <c r="A17" s="17" t="s">
        <v>44</v>
      </c>
      <c r="B17" s="21" t="s">
        <v>21</v>
      </c>
      <c r="C17" s="21" t="s">
        <v>82</v>
      </c>
      <c r="D17" s="17" t="s">
        <v>46</v>
      </c>
      <c r="E17" s="22" t="s">
        <v>83</v>
      </c>
      <c r="F17" s="23" t="s">
        <v>76</v>
      </c>
      <c r="G17" s="24">
        <v>60.06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22</v>
      </c>
    </row>
    <row r="18" spans="1:5" ht="13.2">
      <c r="A18" s="27" t="s">
        <v>49</v>
      </c>
      <c r="E18" s="28" t="s">
        <v>84</v>
      </c>
    </row>
    <row r="19" spans="1:5" ht="13.2">
      <c r="A19" s="29" t="s">
        <v>50</v>
      </c>
      <c r="E19" s="30" t="s">
        <v>85</v>
      </c>
    </row>
    <row r="20" spans="1:5" ht="26.4">
      <c r="A20" t="s">
        <v>51</v>
      </c>
      <c r="E20" s="28" t="s">
        <v>79</v>
      </c>
    </row>
    <row r="21" spans="1:16" ht="13.2">
      <c r="A21" s="17" t="s">
        <v>44</v>
      </c>
      <c r="B21" s="21" t="s">
        <v>32</v>
      </c>
      <c r="C21" s="21" t="s">
        <v>86</v>
      </c>
      <c r="D21" s="17" t="s">
        <v>46</v>
      </c>
      <c r="E21" s="22" t="s">
        <v>87</v>
      </c>
      <c r="F21" s="23" t="s">
        <v>76</v>
      </c>
      <c r="G21" s="24">
        <v>1962.166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3.2">
      <c r="A22" s="27" t="s">
        <v>49</v>
      </c>
      <c r="E22" s="28" t="s">
        <v>88</v>
      </c>
    </row>
    <row r="23" spans="1:5" ht="13.2">
      <c r="A23" s="29" t="s">
        <v>50</v>
      </c>
      <c r="E23" s="30" t="s">
        <v>89</v>
      </c>
    </row>
    <row r="24" spans="1:5" ht="26.4">
      <c r="A24" t="s">
        <v>51</v>
      </c>
      <c r="E24" s="28" t="s">
        <v>90</v>
      </c>
    </row>
    <row r="25" spans="1:18" ht="12.75" customHeight="1">
      <c r="A25" s="5" t="s">
        <v>42</v>
      </c>
      <c r="B25" s="5"/>
      <c r="C25" s="32" t="s">
        <v>28</v>
      </c>
      <c r="D25" s="5"/>
      <c r="E25" s="19" t="s">
        <v>91</v>
      </c>
      <c r="F25" s="5"/>
      <c r="G25" s="5"/>
      <c r="H25" s="5"/>
      <c r="I25" s="33">
        <f>0+Q25</f>
        <v>0</v>
      </c>
      <c r="O25">
        <f>0+R25</f>
        <v>0</v>
      </c>
      <c r="Q25">
        <f>0+I26+I30+I34+I38+I42+I46+I50+I54+I58</f>
        <v>0</v>
      </c>
      <c r="R25">
        <f>0+O26+O30+O34+O38+O42+O46+O50+O54+O58</f>
        <v>0</v>
      </c>
    </row>
    <row r="26" spans="1:16" ht="26.4">
      <c r="A26" s="17" t="s">
        <v>44</v>
      </c>
      <c r="B26" s="21" t="s">
        <v>34</v>
      </c>
      <c r="C26" s="21" t="s">
        <v>92</v>
      </c>
      <c r="D26" s="17" t="s">
        <v>46</v>
      </c>
      <c r="E26" s="22" t="s">
        <v>93</v>
      </c>
      <c r="F26" s="23" t="s">
        <v>94</v>
      </c>
      <c r="G26" s="24">
        <v>356.7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13.2">
      <c r="A27" s="27" t="s">
        <v>49</v>
      </c>
      <c r="E27" s="28" t="s">
        <v>95</v>
      </c>
    </row>
    <row r="28" spans="1:5" ht="92.4">
      <c r="A28" s="29" t="s">
        <v>50</v>
      </c>
      <c r="E28" s="30" t="s">
        <v>96</v>
      </c>
    </row>
    <row r="29" spans="1:5" ht="66">
      <c r="A29" t="s">
        <v>51</v>
      </c>
      <c r="E29" s="28" t="s">
        <v>97</v>
      </c>
    </row>
    <row r="30" spans="1:16" ht="13.2">
      <c r="A30" s="17" t="s">
        <v>44</v>
      </c>
      <c r="B30" s="21" t="s">
        <v>36</v>
      </c>
      <c r="C30" s="21" t="s">
        <v>98</v>
      </c>
      <c r="D30" s="17" t="s">
        <v>28</v>
      </c>
      <c r="E30" s="22" t="s">
        <v>99</v>
      </c>
      <c r="F30" s="23" t="s">
        <v>94</v>
      </c>
      <c r="G30" s="24">
        <v>115.85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13.2">
      <c r="A31" s="27" t="s">
        <v>49</v>
      </c>
      <c r="E31" s="28" t="s">
        <v>100</v>
      </c>
    </row>
    <row r="32" spans="1:5" ht="92.4">
      <c r="A32" s="29" t="s">
        <v>50</v>
      </c>
      <c r="E32" s="30" t="s">
        <v>101</v>
      </c>
    </row>
    <row r="33" spans="1:5" ht="66">
      <c r="A33" t="s">
        <v>51</v>
      </c>
      <c r="E33" s="28" t="s">
        <v>97</v>
      </c>
    </row>
    <row r="34" spans="1:16" ht="13.2">
      <c r="A34" s="17" t="s">
        <v>44</v>
      </c>
      <c r="B34" s="21" t="s">
        <v>68</v>
      </c>
      <c r="C34" s="21" t="s">
        <v>98</v>
      </c>
      <c r="D34" s="17" t="s">
        <v>22</v>
      </c>
      <c r="E34" s="22" t="s">
        <v>99</v>
      </c>
      <c r="F34" s="23" t="s">
        <v>94</v>
      </c>
      <c r="G34" s="24">
        <v>27.3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26.4">
      <c r="A35" s="27" t="s">
        <v>49</v>
      </c>
      <c r="E35" s="28" t="s">
        <v>102</v>
      </c>
    </row>
    <row r="36" spans="1:5" ht="26.4">
      <c r="A36" s="29" t="s">
        <v>50</v>
      </c>
      <c r="E36" s="30" t="s">
        <v>103</v>
      </c>
    </row>
    <row r="37" spans="1:5" ht="66">
      <c r="A37" t="s">
        <v>51</v>
      </c>
      <c r="E37" s="28" t="s">
        <v>97</v>
      </c>
    </row>
    <row r="38" spans="1:16" ht="13.2">
      <c r="A38" s="17" t="s">
        <v>44</v>
      </c>
      <c r="B38" s="21" t="s">
        <v>104</v>
      </c>
      <c r="C38" s="21" t="s">
        <v>105</v>
      </c>
      <c r="D38" s="17" t="s">
        <v>46</v>
      </c>
      <c r="E38" s="22" t="s">
        <v>106</v>
      </c>
      <c r="F38" s="23" t="s">
        <v>94</v>
      </c>
      <c r="G38" s="24">
        <v>1034.34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13.2">
      <c r="A39" s="27" t="s">
        <v>49</v>
      </c>
      <c r="E39" s="28" t="s">
        <v>46</v>
      </c>
    </row>
    <row r="40" spans="1:5" ht="118.8">
      <c r="A40" s="29" t="s">
        <v>50</v>
      </c>
      <c r="E40" s="30" t="s">
        <v>107</v>
      </c>
    </row>
    <row r="41" spans="1:5" ht="382.8">
      <c r="A41" t="s">
        <v>51</v>
      </c>
      <c r="E41" s="28" t="s">
        <v>108</v>
      </c>
    </row>
    <row r="42" spans="1:16" ht="13.2">
      <c r="A42" s="17" t="s">
        <v>44</v>
      </c>
      <c r="B42" s="21" t="s">
        <v>39</v>
      </c>
      <c r="C42" s="21" t="s">
        <v>109</v>
      </c>
      <c r="D42" s="17" t="s">
        <v>46</v>
      </c>
      <c r="E42" s="22" t="s">
        <v>110</v>
      </c>
      <c r="F42" s="23" t="s">
        <v>94</v>
      </c>
      <c r="G42" s="24">
        <v>981.083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13.2">
      <c r="A43" s="27" t="s">
        <v>49</v>
      </c>
      <c r="E43" s="28" t="s">
        <v>111</v>
      </c>
    </row>
    <row r="44" spans="1:5" ht="39.6">
      <c r="A44" s="29" t="s">
        <v>50</v>
      </c>
      <c r="E44" s="30" t="s">
        <v>112</v>
      </c>
    </row>
    <row r="45" spans="1:5" ht="316.8">
      <c r="A45" t="s">
        <v>51</v>
      </c>
      <c r="E45" s="28" t="s">
        <v>113</v>
      </c>
    </row>
    <row r="46" spans="1:16" ht="13.2">
      <c r="A46" s="17" t="s">
        <v>44</v>
      </c>
      <c r="B46" s="21" t="s">
        <v>41</v>
      </c>
      <c r="C46" s="21" t="s">
        <v>114</v>
      </c>
      <c r="D46" s="17" t="s">
        <v>46</v>
      </c>
      <c r="E46" s="22" t="s">
        <v>115</v>
      </c>
      <c r="F46" s="23" t="s">
        <v>94</v>
      </c>
      <c r="G46" s="24">
        <v>41.4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13.2">
      <c r="A47" s="27" t="s">
        <v>49</v>
      </c>
      <c r="E47" s="28" t="s">
        <v>116</v>
      </c>
    </row>
    <row r="48" spans="1:5" ht="26.4">
      <c r="A48" s="29" t="s">
        <v>50</v>
      </c>
      <c r="E48" s="30" t="s">
        <v>117</v>
      </c>
    </row>
    <row r="49" spans="1:5" ht="66">
      <c r="A49" t="s">
        <v>51</v>
      </c>
      <c r="E49" s="28" t="s">
        <v>118</v>
      </c>
    </row>
    <row r="50" spans="1:16" ht="13.2">
      <c r="A50" s="17" t="s">
        <v>44</v>
      </c>
      <c r="B50" s="21" t="s">
        <v>119</v>
      </c>
      <c r="C50" s="21" t="s">
        <v>120</v>
      </c>
      <c r="D50" s="17" t="s">
        <v>46</v>
      </c>
      <c r="E50" s="22" t="s">
        <v>121</v>
      </c>
      <c r="F50" s="23" t="s">
        <v>122</v>
      </c>
      <c r="G50" s="24">
        <v>28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22</v>
      </c>
    </row>
    <row r="51" spans="1:5" ht="13.2">
      <c r="A51" s="27" t="s">
        <v>49</v>
      </c>
      <c r="E51" s="28" t="s">
        <v>116</v>
      </c>
    </row>
    <row r="52" spans="1:5" ht="13.2">
      <c r="A52" s="29" t="s">
        <v>50</v>
      </c>
      <c r="E52" s="30" t="s">
        <v>123</v>
      </c>
    </row>
    <row r="53" spans="1:5" ht="66">
      <c r="A53" t="s">
        <v>51</v>
      </c>
      <c r="E53" s="28" t="s">
        <v>118</v>
      </c>
    </row>
    <row r="54" spans="1:16" ht="13.2">
      <c r="A54" s="17" t="s">
        <v>44</v>
      </c>
      <c r="B54" s="21" t="s">
        <v>124</v>
      </c>
      <c r="C54" s="21" t="s">
        <v>125</v>
      </c>
      <c r="D54" s="17" t="s">
        <v>46</v>
      </c>
      <c r="E54" s="22" t="s">
        <v>126</v>
      </c>
      <c r="F54" s="23" t="s">
        <v>94</v>
      </c>
      <c r="G54" s="24">
        <v>926.571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6.4">
      <c r="A55" s="27" t="s">
        <v>49</v>
      </c>
      <c r="E55" s="28" t="s">
        <v>127</v>
      </c>
    </row>
    <row r="56" spans="1:5" ht="39.6">
      <c r="A56" s="29" t="s">
        <v>50</v>
      </c>
      <c r="E56" s="30" t="s">
        <v>128</v>
      </c>
    </row>
    <row r="57" spans="1:5" ht="277.2">
      <c r="A57" t="s">
        <v>51</v>
      </c>
      <c r="E57" s="28" t="s">
        <v>129</v>
      </c>
    </row>
    <row r="58" spans="1:16" ht="13.2">
      <c r="A58" s="17" t="s">
        <v>44</v>
      </c>
      <c r="B58" s="21" t="s">
        <v>130</v>
      </c>
      <c r="C58" s="21" t="s">
        <v>131</v>
      </c>
      <c r="D58" s="17" t="s">
        <v>46</v>
      </c>
      <c r="E58" s="22" t="s">
        <v>132</v>
      </c>
      <c r="F58" s="23" t="s">
        <v>94</v>
      </c>
      <c r="G58" s="24">
        <v>54.512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26.4">
      <c r="A59" s="27" t="s">
        <v>49</v>
      </c>
      <c r="E59" s="28" t="s">
        <v>133</v>
      </c>
    </row>
    <row r="60" spans="1:5" ht="79.2">
      <c r="A60" s="29" t="s">
        <v>50</v>
      </c>
      <c r="E60" s="30" t="s">
        <v>134</v>
      </c>
    </row>
    <row r="61" spans="1:5" ht="250.8">
      <c r="A61" t="s">
        <v>51</v>
      </c>
      <c r="E61" s="28" t="s">
        <v>135</v>
      </c>
    </row>
    <row r="62" spans="1:18" ht="12.75" customHeight="1">
      <c r="A62" s="5" t="s">
        <v>42</v>
      </c>
      <c r="B62" s="5"/>
      <c r="C62" s="32" t="s">
        <v>22</v>
      </c>
      <c r="D62" s="5"/>
      <c r="E62" s="19" t="s">
        <v>136</v>
      </c>
      <c r="F62" s="5"/>
      <c r="G62" s="5"/>
      <c r="H62" s="5"/>
      <c r="I62" s="33">
        <f>0+Q62</f>
        <v>0</v>
      </c>
      <c r="O62">
        <f>0+R62</f>
        <v>0</v>
      </c>
      <c r="Q62">
        <f>0+I63+I67+I71</f>
        <v>0</v>
      </c>
      <c r="R62">
        <f>0+O63+O67+O71</f>
        <v>0</v>
      </c>
    </row>
    <row r="63" spans="1:16" ht="13.2">
      <c r="A63" s="17" t="s">
        <v>44</v>
      </c>
      <c r="B63" s="21" t="s">
        <v>137</v>
      </c>
      <c r="C63" s="21" t="s">
        <v>138</v>
      </c>
      <c r="D63" s="17" t="s">
        <v>46</v>
      </c>
      <c r="E63" s="22" t="s">
        <v>139</v>
      </c>
      <c r="F63" s="23" t="s">
        <v>122</v>
      </c>
      <c r="G63" s="24">
        <v>333</v>
      </c>
      <c r="H63" s="25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52.8">
      <c r="A64" s="27" t="s">
        <v>49</v>
      </c>
      <c r="E64" s="28" t="s">
        <v>140</v>
      </c>
    </row>
    <row r="65" spans="1:5" ht="52.8">
      <c r="A65" s="29" t="s">
        <v>50</v>
      </c>
      <c r="E65" s="30" t="s">
        <v>141</v>
      </c>
    </row>
    <row r="66" spans="1:5" ht="171.6">
      <c r="A66" t="s">
        <v>51</v>
      </c>
      <c r="E66" s="28" t="s">
        <v>142</v>
      </c>
    </row>
    <row r="67" spans="1:16" ht="13.2">
      <c r="A67" s="17" t="s">
        <v>44</v>
      </c>
      <c r="B67" s="21" t="s">
        <v>143</v>
      </c>
      <c r="C67" s="21" t="s">
        <v>144</v>
      </c>
      <c r="D67" s="17" t="s">
        <v>46</v>
      </c>
      <c r="E67" s="22" t="s">
        <v>145</v>
      </c>
      <c r="F67" s="23" t="s">
        <v>122</v>
      </c>
      <c r="G67" s="24">
        <v>10.2</v>
      </c>
      <c r="H67" s="25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39.6">
      <c r="A68" s="27" t="s">
        <v>49</v>
      </c>
      <c r="E68" s="28" t="s">
        <v>146</v>
      </c>
    </row>
    <row r="69" spans="1:5" ht="13.2">
      <c r="A69" s="29" t="s">
        <v>50</v>
      </c>
      <c r="E69" s="30" t="s">
        <v>147</v>
      </c>
    </row>
    <row r="70" spans="1:5" ht="171.6">
      <c r="A70" t="s">
        <v>51</v>
      </c>
      <c r="E70" s="28" t="s">
        <v>142</v>
      </c>
    </row>
    <row r="71" spans="1:16" ht="13.2">
      <c r="A71" s="17" t="s">
        <v>44</v>
      </c>
      <c r="B71" s="21" t="s">
        <v>148</v>
      </c>
      <c r="C71" s="21" t="s">
        <v>149</v>
      </c>
      <c r="D71" s="17" t="s">
        <v>46</v>
      </c>
      <c r="E71" s="22" t="s">
        <v>150</v>
      </c>
      <c r="F71" s="23" t="s">
        <v>151</v>
      </c>
      <c r="G71" s="24">
        <v>686.4</v>
      </c>
      <c r="H71" s="25">
        <v>0</v>
      </c>
      <c r="I71" s="26">
        <f>ROUND(ROUND(H71,2)*ROUND(G71,3),2)</f>
        <v>0</v>
      </c>
      <c r="O71">
        <f>(I71*21)/100</f>
        <v>0</v>
      </c>
      <c r="P71" t="s">
        <v>22</v>
      </c>
    </row>
    <row r="72" spans="1:5" ht="13.2">
      <c r="A72" s="27" t="s">
        <v>49</v>
      </c>
      <c r="E72" s="28" t="s">
        <v>152</v>
      </c>
    </row>
    <row r="73" spans="1:5" ht="39.6">
      <c r="A73" s="29" t="s">
        <v>50</v>
      </c>
      <c r="E73" s="30" t="s">
        <v>153</v>
      </c>
    </row>
    <row r="74" spans="1:5" ht="105.6">
      <c r="A74" t="s">
        <v>51</v>
      </c>
      <c r="E74" s="28" t="s">
        <v>154</v>
      </c>
    </row>
    <row r="75" spans="1:18" ht="12.75" customHeight="1">
      <c r="A75" s="5" t="s">
        <v>42</v>
      </c>
      <c r="B75" s="5"/>
      <c r="C75" s="32" t="s">
        <v>34</v>
      </c>
      <c r="D75" s="5"/>
      <c r="E75" s="19" t="s">
        <v>155</v>
      </c>
      <c r="F75" s="5"/>
      <c r="G75" s="5"/>
      <c r="H75" s="5"/>
      <c r="I75" s="33">
        <f>0+Q75</f>
        <v>0</v>
      </c>
      <c r="O75">
        <f>0+R75</f>
        <v>0</v>
      </c>
      <c r="Q75">
        <f>0+I76+I80+I84+I88+I92+I96+I100</f>
        <v>0</v>
      </c>
      <c r="R75">
        <f>0+O76+O80+O84+O88+O92+O96+O100</f>
        <v>0</v>
      </c>
    </row>
    <row r="76" spans="1:16" ht="13.2">
      <c r="A76" s="17" t="s">
        <v>44</v>
      </c>
      <c r="B76" s="21" t="s">
        <v>156</v>
      </c>
      <c r="C76" s="21" t="s">
        <v>157</v>
      </c>
      <c r="D76" s="17" t="s">
        <v>46</v>
      </c>
      <c r="E76" s="22" t="s">
        <v>158</v>
      </c>
      <c r="F76" s="23" t="s">
        <v>151</v>
      </c>
      <c r="G76" s="24">
        <v>3537.813</v>
      </c>
      <c r="H76" s="25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13.2">
      <c r="A77" s="27" t="s">
        <v>49</v>
      </c>
      <c r="E77" s="28" t="s">
        <v>159</v>
      </c>
    </row>
    <row r="78" spans="1:5" ht="118.8">
      <c r="A78" s="29" t="s">
        <v>50</v>
      </c>
      <c r="E78" s="30" t="s">
        <v>160</v>
      </c>
    </row>
    <row r="79" spans="1:5" ht="52.8">
      <c r="A79" t="s">
        <v>51</v>
      </c>
      <c r="E79" s="28" t="s">
        <v>161</v>
      </c>
    </row>
    <row r="80" spans="1:16" ht="13.2">
      <c r="A80" s="17" t="s">
        <v>44</v>
      </c>
      <c r="B80" s="21" t="s">
        <v>162</v>
      </c>
      <c r="C80" s="21" t="s">
        <v>163</v>
      </c>
      <c r="D80" s="17" t="s">
        <v>46</v>
      </c>
      <c r="E80" s="22" t="s">
        <v>164</v>
      </c>
      <c r="F80" s="23" t="s">
        <v>151</v>
      </c>
      <c r="G80" s="24">
        <v>103.85</v>
      </c>
      <c r="H80" s="25">
        <v>0</v>
      </c>
      <c r="I80" s="26">
        <f>ROUND(ROUND(H80,2)*ROUND(G80,3),2)</f>
        <v>0</v>
      </c>
      <c r="O80">
        <f>(I80*21)/100</f>
        <v>0</v>
      </c>
      <c r="P80" t="s">
        <v>22</v>
      </c>
    </row>
    <row r="81" spans="1:5" ht="13.2">
      <c r="A81" s="27" t="s">
        <v>49</v>
      </c>
      <c r="E81" s="28" t="s">
        <v>46</v>
      </c>
    </row>
    <row r="82" spans="1:5" ht="39.6">
      <c r="A82" s="29" t="s">
        <v>50</v>
      </c>
      <c r="E82" s="30" t="s">
        <v>165</v>
      </c>
    </row>
    <row r="83" spans="1:5" ht="105.6">
      <c r="A83" t="s">
        <v>51</v>
      </c>
      <c r="E83" s="28" t="s">
        <v>166</v>
      </c>
    </row>
    <row r="84" spans="1:16" ht="13.2">
      <c r="A84" s="17" t="s">
        <v>44</v>
      </c>
      <c r="B84" s="21" t="s">
        <v>167</v>
      </c>
      <c r="C84" s="21" t="s">
        <v>168</v>
      </c>
      <c r="D84" s="17" t="s">
        <v>46</v>
      </c>
      <c r="E84" s="22" t="s">
        <v>169</v>
      </c>
      <c r="F84" s="23" t="s">
        <v>151</v>
      </c>
      <c r="G84" s="24">
        <v>1764.895</v>
      </c>
      <c r="H84" s="25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13.2">
      <c r="A85" s="27" t="s">
        <v>49</v>
      </c>
      <c r="E85" s="28" t="s">
        <v>170</v>
      </c>
    </row>
    <row r="86" spans="1:5" ht="52.8">
      <c r="A86" s="29" t="s">
        <v>50</v>
      </c>
      <c r="E86" s="30" t="s">
        <v>171</v>
      </c>
    </row>
    <row r="87" spans="1:5" ht="52.8">
      <c r="A87" t="s">
        <v>51</v>
      </c>
      <c r="E87" s="28" t="s">
        <v>172</v>
      </c>
    </row>
    <row r="88" spans="1:16" ht="13.2">
      <c r="A88" s="17" t="s">
        <v>44</v>
      </c>
      <c r="B88" s="21" t="s">
        <v>173</v>
      </c>
      <c r="C88" s="21" t="s">
        <v>174</v>
      </c>
      <c r="D88" s="17" t="s">
        <v>46</v>
      </c>
      <c r="E88" s="22" t="s">
        <v>175</v>
      </c>
      <c r="F88" s="23" t="s">
        <v>151</v>
      </c>
      <c r="G88" s="24">
        <v>1604.45</v>
      </c>
      <c r="H88" s="25">
        <v>0</v>
      </c>
      <c r="I88" s="26">
        <f>ROUND(ROUND(H88,2)*ROUND(G88,3),2)</f>
        <v>0</v>
      </c>
      <c r="O88">
        <f>(I88*21)/100</f>
        <v>0</v>
      </c>
      <c r="P88" t="s">
        <v>22</v>
      </c>
    </row>
    <row r="89" spans="1:5" ht="13.2">
      <c r="A89" s="27" t="s">
        <v>49</v>
      </c>
      <c r="E89" s="28" t="s">
        <v>176</v>
      </c>
    </row>
    <row r="90" spans="1:5" ht="52.8">
      <c r="A90" s="29" t="s">
        <v>50</v>
      </c>
      <c r="E90" s="30" t="s">
        <v>177</v>
      </c>
    </row>
    <row r="91" spans="1:5" ht="52.8">
      <c r="A91" t="s">
        <v>51</v>
      </c>
      <c r="E91" s="28" t="s">
        <v>172</v>
      </c>
    </row>
    <row r="92" spans="1:16" ht="13.2">
      <c r="A92" s="17" t="s">
        <v>44</v>
      </c>
      <c r="B92" s="21" t="s">
        <v>178</v>
      </c>
      <c r="C92" s="21" t="s">
        <v>179</v>
      </c>
      <c r="D92" s="17" t="s">
        <v>46</v>
      </c>
      <c r="E92" s="22" t="s">
        <v>180</v>
      </c>
      <c r="F92" s="23" t="s">
        <v>151</v>
      </c>
      <c r="G92" s="24">
        <v>1606.4</v>
      </c>
      <c r="H92" s="25">
        <v>0</v>
      </c>
      <c r="I92" s="26">
        <f>ROUND(ROUND(H92,2)*ROUND(G92,3),2)</f>
        <v>0</v>
      </c>
      <c r="O92">
        <f>(I92*21)/100</f>
        <v>0</v>
      </c>
      <c r="P92" t="s">
        <v>22</v>
      </c>
    </row>
    <row r="93" spans="1:5" ht="13.2">
      <c r="A93" s="27" t="s">
        <v>49</v>
      </c>
      <c r="E93" s="28" t="s">
        <v>46</v>
      </c>
    </row>
    <row r="94" spans="1:5" ht="66">
      <c r="A94" s="29" t="s">
        <v>50</v>
      </c>
      <c r="E94" s="30" t="s">
        <v>181</v>
      </c>
    </row>
    <row r="95" spans="1:5" ht="145.2">
      <c r="A95" t="s">
        <v>51</v>
      </c>
      <c r="E95" s="28" t="s">
        <v>182</v>
      </c>
    </row>
    <row r="96" spans="1:16" ht="13.2">
      <c r="A96" s="17" t="s">
        <v>44</v>
      </c>
      <c r="B96" s="21" t="s">
        <v>183</v>
      </c>
      <c r="C96" s="21" t="s">
        <v>184</v>
      </c>
      <c r="D96" s="17" t="s">
        <v>46</v>
      </c>
      <c r="E96" s="22" t="s">
        <v>185</v>
      </c>
      <c r="F96" s="23" t="s">
        <v>151</v>
      </c>
      <c r="G96" s="24">
        <v>1604.45</v>
      </c>
      <c r="H96" s="25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13.2">
      <c r="A97" s="27" t="s">
        <v>49</v>
      </c>
      <c r="E97" s="28" t="s">
        <v>186</v>
      </c>
    </row>
    <row r="98" spans="1:5" ht="145.2">
      <c r="A98" s="29" t="s">
        <v>50</v>
      </c>
      <c r="E98" s="30" t="s">
        <v>187</v>
      </c>
    </row>
    <row r="99" spans="1:5" ht="145.2">
      <c r="A99" t="s">
        <v>51</v>
      </c>
      <c r="E99" s="28" t="s">
        <v>182</v>
      </c>
    </row>
    <row r="100" spans="1:16" ht="13.2">
      <c r="A100" s="17" t="s">
        <v>44</v>
      </c>
      <c r="B100" s="21" t="s">
        <v>188</v>
      </c>
      <c r="C100" s="21" t="s">
        <v>189</v>
      </c>
      <c r="D100" s="17" t="s">
        <v>46</v>
      </c>
      <c r="E100" s="22" t="s">
        <v>190</v>
      </c>
      <c r="F100" s="23" t="s">
        <v>151</v>
      </c>
      <c r="G100" s="24">
        <v>1764.895</v>
      </c>
      <c r="H100" s="25">
        <v>0</v>
      </c>
      <c r="I100" s="26">
        <f>ROUND(ROUND(H100,2)*ROUND(G100,3),2)</f>
        <v>0</v>
      </c>
      <c r="O100">
        <f>(I100*21)/100</f>
        <v>0</v>
      </c>
      <c r="P100" t="s">
        <v>22</v>
      </c>
    </row>
    <row r="101" spans="1:5" ht="13.2">
      <c r="A101" s="27" t="s">
        <v>49</v>
      </c>
      <c r="E101" s="28" t="s">
        <v>191</v>
      </c>
    </row>
    <row r="102" spans="1:5" ht="52.8">
      <c r="A102" s="29" t="s">
        <v>50</v>
      </c>
      <c r="E102" s="30" t="s">
        <v>192</v>
      </c>
    </row>
    <row r="103" spans="1:5" ht="26.4">
      <c r="A103" t="s">
        <v>51</v>
      </c>
      <c r="E103" s="28" t="s">
        <v>193</v>
      </c>
    </row>
    <row r="104" spans="1:18" ht="12.75" customHeight="1">
      <c r="A104" s="5" t="s">
        <v>42</v>
      </c>
      <c r="B104" s="5"/>
      <c r="C104" s="32" t="s">
        <v>104</v>
      </c>
      <c r="D104" s="5"/>
      <c r="E104" s="19" t="s">
        <v>194</v>
      </c>
      <c r="F104" s="5"/>
      <c r="G104" s="5"/>
      <c r="H104" s="5"/>
      <c r="I104" s="33">
        <f>0+Q104</f>
        <v>0</v>
      </c>
      <c r="O104">
        <f>0+R104</f>
        <v>0</v>
      </c>
      <c r="Q104">
        <f>0+I105+I109+I113</f>
        <v>0</v>
      </c>
      <c r="R104">
        <f>0+O105+O109+O113</f>
        <v>0</v>
      </c>
    </row>
    <row r="105" spans="1:16" ht="13.2">
      <c r="A105" s="17" t="s">
        <v>44</v>
      </c>
      <c r="B105" s="21" t="s">
        <v>195</v>
      </c>
      <c r="C105" s="21" t="s">
        <v>196</v>
      </c>
      <c r="D105" s="17" t="s">
        <v>46</v>
      </c>
      <c r="E105" s="22" t="s">
        <v>197</v>
      </c>
      <c r="F105" s="23" t="s">
        <v>122</v>
      </c>
      <c r="G105" s="24">
        <v>80</v>
      </c>
      <c r="H105" s="25">
        <v>0</v>
      </c>
      <c r="I105" s="26">
        <f>ROUND(ROUND(H105,2)*ROUND(G105,3),2)</f>
        <v>0</v>
      </c>
      <c r="O105">
        <f>(I105*21)/100</f>
        <v>0</v>
      </c>
      <c r="P105" t="s">
        <v>22</v>
      </c>
    </row>
    <row r="106" spans="1:5" ht="13.2">
      <c r="A106" s="27" t="s">
        <v>49</v>
      </c>
      <c r="E106" s="28" t="s">
        <v>198</v>
      </c>
    </row>
    <row r="107" spans="1:5" ht="13.2">
      <c r="A107" s="29" t="s">
        <v>50</v>
      </c>
      <c r="E107" s="30" t="s">
        <v>199</v>
      </c>
    </row>
    <row r="108" spans="1:5" ht="250.8">
      <c r="A108" t="s">
        <v>51</v>
      </c>
      <c r="E108" s="28" t="s">
        <v>200</v>
      </c>
    </row>
    <row r="109" spans="1:16" ht="13.2">
      <c r="A109" s="17" t="s">
        <v>44</v>
      </c>
      <c r="B109" s="21" t="s">
        <v>201</v>
      </c>
      <c r="C109" s="21" t="s">
        <v>202</v>
      </c>
      <c r="D109" s="17" t="s">
        <v>46</v>
      </c>
      <c r="E109" s="22" t="s">
        <v>203</v>
      </c>
      <c r="F109" s="23" t="s">
        <v>58</v>
      </c>
      <c r="G109" s="24">
        <v>2</v>
      </c>
      <c r="H109" s="25">
        <v>0</v>
      </c>
      <c r="I109" s="26">
        <f>ROUND(ROUND(H109,2)*ROUND(G109,3),2)</f>
        <v>0</v>
      </c>
      <c r="O109">
        <f>(I109*21)/100</f>
        <v>0</v>
      </c>
      <c r="P109" t="s">
        <v>22</v>
      </c>
    </row>
    <row r="110" spans="1:5" ht="13.2">
      <c r="A110" s="27" t="s">
        <v>49</v>
      </c>
      <c r="E110" s="28" t="s">
        <v>204</v>
      </c>
    </row>
    <row r="111" spans="1:5" ht="13.2">
      <c r="A111" s="29" t="s">
        <v>50</v>
      </c>
      <c r="E111" s="30" t="s">
        <v>46</v>
      </c>
    </row>
    <row r="112" spans="1:5" ht="92.4">
      <c r="A112" t="s">
        <v>51</v>
      </c>
      <c r="E112" s="28" t="s">
        <v>205</v>
      </c>
    </row>
    <row r="113" spans="1:16" ht="13.2">
      <c r="A113" s="17" t="s">
        <v>44</v>
      </c>
      <c r="B113" s="21" t="s">
        <v>206</v>
      </c>
      <c r="C113" s="21" t="s">
        <v>207</v>
      </c>
      <c r="D113" s="17" t="s">
        <v>46</v>
      </c>
      <c r="E113" s="22" t="s">
        <v>208</v>
      </c>
      <c r="F113" s="23" t="s">
        <v>58</v>
      </c>
      <c r="G113" s="24">
        <v>4</v>
      </c>
      <c r="H113" s="25">
        <v>0</v>
      </c>
      <c r="I113" s="26">
        <f>ROUND(ROUND(H113,2)*ROUND(G113,3),2)</f>
        <v>0</v>
      </c>
      <c r="O113">
        <f>(I113*21)/100</f>
        <v>0</v>
      </c>
      <c r="P113" t="s">
        <v>22</v>
      </c>
    </row>
    <row r="114" spans="1:5" ht="13.2">
      <c r="A114" s="27" t="s">
        <v>49</v>
      </c>
      <c r="E114" s="28" t="s">
        <v>204</v>
      </c>
    </row>
    <row r="115" spans="1:5" ht="39.6">
      <c r="A115" s="29" t="s">
        <v>50</v>
      </c>
      <c r="E115" s="30" t="s">
        <v>209</v>
      </c>
    </row>
    <row r="116" spans="1:5" ht="79.2">
      <c r="A116" t="s">
        <v>51</v>
      </c>
      <c r="E116" s="28" t="s">
        <v>210</v>
      </c>
    </row>
    <row r="117" spans="1:18" ht="12.75" customHeight="1">
      <c r="A117" s="5" t="s">
        <v>42</v>
      </c>
      <c r="B117" s="5"/>
      <c r="C117" s="32" t="s">
        <v>39</v>
      </c>
      <c r="D117" s="5"/>
      <c r="E117" s="19" t="s">
        <v>211</v>
      </c>
      <c r="F117" s="5"/>
      <c r="G117" s="5"/>
      <c r="H117" s="5"/>
      <c r="I117" s="33">
        <f>0+Q117</f>
        <v>0</v>
      </c>
      <c r="O117">
        <f>0+R117</f>
        <v>0</v>
      </c>
      <c r="Q117">
        <f>0+I118+I122+I126+I130+I134+I138+I142+I146+I150+I154+I158+I162+I166</f>
        <v>0</v>
      </c>
      <c r="R117">
        <f>0+O118+O122+O126+O130+O134+O138+O142+O146+O150+O154+O158+O162+O166</f>
        <v>0</v>
      </c>
    </row>
    <row r="118" spans="1:16" ht="13.2">
      <c r="A118" s="17" t="s">
        <v>44</v>
      </c>
      <c r="B118" s="21" t="s">
        <v>212</v>
      </c>
      <c r="C118" s="21" t="s">
        <v>213</v>
      </c>
      <c r="D118" s="17" t="s">
        <v>214</v>
      </c>
      <c r="E118" s="22" t="s">
        <v>215</v>
      </c>
      <c r="F118" s="23" t="s">
        <v>58</v>
      </c>
      <c r="G118" s="24">
        <v>2</v>
      </c>
      <c r="H118" s="25">
        <v>0</v>
      </c>
      <c r="I118" s="26">
        <f>ROUND(ROUND(H118,2)*ROUND(G118,3),2)</f>
        <v>0</v>
      </c>
      <c r="O118">
        <f>(I118*21)/100</f>
        <v>0</v>
      </c>
      <c r="P118" t="s">
        <v>22</v>
      </c>
    </row>
    <row r="119" spans="1:5" ht="13.2">
      <c r="A119" s="27" t="s">
        <v>49</v>
      </c>
      <c r="E119" s="28" t="s">
        <v>216</v>
      </c>
    </row>
    <row r="120" spans="1:5" ht="13.2">
      <c r="A120" s="29" t="s">
        <v>50</v>
      </c>
      <c r="E120" s="30" t="s">
        <v>217</v>
      </c>
    </row>
    <row r="121" spans="1:5" ht="66">
      <c r="A121" t="s">
        <v>51</v>
      </c>
      <c r="E121" s="28" t="s">
        <v>218</v>
      </c>
    </row>
    <row r="122" spans="1:16" ht="26.4">
      <c r="A122" s="17" t="s">
        <v>44</v>
      </c>
      <c r="B122" s="21" t="s">
        <v>219</v>
      </c>
      <c r="C122" s="21" t="s">
        <v>220</v>
      </c>
      <c r="D122" s="17" t="s">
        <v>46</v>
      </c>
      <c r="E122" s="22" t="s">
        <v>221</v>
      </c>
      <c r="F122" s="23" t="s">
        <v>58</v>
      </c>
      <c r="G122" s="24">
        <v>4</v>
      </c>
      <c r="H122" s="25">
        <v>0</v>
      </c>
      <c r="I122" s="26">
        <f>ROUND(ROUND(H122,2)*ROUND(G122,3),2)</f>
        <v>0</v>
      </c>
      <c r="O122">
        <f>(I122*21)/100</f>
        <v>0</v>
      </c>
      <c r="P122" t="s">
        <v>22</v>
      </c>
    </row>
    <row r="123" spans="1:5" ht="13.2">
      <c r="A123" s="27" t="s">
        <v>49</v>
      </c>
      <c r="E123" s="28" t="s">
        <v>222</v>
      </c>
    </row>
    <row r="124" spans="1:5" ht="13.2">
      <c r="A124" s="29" t="s">
        <v>50</v>
      </c>
      <c r="E124" s="30" t="s">
        <v>46</v>
      </c>
    </row>
    <row r="125" spans="1:5" ht="66">
      <c r="A125" t="s">
        <v>51</v>
      </c>
      <c r="E125" s="28" t="s">
        <v>223</v>
      </c>
    </row>
    <row r="126" spans="1:16" ht="13.2">
      <c r="A126" s="17" t="s">
        <v>44</v>
      </c>
      <c r="B126" s="21" t="s">
        <v>224</v>
      </c>
      <c r="C126" s="21" t="s">
        <v>225</v>
      </c>
      <c r="D126" s="17" t="s">
        <v>28</v>
      </c>
      <c r="E126" s="22" t="s">
        <v>226</v>
      </c>
      <c r="F126" s="23" t="s">
        <v>58</v>
      </c>
      <c r="G126" s="24">
        <v>1</v>
      </c>
      <c r="H126" s="25">
        <v>0</v>
      </c>
      <c r="I126" s="26">
        <f>ROUND(ROUND(H126,2)*ROUND(G126,3),2)</f>
        <v>0</v>
      </c>
      <c r="O126">
        <f>(I126*21)/100</f>
        <v>0</v>
      </c>
      <c r="P126" t="s">
        <v>22</v>
      </c>
    </row>
    <row r="127" spans="1:5" ht="13.2">
      <c r="A127" s="27" t="s">
        <v>49</v>
      </c>
      <c r="E127" s="28" t="s">
        <v>216</v>
      </c>
    </row>
    <row r="128" spans="1:5" ht="13.2">
      <c r="A128" s="29" t="s">
        <v>50</v>
      </c>
      <c r="E128" s="30" t="s">
        <v>227</v>
      </c>
    </row>
    <row r="129" spans="1:5" ht="26.4">
      <c r="A129" t="s">
        <v>51</v>
      </c>
      <c r="E129" s="28" t="s">
        <v>228</v>
      </c>
    </row>
    <row r="130" spans="1:16" ht="13.2">
      <c r="A130" s="17" t="s">
        <v>44</v>
      </c>
      <c r="B130" s="21" t="s">
        <v>229</v>
      </c>
      <c r="C130" s="21" t="s">
        <v>225</v>
      </c>
      <c r="D130" s="17" t="s">
        <v>22</v>
      </c>
      <c r="E130" s="22" t="s">
        <v>226</v>
      </c>
      <c r="F130" s="23" t="s">
        <v>58</v>
      </c>
      <c r="G130" s="24">
        <v>4</v>
      </c>
      <c r="H130" s="25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13.2">
      <c r="A131" s="27" t="s">
        <v>49</v>
      </c>
      <c r="E131" s="28" t="s">
        <v>222</v>
      </c>
    </row>
    <row r="132" spans="1:5" ht="13.2">
      <c r="A132" s="29" t="s">
        <v>50</v>
      </c>
      <c r="E132" s="30" t="s">
        <v>46</v>
      </c>
    </row>
    <row r="133" spans="1:5" ht="26.4">
      <c r="A133" t="s">
        <v>51</v>
      </c>
      <c r="E133" s="28" t="s">
        <v>228</v>
      </c>
    </row>
    <row r="134" spans="1:16" ht="13.2">
      <c r="A134" s="17" t="s">
        <v>44</v>
      </c>
      <c r="B134" s="21" t="s">
        <v>230</v>
      </c>
      <c r="C134" s="21" t="s">
        <v>231</v>
      </c>
      <c r="D134" s="17" t="s">
        <v>46</v>
      </c>
      <c r="E134" s="22" t="s">
        <v>232</v>
      </c>
      <c r="F134" s="23" t="s">
        <v>58</v>
      </c>
      <c r="G134" s="24">
        <v>4</v>
      </c>
      <c r="H134" s="25">
        <v>0</v>
      </c>
      <c r="I134" s="26">
        <f>ROUND(ROUND(H134,2)*ROUND(G134,3),2)</f>
        <v>0</v>
      </c>
      <c r="O134">
        <f>(I134*21)/100</f>
        <v>0</v>
      </c>
      <c r="P134" t="s">
        <v>22</v>
      </c>
    </row>
    <row r="135" spans="1:5" ht="13.2">
      <c r="A135" s="27" t="s">
        <v>49</v>
      </c>
      <c r="E135" s="28" t="s">
        <v>222</v>
      </c>
    </row>
    <row r="136" spans="1:5" ht="13.2">
      <c r="A136" s="29" t="s">
        <v>50</v>
      </c>
      <c r="E136" s="30" t="s">
        <v>46</v>
      </c>
    </row>
    <row r="137" spans="1:5" ht="79.2">
      <c r="A137" t="s">
        <v>51</v>
      </c>
      <c r="E137" s="28" t="s">
        <v>233</v>
      </c>
    </row>
    <row r="138" spans="1:16" ht="13.2">
      <c r="A138" s="17" t="s">
        <v>44</v>
      </c>
      <c r="B138" s="21" t="s">
        <v>234</v>
      </c>
      <c r="C138" s="21" t="s">
        <v>235</v>
      </c>
      <c r="D138" s="17" t="s">
        <v>28</v>
      </c>
      <c r="E138" s="22" t="s">
        <v>236</v>
      </c>
      <c r="F138" s="23" t="s">
        <v>58</v>
      </c>
      <c r="G138" s="24">
        <v>3</v>
      </c>
      <c r="H138" s="25">
        <v>0</v>
      </c>
      <c r="I138" s="26">
        <f>ROUND(ROUND(H138,2)*ROUND(G138,3),2)</f>
        <v>0</v>
      </c>
      <c r="O138">
        <f>(I138*21)/100</f>
        <v>0</v>
      </c>
      <c r="P138" t="s">
        <v>22</v>
      </c>
    </row>
    <row r="139" spans="1:5" ht="13.2">
      <c r="A139" s="27" t="s">
        <v>49</v>
      </c>
      <c r="E139" s="28" t="s">
        <v>216</v>
      </c>
    </row>
    <row r="140" spans="1:5" ht="39.6">
      <c r="A140" s="29" t="s">
        <v>50</v>
      </c>
      <c r="E140" s="30" t="s">
        <v>237</v>
      </c>
    </row>
    <row r="141" spans="1:5" ht="26.4">
      <c r="A141" t="s">
        <v>51</v>
      </c>
      <c r="E141" s="28" t="s">
        <v>228</v>
      </c>
    </row>
    <row r="142" spans="1:16" ht="13.2">
      <c r="A142" s="17" t="s">
        <v>44</v>
      </c>
      <c r="B142" s="21" t="s">
        <v>238</v>
      </c>
      <c r="C142" s="21" t="s">
        <v>235</v>
      </c>
      <c r="D142" s="17" t="s">
        <v>22</v>
      </c>
      <c r="E142" s="22" t="s">
        <v>236</v>
      </c>
      <c r="F142" s="23" t="s">
        <v>58</v>
      </c>
      <c r="G142" s="24">
        <v>4</v>
      </c>
      <c r="H142" s="25">
        <v>0</v>
      </c>
      <c r="I142" s="26">
        <f>ROUND(ROUND(H142,2)*ROUND(G142,3),2)</f>
        <v>0</v>
      </c>
      <c r="O142">
        <f>(I142*21)/100</f>
        <v>0</v>
      </c>
      <c r="P142" t="s">
        <v>22</v>
      </c>
    </row>
    <row r="143" spans="1:5" ht="13.2">
      <c r="A143" s="27" t="s">
        <v>49</v>
      </c>
      <c r="E143" s="28" t="s">
        <v>222</v>
      </c>
    </row>
    <row r="144" spans="1:5" ht="13.2">
      <c r="A144" s="29" t="s">
        <v>50</v>
      </c>
      <c r="E144" s="30" t="s">
        <v>46</v>
      </c>
    </row>
    <row r="145" spans="1:5" ht="26.4">
      <c r="A145" t="s">
        <v>51</v>
      </c>
      <c r="E145" s="28" t="s">
        <v>228</v>
      </c>
    </row>
    <row r="146" spans="1:16" ht="26.4">
      <c r="A146" s="17" t="s">
        <v>44</v>
      </c>
      <c r="B146" s="21" t="s">
        <v>239</v>
      </c>
      <c r="C146" s="21" t="s">
        <v>240</v>
      </c>
      <c r="D146" s="17" t="s">
        <v>46</v>
      </c>
      <c r="E146" s="22" t="s">
        <v>241</v>
      </c>
      <c r="F146" s="23" t="s">
        <v>151</v>
      </c>
      <c r="G146" s="24">
        <v>64.658</v>
      </c>
      <c r="H146" s="25">
        <v>0</v>
      </c>
      <c r="I146" s="26">
        <f>ROUND(ROUND(H146,2)*ROUND(G146,3),2)</f>
        <v>0</v>
      </c>
      <c r="O146">
        <f>(I146*21)/100</f>
        <v>0</v>
      </c>
      <c r="P146" t="s">
        <v>22</v>
      </c>
    </row>
    <row r="147" spans="1:5" ht="13.2">
      <c r="A147" s="27" t="s">
        <v>49</v>
      </c>
      <c r="E147" s="28" t="s">
        <v>242</v>
      </c>
    </row>
    <row r="148" spans="1:5" ht="92.4">
      <c r="A148" s="29" t="s">
        <v>50</v>
      </c>
      <c r="E148" s="30" t="s">
        <v>243</v>
      </c>
    </row>
    <row r="149" spans="1:5" ht="39.6">
      <c r="A149" t="s">
        <v>51</v>
      </c>
      <c r="E149" s="28" t="s">
        <v>244</v>
      </c>
    </row>
    <row r="150" spans="1:16" ht="26.4">
      <c r="A150" s="17" t="s">
        <v>44</v>
      </c>
      <c r="B150" s="21" t="s">
        <v>245</v>
      </c>
      <c r="C150" s="21" t="s">
        <v>246</v>
      </c>
      <c r="D150" s="17" t="s">
        <v>46</v>
      </c>
      <c r="E150" s="22" t="s">
        <v>247</v>
      </c>
      <c r="F150" s="23" t="s">
        <v>151</v>
      </c>
      <c r="G150" s="24">
        <v>64.658</v>
      </c>
      <c r="H150" s="25">
        <v>0</v>
      </c>
      <c r="I150" s="26">
        <f>ROUND(ROUND(H150,2)*ROUND(G150,3),2)</f>
        <v>0</v>
      </c>
      <c r="O150">
        <f>(I150*21)/100</f>
        <v>0</v>
      </c>
      <c r="P150" t="s">
        <v>22</v>
      </c>
    </row>
    <row r="151" spans="1:5" ht="13.2">
      <c r="A151" s="27" t="s">
        <v>49</v>
      </c>
      <c r="E151" s="28" t="s">
        <v>248</v>
      </c>
    </row>
    <row r="152" spans="1:5" ht="13.2">
      <c r="A152" s="29" t="s">
        <v>50</v>
      </c>
      <c r="E152" s="30" t="s">
        <v>249</v>
      </c>
    </row>
    <row r="153" spans="1:5" ht="39.6">
      <c r="A153" t="s">
        <v>51</v>
      </c>
      <c r="E153" s="28" t="s">
        <v>244</v>
      </c>
    </row>
    <row r="154" spans="1:16" ht="13.2">
      <c r="A154" s="17" t="s">
        <v>44</v>
      </c>
      <c r="B154" s="21" t="s">
        <v>250</v>
      </c>
      <c r="C154" s="21" t="s">
        <v>251</v>
      </c>
      <c r="D154" s="17" t="s">
        <v>46</v>
      </c>
      <c r="E154" s="22" t="s">
        <v>252</v>
      </c>
      <c r="F154" s="23" t="s">
        <v>122</v>
      </c>
      <c r="G154" s="24">
        <v>49</v>
      </c>
      <c r="H154" s="25">
        <v>0</v>
      </c>
      <c r="I154" s="26">
        <f>ROUND(ROUND(H154,2)*ROUND(G154,3),2)</f>
        <v>0</v>
      </c>
      <c r="O154">
        <f>(I154*21)/100</f>
        <v>0</v>
      </c>
      <c r="P154" t="s">
        <v>22</v>
      </c>
    </row>
    <row r="155" spans="1:5" ht="13.2">
      <c r="A155" s="27" t="s">
        <v>49</v>
      </c>
      <c r="E155" s="28" t="s">
        <v>253</v>
      </c>
    </row>
    <row r="156" spans="1:5" ht="13.2">
      <c r="A156" s="29" t="s">
        <v>50</v>
      </c>
      <c r="E156" s="30" t="s">
        <v>254</v>
      </c>
    </row>
    <row r="157" spans="1:5" ht="52.8">
      <c r="A157" t="s">
        <v>51</v>
      </c>
      <c r="E157" s="28" t="s">
        <v>255</v>
      </c>
    </row>
    <row r="158" spans="1:16" ht="13.2">
      <c r="A158" s="17" t="s">
        <v>44</v>
      </c>
      <c r="B158" s="21" t="s">
        <v>256</v>
      </c>
      <c r="C158" s="21" t="s">
        <v>257</v>
      </c>
      <c r="D158" s="17" t="s">
        <v>46</v>
      </c>
      <c r="E158" s="22" t="s">
        <v>258</v>
      </c>
      <c r="F158" s="23" t="s">
        <v>122</v>
      </c>
      <c r="G158" s="24">
        <v>54</v>
      </c>
      <c r="H158" s="25">
        <v>0</v>
      </c>
      <c r="I158" s="26">
        <f>ROUND(ROUND(H158,2)*ROUND(G158,3),2)</f>
        <v>0</v>
      </c>
      <c r="O158">
        <f>(I158*21)/100</f>
        <v>0</v>
      </c>
      <c r="P158" t="s">
        <v>22</v>
      </c>
    </row>
    <row r="159" spans="1:5" ht="13.2">
      <c r="A159" s="27" t="s">
        <v>49</v>
      </c>
      <c r="E159" s="28" t="s">
        <v>259</v>
      </c>
    </row>
    <row r="160" spans="1:5" ht="52.8">
      <c r="A160" s="29" t="s">
        <v>50</v>
      </c>
      <c r="E160" s="30" t="s">
        <v>260</v>
      </c>
    </row>
    <row r="161" spans="1:5" ht="26.4">
      <c r="A161" t="s">
        <v>51</v>
      </c>
      <c r="E161" s="28" t="s">
        <v>261</v>
      </c>
    </row>
    <row r="162" spans="1:16" ht="13.2">
      <c r="A162" s="17" t="s">
        <v>44</v>
      </c>
      <c r="B162" s="21" t="s">
        <v>262</v>
      </c>
      <c r="C162" s="21" t="s">
        <v>263</v>
      </c>
      <c r="D162" s="17" t="s">
        <v>46</v>
      </c>
      <c r="E162" s="22" t="s">
        <v>264</v>
      </c>
      <c r="F162" s="23" t="s">
        <v>122</v>
      </c>
      <c r="G162" s="24">
        <v>103</v>
      </c>
      <c r="H162" s="25">
        <v>0</v>
      </c>
      <c r="I162" s="26">
        <f>ROUND(ROUND(H162,2)*ROUND(G162,3),2)</f>
        <v>0</v>
      </c>
      <c r="O162">
        <f>(I162*21)/100</f>
        <v>0</v>
      </c>
      <c r="P162" t="s">
        <v>22</v>
      </c>
    </row>
    <row r="163" spans="1:5" ht="26.4">
      <c r="A163" s="27" t="s">
        <v>49</v>
      </c>
      <c r="E163" s="28" t="s">
        <v>265</v>
      </c>
    </row>
    <row r="164" spans="1:5" ht="39.6">
      <c r="A164" s="29" t="s">
        <v>50</v>
      </c>
      <c r="E164" s="30" t="s">
        <v>266</v>
      </c>
    </row>
    <row r="165" spans="1:5" ht="39.6">
      <c r="A165" t="s">
        <v>51</v>
      </c>
      <c r="E165" s="28" t="s">
        <v>267</v>
      </c>
    </row>
    <row r="166" spans="1:16" ht="13.2">
      <c r="A166" s="17" t="s">
        <v>44</v>
      </c>
      <c r="B166" s="21" t="s">
        <v>268</v>
      </c>
      <c r="C166" s="21" t="s">
        <v>269</v>
      </c>
      <c r="D166" s="17" t="s">
        <v>46</v>
      </c>
      <c r="E166" s="22" t="s">
        <v>270</v>
      </c>
      <c r="F166" s="23" t="s">
        <v>58</v>
      </c>
      <c r="G166" s="24">
        <v>1</v>
      </c>
      <c r="H166" s="25">
        <v>0</v>
      </c>
      <c r="I166" s="26">
        <f>ROUND(ROUND(H166,2)*ROUND(G166,3),2)</f>
        <v>0</v>
      </c>
      <c r="O166">
        <f>(I166*21)/100</f>
        <v>0</v>
      </c>
      <c r="P166" t="s">
        <v>22</v>
      </c>
    </row>
    <row r="167" spans="1:5" ht="26.4">
      <c r="A167" s="27" t="s">
        <v>49</v>
      </c>
      <c r="E167" s="28" t="s">
        <v>271</v>
      </c>
    </row>
    <row r="168" spans="1:5" ht="13.2">
      <c r="A168" s="29" t="s">
        <v>50</v>
      </c>
      <c r="E168" s="30" t="s">
        <v>46</v>
      </c>
    </row>
    <row r="169" spans="1:5" ht="92.4">
      <c r="A169" t="s">
        <v>51</v>
      </c>
      <c r="E169" s="28" t="s">
        <v>272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273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273</v>
      </c>
      <c r="D4" s="39"/>
      <c r="E4" s="13" t="s">
        <v>274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275</v>
      </c>
      <c r="D9" s="17" t="s">
        <v>46</v>
      </c>
      <c r="E9" s="22" t="s">
        <v>276</v>
      </c>
      <c r="F9" s="23" t="s">
        <v>48</v>
      </c>
      <c r="G9" s="24">
        <v>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9.6">
      <c r="A10" s="27" t="s">
        <v>49</v>
      </c>
      <c r="E10" s="28" t="s">
        <v>277</v>
      </c>
    </row>
    <row r="11" spans="1:5" ht="13.2">
      <c r="A11" s="29" t="s">
        <v>50</v>
      </c>
      <c r="E11" s="30" t="s">
        <v>46</v>
      </c>
    </row>
    <row r="12" spans="1:5" ht="13.2">
      <c r="A12" t="s">
        <v>51</v>
      </c>
      <c r="E12" s="28" t="s">
        <v>55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blanka2</dc:creator>
  <cp:keywords/>
  <dc:description/>
  <cp:lastModifiedBy>blanka2</cp:lastModifiedBy>
  <dcterms:created xsi:type="dcterms:W3CDTF">2022-05-18T13:08:14Z</dcterms:created>
  <dcterms:modified xsi:type="dcterms:W3CDTF">2022-05-18T13:08:15Z</dcterms:modified>
  <cp:category/>
  <cp:version/>
  <cp:contentType/>
  <cp:contentStatus/>
</cp:coreProperties>
</file>