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.201 - Opěrná zeď" sheetId="2" r:id="rId2"/>
    <sheet name="VRN - Vedlejší rozpočtové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'SO.201 - Opěrná zeď'!$C$87:$K$388</definedName>
    <definedName name="_xlnm.Print_Area" localSheetId="1">'SO.201 - Opěrná zeď'!$C$4:$J$39,'SO.201 - Opěrná zeď'!$C$45:$J$69,'SO.201 - Opěrná zeď'!$C$75:$J$388</definedName>
    <definedName name="_xlnm._FilterDatabase" localSheetId="2" hidden="1">'VRN - Vedlejší rozpočtové...'!$C$83:$K$123</definedName>
    <definedName name="_xlnm.Print_Area" localSheetId="2">'VRN - Vedlejší rozpočtové...'!$C$4:$J$39,'VRN - Vedlejší rozpočtové...'!$C$45:$J$65,'VRN - Vedlejší rozpočtové...'!$C$71:$J$123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'SO.201 - Opěrná zeď'!$87:$87</definedName>
    <definedName name="_xlnm.Print_Titles" localSheetId="2">'VRN - Vedlejší rozpočtové...'!$83:$83</definedName>
  </definedNames>
  <calcPr fullCalcOnLoad="1"/>
</workbook>
</file>

<file path=xl/sharedStrings.xml><?xml version="1.0" encoding="utf-8"?>
<sst xmlns="http://schemas.openxmlformats.org/spreadsheetml/2006/main" count="3863" uniqueCount="749">
  <si>
    <t>Export Komplet</t>
  </si>
  <si>
    <t>VZ</t>
  </si>
  <si>
    <t>2.0</t>
  </si>
  <si>
    <t>ZAMOK</t>
  </si>
  <si>
    <t>False</t>
  </si>
  <si>
    <t>{95e31a28-8fc3-4d0d-b44f-00d0f6f70754}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</si>
  <si>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</si>
  <si>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</si>
  <si>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</si>
  <si>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</si>
  <si>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</si>
  <si>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</si>
  <si>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</si>
  <si>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</si>
  <si>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PD17-21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</si>
  <si>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</si>
  <si>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</si>
  <si>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III/00711 Makotřasy, bezpečnostní opatření</t>
  </si>
  <si>
    <t>KSO:</t>
  </si>
  <si>
    <t/>
  </si>
  <si>
    <t>CC-CZ:</t>
  </si>
  <si>
    <t>Místo:</t>
  </si>
  <si>
    <t>Makotřasy</t>
  </si>
  <si>
    <t>Datum:</t>
  </si>
  <si>
    <t>9. 12. 2021</t>
  </si>
  <si>
    <t>Zadavatel:</t>
  </si>
  <si>
    <t>IČ:</t>
  </si>
  <si>
    <t>00066001</t>
  </si>
  <si>
    <t>KSÚS Středočeského kraje, p.o.</t>
  </si>
  <si>
    <t>DIČ:</t>
  </si>
  <si>
    <t>Uchazeč:</t>
  </si>
  <si>
    <t>Vyplň údaj</t>
  </si>
  <si>
    <t>Projektant:</t>
  </si>
  <si>
    <t>282200111</t>
  </si>
  <si>
    <t>Statická spol. s r.o.</t>
  </si>
  <si>
    <t>CZ282200111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</si>
  <si>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</si>
  <si>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</si>
  <si>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</si>
  <si>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</si>
  <si>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</si>
  <si>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</si>
  <si>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</si>
  <si>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</si>
  <si>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</si>
  <si>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</si>
  <si>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</si>
  <si>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</si>
  <si>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</si>
  <si>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</si>
  <si>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</si>
  <si>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</si>
  <si>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</si>
  <si>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</si>
  <si>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</si>
  <si>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</si>
  <si>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</si>
  <si>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</si>
  <si>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</si>
  <si>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</si>
  <si>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</si>
  <si>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</si>
  <si>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</si>
  <si>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</si>
  <si>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</si>
  <si>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</si>
  <si>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</si>
  <si>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</si>
  <si>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</si>
  <si>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</si>
  <si>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</si>
  <si>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</si>
  <si>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</si>
  <si>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</si>
  <si>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</si>
  <si>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</si>
  <si>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</si>
  <si>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</si>
  <si>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</si>
  <si>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SO.201</t>
  </si>
  <si>
    <t>Opěrná zeď</t>
  </si>
  <si>
    <t>STA</t>
  </si>
  <si>
    <t>1</t>
  </si>
  <si>
    <t>{7401a2d0-5899-4669-9721-eb354be270b2}</t>
  </si>
  <si>
    <t>2</t>
  </si>
  <si>
    <t>VRN</t>
  </si>
  <si>
    <t>Vedlejší rozpočtové náklady</t>
  </si>
  <si>
    <t>{23128e06-2800-428a-8a25-6acf6e3bd84f}</t>
  </si>
  <si>
    <t>KRYCÍ LIST SOUPISU PRACÍ</t>
  </si>
  <si>
    <t>Objekt:</t>
  </si>
  <si>
    <t>SO.201 - Opěrná zeď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</si>
  <si>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</si>
  <si>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</si>
  <si>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</si>
  <si>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</si>
  <si>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</si>
  <si>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</si>
  <si>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</si>
  <si>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</si>
  <si>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</si>
  <si>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</si>
  <si>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</si>
  <si>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</si>
  <si>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</si>
  <si>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</si>
  <si>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</si>
  <si>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</si>
  <si>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</si>
  <si>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</si>
  <si>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</si>
  <si>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</si>
  <si>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</si>
  <si>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</si>
  <si>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</si>
  <si>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</si>
  <si>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</si>
  <si>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</si>
  <si>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</si>
  <si>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</si>
  <si>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</si>
  <si>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</si>
  <si>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</si>
  <si>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</si>
  <si>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</si>
  <si>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m2</t>
  </si>
  <si>
    <t>4</t>
  </si>
  <si>
    <t>-764803945</t>
  </si>
  <si>
    <t>Online PSC</t>
  </si>
  <si>
    <t>https://podminky.urs.cz/item/CS_URS_2021_02/113107213</t>
  </si>
  <si>
    <t>VV</t>
  </si>
  <si>
    <t>"stávající konstrukce vozovky, odhad tl. 250mm" (60,0+5,0+5,0)*5,0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</si>
  <si>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</si>
  <si>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</si>
  <si>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-509170187</t>
  </si>
  <si>
    <t>https://podminky.urs.cz/item/CS_URS_2021_02/113107223</t>
  </si>
  <si>
    <t>3</t>
  </si>
  <si>
    <t>113154124</t>
  </si>
  <si>
    <t>Frézování živičného podkladu nebo krytu s naložením na dopravní prostředek plochy do 500 m2 bez překážek v trase pruhu šířky přes 0,5 m do 1 m, tloušťky vrstvy 100 mm</t>
  </si>
  <si>
    <t>1527716676</t>
  </si>
  <si>
    <t>https://podminky.urs.cz/item/CS_URS_2021_02/113154124</t>
  </si>
  <si>
    <t>"kryt vozovky" (60,0+5,0+5,0)*5,0</t>
  </si>
  <si>
    <t>122251104</t>
  </si>
  <si>
    <t>Odkopávky a prokopávky nezapažené strojně v hornině třídy těžitelnosti I skupiny 3 přes 100 do 500 m3</t>
  </si>
  <si>
    <t>m3</t>
  </si>
  <si>
    <t>-35752568</t>
  </si>
  <si>
    <t>https://podminky.urs.cz/item/CS_URS_2021_02/122251104</t>
  </si>
  <si>
    <t>"pravá strana, pata" (0,99*1,0+0,99*0,99*0,5)*(58,95+1,0+1,0)</t>
  </si>
  <si>
    <t>"podkladní beton a zub" (0,85+0,1)*0,1*58,95+0,4*0,3*(58,95-15,5-5,0)</t>
  </si>
  <si>
    <t>"levá strana, hubený beton" (0,9*(1,25+0,3-0,9)+0,9*0,9*0,5)*(58,95+1,0+1,0)</t>
  </si>
  <si>
    <t xml:space="preserve">"levá strana, pro hutnený zásyp:" </t>
  </si>
  <si>
    <t>"úsek AB" (1,25+0,3+0,9-0,9)*(((0,22+0,1+0,76+0,1)/2)-0,6)*15,5</t>
  </si>
  <si>
    <t>"úsek BC" (1,25+0,3+0,9-0,9)*(((0,76+0,1+1,01+0,1)/2)-0,6)*7,0</t>
  </si>
  <si>
    <t>"úsek CD" (1,25+0,3+0,9-0,9)*(((1,01+0,1+1,41+0,1)/2)-0,6)*9,2</t>
  </si>
  <si>
    <t>"propustek" (1,25+0,3+0,9-0,9)*(((1,41+0,1+1,72+0,1)/2)-0,6)*2,4</t>
  </si>
  <si>
    <t>"úsek DE" (1,25+0,3+0,9-0,9)*(((1,72+0,1+0,93+0,1)/2)-0,6)*(22,25-2,4)</t>
  </si>
  <si>
    <t>"úsek EF a presah" (1,25+0,3+0,9-0,9)*(((0,93+0,1+0,35+0,1)/2)-0,6)*(5,0+1,0)</t>
  </si>
  <si>
    <t>Součet</t>
  </si>
  <si>
    <t>5</t>
  </si>
  <si>
    <t>162551108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</si>
  <si>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</si>
  <si>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>1765275573</t>
  </si>
  <si>
    <t>https://podminky.urs.cz/item/CS_URS_2021_02/162551108</t>
  </si>
  <si>
    <t>"pravá strana, pata" (0,7*1,0+0,7*0,7*0,5)*(58,95+1,0+1,0)</t>
  </si>
  <si>
    <t>"úsek AB" (1,25+0,3+0,9-0,4-0,3)*(((0,22+0,1+0,76+0,1)/2)-0,6)*15,5</t>
  </si>
  <si>
    <t>"úsek BC" (1,25+0,3+0,9-0,4-0,3)*(((0,76+0,1+1,01+0,1)/2)-0,6)*7,0</t>
  </si>
  <si>
    <t>"úsek CD" (1,25+0,3+0,9-0,4-0,3)*(((1,01+0,1+1,41+0,1)/2)-0,6)*9,2</t>
  </si>
  <si>
    <t>"propustek" (1,25+0,3+0,9-0,4-0,3)*(((1,41+0,1+1,72+0,1)/2)-0,6)*2,4</t>
  </si>
  <si>
    <t>"úsek DE" (1,25+0,3+0,9-0,4-0,3)*(((1,72+0,1+0,93+0,1)/2)-0,6)*(22,25-2,4)</t>
  </si>
  <si>
    <t>"úsek EF a presah" (1,25+0,3+0,9-0,4-0,3)*(((0,93+0,1+0,35+0,1)/2)-0,6)*(5,0+1,0)</t>
  </si>
  <si>
    <t>Mezisoučet</t>
  </si>
  <si>
    <t>"premístení materiálu pro další použití na mezideponii a zpet, uvažovaná vzdálenost do 3km od stavby, dle dispozic zhotovitele"</t>
  </si>
  <si>
    <t>108,075*2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</si>
  <si>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</si>
  <si>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</si>
  <si>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</si>
  <si>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563535078</t>
  </si>
  <si>
    <t>https://podminky.urs.cz/item/CS_URS_2021_02/162751117</t>
  </si>
  <si>
    <t>"stávající konstrukce vozovky, odhad tl. 250mm" (60,0+5,0+5,0)*5,0*0,25</t>
  </si>
  <si>
    <t>"kryt vozovky" (60,0+5,0+5,0)*5,0*0,1</t>
  </si>
  <si>
    <t>"stávající rímsa" 59,0*0,6*0,15</t>
  </si>
  <si>
    <t>"stávající zeď, dl x prům výška" (15,5*0,5+7,0*0,9+9,2*1,2+22,3*1,6+5,0*0,7)*0,9</t>
  </si>
  <si>
    <t>"předpokládané stávající základy" 59,0*0,8*0,9</t>
  </si>
  <si>
    <t>"stávající propustek - odhad kubatury k demolici" 3</t>
  </si>
  <si>
    <t>"zpetne použitý materiál - hutnený zápyp" -108,075</t>
  </si>
  <si>
    <t>7</t>
  </si>
  <si>
    <t>167151111</t>
  </si>
  <si>
    <t>Nakládání, skládání a překládání neulehlého výkopku nebo sypaniny strojně nakládání, množství přes 100 m3, z hornin třídy těžitelnosti I, skupiny 1 až 3</t>
  </si>
  <si>
    <t>-1636987026</t>
  </si>
  <si>
    <t>https://podminky.urs.cz/item/CS_URS_2021_02/167151111</t>
  </si>
  <si>
    <t>8</t>
  </si>
  <si>
    <t>171151112</t>
  </si>
  <si>
    <t>Uložení sypanin do násypů strojně s rozprostřením sypaniny ve vrstvách a s hrubým urovnáním zhutněných z hornin nesoudržných kamenitých</t>
  </si>
  <si>
    <t>135585157</t>
  </si>
  <si>
    <t>https://podminky.urs.cz/item/CS_URS_2021_02/171151112</t>
  </si>
  <si>
    <t>9</t>
  </si>
  <si>
    <t>171251201</t>
  </si>
  <si>
    <t>Uložení sypaniny na skládky nebo meziskládky bez hutnění s upravením uložené sypaniny do předepsaného tvaru</t>
  </si>
  <si>
    <t>544083559</t>
  </si>
  <si>
    <t>https://podminky.urs.cz/item/CS_URS_2021_02/171251201</t>
  </si>
  <si>
    <t>10</t>
  </si>
  <si>
    <t>181252305</t>
  </si>
  <si>
    <t>Úprava pláně na stavbách silnic a dálnic strojně na násypech se zhutněním</t>
  </si>
  <si>
    <t>-473850707</t>
  </si>
  <si>
    <t>https://podminky.urs.cz/item/CS_URS_2021_02/181252305</t>
  </si>
  <si>
    <t>"dle nových konstrukcních vrstev" (60,0+5,0+5,0)*5,0</t>
  </si>
  <si>
    <t>11</t>
  </si>
  <si>
    <t>181951112</t>
  </si>
  <si>
    <t>Úprava pláně vyrovnáním výškových rozdílů strojně v hornině třídy těžitelnosti I, skupiny 1 až 3 se zhutněním</t>
  </si>
  <si>
    <t>-1751590658</t>
  </si>
  <si>
    <t>https://podminky.urs.cz/item/CS_URS_2021_02/181951112</t>
  </si>
  <si>
    <t>"úprava základové spráry" 58,95*2,5</t>
  </si>
  <si>
    <t>Zakládání</t>
  </si>
  <si>
    <t>12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</si>
  <si>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</si>
  <si>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</si>
  <si>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m</t>
  </si>
  <si>
    <t>1467232447</t>
  </si>
  <si>
    <t>https://podminky.urs.cz/item/CS_URS_2021_02/212752101</t>
  </si>
  <si>
    <t>"odvodnění rubu zdi, včetně tvarovek" 60*2</t>
  </si>
  <si>
    <t>Svislé a kompletní konstrukce</t>
  </si>
  <si>
    <t>13</t>
  </si>
  <si>
    <t>317321018</t>
  </si>
  <si>
    <t>Římsy opěrných zdí a valů z betonu železového tř. C 30/37</t>
  </si>
  <si>
    <t>1026338709</t>
  </si>
  <si>
    <t>https://podminky.urs.cz/item/CS_URS_2021_02/317321018</t>
  </si>
  <si>
    <t>"rímsa" 0,65*0,3*58,95</t>
  </si>
  <si>
    <t>14</t>
  </si>
  <si>
    <t>317353111</t>
  </si>
  <si>
    <t>Bednění říms opěrných zdí a valů jakéhokoliv tvaru přímých, zalomených nebo jinak zakřivených zřízení</t>
  </si>
  <si>
    <t>-200260742</t>
  </si>
  <si>
    <t>https://podminky.urs.cz/item/CS_URS_2021_02/317353111</t>
  </si>
  <si>
    <t>"rímsa" (0,3*58,95*2+(0,15+0,1)*58,95)*1,05</t>
  </si>
  <si>
    <t>317353112</t>
  </si>
  <si>
    <t>Bednění říms opěrných zdí a valů jakéhokoliv tvaru přímých, zalomených nebo jinak zakřivených odstranění</t>
  </si>
  <si>
    <t>-669662798</t>
  </si>
  <si>
    <t>https://podminky.urs.cz/item/CS_URS_2021_02/317353112</t>
  </si>
  <si>
    <t>16</t>
  </si>
  <si>
    <t>317361016</t>
  </si>
  <si>
    <t>Výztuž říms opěrných zdí a valů z oceli 10 505 (R) nebo BSt 500</t>
  </si>
  <si>
    <t>t</t>
  </si>
  <si>
    <t>-1728498117</t>
  </si>
  <si>
    <t>https://podminky.urs.cz/item/CS_URS_2021_02/317361016</t>
  </si>
  <si>
    <t>"rímsa, uvažováno 5%, dle RDS a dílenské dokumentace" 0,65*0,3*58,95*2,5*0,05</t>
  </si>
  <si>
    <t>17</t>
  </si>
  <si>
    <t>327323125</t>
  </si>
  <si>
    <t>Opěrné zdi a valy z betonu železového bez zvláštních nároků na vliv prostředí tř. C 12/15</t>
  </si>
  <si>
    <t>-1457341375</t>
  </si>
  <si>
    <t>https://podminky.urs.cz/item/CS_URS_2021_02/327323125</t>
  </si>
  <si>
    <t>"podkladní a vyrovnávací mazanina" (0,85+0,1)*58,95*0,1</t>
  </si>
  <si>
    <t>18</t>
  </si>
  <si>
    <t>327324128</t>
  </si>
  <si>
    <t>Opěrné zdi a valy z betonu železového odolný proti agresivnímu prostředí tř. C 30/37</t>
  </si>
  <si>
    <t>1289159401</t>
  </si>
  <si>
    <t>https://podminky.urs.cz/item/CS_URS_2021_02/327324128</t>
  </si>
  <si>
    <t>0,4*0,3*(58,95-15,5)</t>
  </si>
  <si>
    <t>1,25*0,4*58,95</t>
  </si>
  <si>
    <t>0,4*((1,12-0,4+1,26)/2)*15,5</t>
  </si>
  <si>
    <t>0,4*((1,26+1,53)/2)*7,0</t>
  </si>
  <si>
    <t>0,4*((1,53+2,42-0,4)/2)*9,2</t>
  </si>
  <si>
    <t>0,4*((2,42+0,3+0,2+2,53+0,3+0,2)/2)*2,4+0,4*((2,42+0,3+0,2+2,53+0,3+0,2)/2)*3,2-(PI*0,5*0,5*0,8)</t>
  </si>
  <si>
    <t>0,4*((2,53-0,4+2,19-0,4)/2)*(22,25-2,4)</t>
  </si>
  <si>
    <t>0,4*((2,19-0,4-0,4+1,66-0,4)/2)*5,0</t>
  </si>
  <si>
    <t>19</t>
  </si>
  <si>
    <t>327351211</t>
  </si>
  <si>
    <t>Bednění opěrných zdí a valů svislých i skloněných, výšky do 20 m zřízení</t>
  </si>
  <si>
    <t>76590455</t>
  </si>
  <si>
    <t>https://podminky.urs.cz/item/CS_URS_2021_02/327351211</t>
  </si>
  <si>
    <t>0,4*58,95*2</t>
  </si>
  <si>
    <t>((1,12-0,4+1,26)/2)*15,5*2</t>
  </si>
  <si>
    <t>((1,26+1,53)/2)*7,0*2</t>
  </si>
  <si>
    <t>((1,53+2,42-0,4)/2)*9,2*2</t>
  </si>
  <si>
    <t>((2,42+0,3+0,2+2,53+0,3+0,2)/2)*2,4*2+((2,42+0,3+0,2+2,53+0,3+0,2)/2)*3,2*2</t>
  </si>
  <si>
    <t>((2,53-0,4+2,19-0,4)/2)*(22,25-2,4)*2</t>
  </si>
  <si>
    <t>((2,19-0,4-0,4+1,66-0,4)/2)*5,0*2</t>
  </si>
  <si>
    <t>254.422*1.05</t>
  </si>
  <si>
    <t>20</t>
  </si>
  <si>
    <t>327351221</t>
  </si>
  <si>
    <t>Bednění opěrných zdí a valů svislých i skloněných, výšky do 20 m odstranění</t>
  </si>
  <si>
    <t>-1920152226</t>
  </si>
  <si>
    <t>https://podminky.urs.cz/item/CS_URS_2021_02/327351221</t>
  </si>
  <si>
    <t>327361006</t>
  </si>
  <si>
    <t>Výztuž opěrných zdí a valů průměru do 12 mm, z oceli 10 505 (R) nebo BSt 500</t>
  </si>
  <si>
    <t>1838800016</t>
  </si>
  <si>
    <t>https://podminky.urs.cz/item/CS_URS_2021_02/327361006</t>
  </si>
  <si>
    <t>"odhad 5%, dle RDS a dílenské dokumentace" 81,113*2,5*0,05</t>
  </si>
  <si>
    <t>22</t>
  </si>
  <si>
    <t>334791112</t>
  </si>
  <si>
    <t>Prostup v betonových zdech z plastových trub průměru do DN 110</t>
  </si>
  <si>
    <t>813864888</t>
  </si>
  <si>
    <t>https://podminky.urs.cz/item/CS_URS_2021_02/334791112</t>
  </si>
  <si>
    <t>23*0,5</t>
  </si>
  <si>
    <t>Vodorovné konstrukce</t>
  </si>
  <si>
    <t>23</t>
  </si>
  <si>
    <t>458311121</t>
  </si>
  <si>
    <t>Výplňové klíny a filtrační vrstvy za opěrou z betonu hutněného po vrstvách výplňového prostého</t>
  </si>
  <si>
    <t>9614577</t>
  </si>
  <si>
    <t>https://podminky.urs.cz/item/CS_URS_2021_02/458311121</t>
  </si>
  <si>
    <t>"chudý beton" (0,5*0,8+0,3*0,9+0,9*0,9*0,5)*58,95</t>
  </si>
  <si>
    <t>24</t>
  </si>
  <si>
    <t>463211131</t>
  </si>
  <si>
    <t>Rovnanina z lomového kamene neopracovaného tříděného pro všechny tl. rovnaniny, bez vypracování líce s vyklínováním spár a dutin úlomky kamene</t>
  </si>
  <si>
    <t>-720496321</t>
  </si>
  <si>
    <t>https://podminky.urs.cz/item/CS_URS_2021_02/463211131</t>
  </si>
  <si>
    <t>"kamenná rovnanina" 0,3*0,3*50,8</t>
  </si>
  <si>
    <t>Komunikace pozemní</t>
  </si>
  <si>
    <t>25</t>
  </si>
  <si>
    <t>564231111</t>
  </si>
  <si>
    <t>Podklad nebo podsyp ze štěrkopísku ŠP s rozprostřením, vlhčením a zhutněním, po zhutnění tl. 100 mm</t>
  </si>
  <si>
    <t>580002800</t>
  </si>
  <si>
    <t>https://podminky.urs.cz/item/CS_URS_2021_02/564231111</t>
  </si>
  <si>
    <t>"levá strana, pata" 1,9*58,95</t>
  </si>
  <si>
    <t>26</t>
  </si>
  <si>
    <t>564811111</t>
  </si>
  <si>
    <t>Podklad ze štěrkodrti ŠD s rozprostřením a zhutněním, po zhutnění tl. 50 mm</t>
  </si>
  <si>
    <t>1197488361</t>
  </si>
  <si>
    <t>https://podminky.urs.cz/item/CS_URS_2021_02/564811111</t>
  </si>
  <si>
    <t>"levá strana, pata, mlatová úprava" 2,0*58,95</t>
  </si>
  <si>
    <t>27</t>
  </si>
  <si>
    <t>564851111</t>
  </si>
  <si>
    <t>Podklad ze štěrkodrti ŠD s rozprostřením a zhutněním, po zhutnění tl. 150 mm</t>
  </si>
  <si>
    <t>83160905</t>
  </si>
  <si>
    <t>https://podminky.urs.cz/item/CS_URS_2021_02/564851111</t>
  </si>
  <si>
    <t>"levá strana, pata" 1,8*58,95</t>
  </si>
  <si>
    <t>28</t>
  </si>
  <si>
    <t>564871113</t>
  </si>
  <si>
    <t>Podklad ze štěrkodrti ŠD s rozprostřením a zhutněním, po zhutnění tl. 270 mm</t>
  </si>
  <si>
    <t>-1786398573</t>
  </si>
  <si>
    <t>https://podminky.urs.cz/item/CS_URS_2021_02/564871113</t>
  </si>
  <si>
    <t>"nová konstrukce vozovky" (60,0+5,0+5,0)*5,0</t>
  </si>
  <si>
    <t>29</t>
  </si>
  <si>
    <t>565165121</t>
  </si>
  <si>
    <t>Asfaltový beton vrstva podkladní ACP 16 (obalované kamenivo střednězrnné - OKS) s rozprostřením a zhutněním v pruhu šířky přes 3 m, po zhutnění tl. 80 mm</t>
  </si>
  <si>
    <t>-1925858743</t>
  </si>
  <si>
    <t>https://podminky.urs.cz/item/CS_URS_2021_02/565165121</t>
  </si>
  <si>
    <t>30</t>
  </si>
  <si>
    <t>567122114</t>
  </si>
  <si>
    <t>Podklad ze směsi stmelené cementem SC bez dilatačních spár, s rozprostřením a zhutněním SC C 8/10 (KSC I), po zhutnění tl. 150 mm</t>
  </si>
  <si>
    <t>226591993</t>
  </si>
  <si>
    <t>https://podminky.urs.cz/item/CS_URS_2021_02/567122114</t>
  </si>
  <si>
    <t>31</t>
  </si>
  <si>
    <t>573111113</t>
  </si>
  <si>
    <t>Postřik infiltrační PI z asfaltu silničního s posypem kamenivem, v množství 1,50 kg/m2</t>
  </si>
  <si>
    <t>911964053</t>
  </si>
  <si>
    <t>https://podminky.urs.cz/item/CS_URS_2021_02/573111113</t>
  </si>
  <si>
    <t>32</t>
  </si>
  <si>
    <t>573231108</t>
  </si>
  <si>
    <t>Postřik spojovací PS bez posypu kamenivem ze silniční emulze, v množství 0,50 kg/m2</t>
  </si>
  <si>
    <t>-1948114074</t>
  </si>
  <si>
    <t>https://podminky.urs.cz/item/CS_URS_2021_02/573231108</t>
  </si>
  <si>
    <t>"nová konstrukce vozovky" (60,0+5,0+5,0)*5,0*2</t>
  </si>
  <si>
    <t>33</t>
  </si>
  <si>
    <t>576133121</t>
  </si>
  <si>
    <t>Asfaltový koberec mastixový SMA 8 (AKMJ) s rozprostřením a se zhutněním v pruhu šířky přes 3 m, po zhutnění tl. 40 mm</t>
  </si>
  <si>
    <t>-654661156</t>
  </si>
  <si>
    <t>https://podminky.urs.cz/item/CS_URS_2021_02/576133121</t>
  </si>
  <si>
    <t>34</t>
  </si>
  <si>
    <t>577156121</t>
  </si>
  <si>
    <t>Asfaltový beton vrstva ložní ACL 22 (ABVH) s rozprostřením a zhutněním z nemodifikovaného asfaltu v pruhu šířky přes 3 m, po zhutnění tl. 60 mm</t>
  </si>
  <si>
    <t>1209166724</t>
  </si>
  <si>
    <t>https://podminky.urs.cz/item/CS_URS_2021_02/577156121</t>
  </si>
  <si>
    <t>Ostatní konstrukce a práce, bourání</t>
  </si>
  <si>
    <t>35</t>
  </si>
  <si>
    <t>911334122</t>
  </si>
  <si>
    <t>Zábradelní svodidla ocelová s osazením sloupků kotvením do římsy, se svodnicí úrovně zádržnosti H2 s výplní ze svislých tyčí</t>
  </si>
  <si>
    <t>-988279670</t>
  </si>
  <si>
    <t>https://podminky.urs.cz/item/CS_URS_2021_02/911334122</t>
  </si>
  <si>
    <t>"včetně náběhů" 66,0</t>
  </si>
  <si>
    <t>36</t>
  </si>
  <si>
    <t>911334411</t>
  </si>
  <si>
    <t>Zábradelní svodidla ocelová ukončení zábradelních madel</t>
  </si>
  <si>
    <t>kus</t>
  </si>
  <si>
    <t>2006467809</t>
  </si>
  <si>
    <t>https://podminky.urs.cz/item/CS_URS_2021_02/911334411</t>
  </si>
  <si>
    <t>37</t>
  </si>
  <si>
    <t>911334513</t>
  </si>
  <si>
    <t>Zábradelní svodidla ocelová dilatace zábradelní výplně ze svislých tyčí s elektricky izolovaným stykem</t>
  </si>
  <si>
    <t>573273683</t>
  </si>
  <si>
    <t>https://podminky.urs.cz/item/CS_URS_2021_02/911334513</t>
  </si>
  <si>
    <t>38</t>
  </si>
  <si>
    <t>911334524</t>
  </si>
  <si>
    <t>Zábradelní svodidla ocelová dilatace madel s elektricky neizolovaným stykem, v rozmezí 80 mm</t>
  </si>
  <si>
    <t>-1593115871</t>
  </si>
  <si>
    <t>https://podminky.urs.cz/item/CS_URS_2021_02/911334524</t>
  </si>
  <si>
    <t>39</t>
  </si>
  <si>
    <t>911381812</t>
  </si>
  <si>
    <t>Odstranění silničního betonového svodidla s naložením na dopravní prostředek délky 2 m, výšky 0,8 m</t>
  </si>
  <si>
    <t>871814487</t>
  </si>
  <si>
    <t>https://podminky.urs.cz/item/CS_URS_2021_02/911381812</t>
  </si>
  <si>
    <t>"stávající svodidlo" 5*2,0</t>
  </si>
  <si>
    <t>40</t>
  </si>
  <si>
    <t>915111112</t>
  </si>
  <si>
    <t>Vodorovné dopravní značení stříkané barvou dělící čára šířky 125 mm souvislá bílá retroreflexní</t>
  </si>
  <si>
    <t>-1841751303</t>
  </si>
  <si>
    <t>https://podminky.urs.cz/item/CS_URS_2021_02/915111112</t>
  </si>
  <si>
    <t>2*70</t>
  </si>
  <si>
    <t>41</t>
  </si>
  <si>
    <t>915611111</t>
  </si>
  <si>
    <t>Předznačení pro vodorovné značení stříkané barvou nebo prováděné z nátěrových hmot liniové dělicí čáry, vodicí proužky</t>
  </si>
  <si>
    <t>-1272926886</t>
  </si>
  <si>
    <t>https://podminky.urs.cz/item/CS_URS_2021_02/915611111</t>
  </si>
  <si>
    <t>42</t>
  </si>
  <si>
    <t>919112231</t>
  </si>
  <si>
    <t>Řezání dilatačních spár v živičném krytu vytvoření komůrky pro těsnící zálivku šířky 20 mm, hloubky 25 mm</t>
  </si>
  <si>
    <t>-943337459</t>
  </si>
  <si>
    <t>https://podminky.urs.cz/item/CS_URS_2021_02/919112231</t>
  </si>
  <si>
    <t>"ZÚ, KÚ, podél rímsy" 5,0+5,0+58,95</t>
  </si>
  <si>
    <t>43</t>
  </si>
  <si>
    <t>919121231</t>
  </si>
  <si>
    <t>Utěsnění dilatačních spár zálivkou za studena v cementobetonovém nebo živičném krytu včetně adhezního nátěru bez těsnicího profilu pod zálivkou, pro komůrky šířky 20 mm, hloubky 25 mm</t>
  </si>
  <si>
    <t>-660121041</t>
  </si>
  <si>
    <t>https://podminky.urs.cz/item/CS_URS_2021_02/919121231</t>
  </si>
  <si>
    <t>44</t>
  </si>
  <si>
    <t>919521180</t>
  </si>
  <si>
    <t>Zřízení silničního propustku z trub betonových nebo železobetonových DN 1000 mm</t>
  </si>
  <si>
    <t>-1272664803</t>
  </si>
  <si>
    <t>https://podminky.urs.cz/item/CS_URS_2021_02/919521180</t>
  </si>
  <si>
    <t>45</t>
  </si>
  <si>
    <t>M</t>
  </si>
  <si>
    <t>59222003</t>
  </si>
  <si>
    <t>trouba ŽB hrdlová DN 1000</t>
  </si>
  <si>
    <t>1098626776</t>
  </si>
  <si>
    <t>46</t>
  </si>
  <si>
    <t>919726122</t>
  </si>
  <si>
    <t>Geotextilie netkaná pro ochranu, separaci nebo filtraci měrná hmotnost přes 200 do 300 g/m2</t>
  </si>
  <si>
    <t>1545717247</t>
  </si>
  <si>
    <t>https://podminky.urs.cz/item/CS_URS_2021_02/919726122</t>
  </si>
  <si>
    <t>((0,3+0,3+0,3+0,3)*50,8)*1,1</t>
  </si>
  <si>
    <t>47</t>
  </si>
  <si>
    <t>919735112</t>
  </si>
  <si>
    <t>Řezání stávajícího živičného krytu nebo podkladu hloubky přes 50 do 100 mm</t>
  </si>
  <si>
    <t>-573049166</t>
  </si>
  <si>
    <t>https://podminky.urs.cz/item/CS_URS_2021_02/919735112</t>
  </si>
  <si>
    <t>"ZÚ, KÚ" 5,0+5,0</t>
  </si>
  <si>
    <t>48</t>
  </si>
  <si>
    <t>931951111</t>
  </si>
  <si>
    <t>Výplň dilatačních spár dřevovláknitými deskami máčenými z obou stran v asfaltu, tl. do 25 mm</t>
  </si>
  <si>
    <t>813252815</t>
  </si>
  <si>
    <t>https://podminky.urs.cz/item/CS_URS_2021_02/931951111</t>
  </si>
  <si>
    <t>"propustek, tl. 15mm" ((0,4+0,4)*(2,53+0,3+0,2))+((0,4+0,4)*(2,42+0,3+0,2))</t>
  </si>
  <si>
    <t>"římsa" (0,3*0,65)*2</t>
  </si>
  <si>
    <t>49</t>
  </si>
  <si>
    <t>966005211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</si>
  <si>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</si>
  <si>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446359434</t>
  </si>
  <si>
    <t>https://podminky.urs.cz/item/CS_URS_2021_02/966005211</t>
  </si>
  <si>
    <t>"stávajcí zábradlí - trubkové" 24</t>
  </si>
  <si>
    <t>"stávajcí zábradlí - tubková madla, betonové sloupky" 14</t>
  </si>
  <si>
    <t>50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</si>
  <si>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</si>
  <si>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</si>
  <si>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1765764533</t>
  </si>
  <si>
    <t>https://podminky.urs.cz/item/CS_URS_2021_02/966006211</t>
  </si>
  <si>
    <t>51</t>
  </si>
  <si>
    <t>981513112</t>
  </si>
  <si>
    <t>Demolice konstrukcí objektů těžkými mechanizačními prostředky zdiva na maltu cementovou z cihel nebo tvárnic</t>
  </si>
  <si>
    <t>-1908996589</t>
  </si>
  <si>
    <t>https://podminky.urs.cz/item/CS_URS_2021_02/981513112</t>
  </si>
  <si>
    <t>52</t>
  </si>
  <si>
    <t>981513113</t>
  </si>
  <si>
    <t>Demolice konstrukcí objektů těžkými mechanizačními prostředky zdiva na maltu cementovou z kamene</t>
  </si>
  <si>
    <t>-1557833234</t>
  </si>
  <si>
    <t>https://podminky.urs.cz/item/CS_URS_2021_02/981513113</t>
  </si>
  <si>
    <t>53</t>
  </si>
  <si>
    <t>981513114</t>
  </si>
  <si>
    <t>Demolice konstrukcí objektů těžkými mechanizačními prostředky konstrukcí ze železobetonu</t>
  </si>
  <si>
    <t>-603259466</t>
  </si>
  <si>
    <t>https://podminky.urs.cz/item/CS_URS_2021_02/981513114</t>
  </si>
  <si>
    <t>997</t>
  </si>
  <si>
    <t>Přesun sutě</t>
  </si>
  <si>
    <t>54</t>
  </si>
  <si>
    <t>997221862</t>
  </si>
  <si>
    <t>Poplatek za uložení stavebního odpadu na recyklační skládce (skládkovné) z armovaného betonu zatříděného do Katalogu odpadů pod kódem 17 01 01</t>
  </si>
  <si>
    <t>45295286</t>
  </si>
  <si>
    <t>https://podminky.urs.cz/item/CS_URS_2021_02/997221862</t>
  </si>
  <si>
    <t>"stávající propustek - odhad kubatury k demolici" 3*2,5</t>
  </si>
  <si>
    <t>55</t>
  </si>
  <si>
    <t>997221873</t>
  </si>
  <si>
    <t>Poplatek za uložení stavebního odpadu na recyklační skládce (skládkovné) zeminy a kamení zatříděného do Katalogu odpadů pod kódem 17 05 04</t>
  </si>
  <si>
    <t>-1376933187</t>
  </si>
  <si>
    <t>https://podminky.urs.cz/item/CS_URS_2021_02/997221873</t>
  </si>
  <si>
    <t>488,566*2,1</t>
  </si>
  <si>
    <t>56</t>
  </si>
  <si>
    <t>997221875</t>
  </si>
  <si>
    <t>Poplatek za uložení stavebního odpadu na recyklační skládce (skládkovné) asfaltového bez obsahu dehtu zatříděného do Katalogu odpadů pod kódem 17 03 02</t>
  </si>
  <si>
    <t>1513738276</t>
  </si>
  <si>
    <t>https://podminky.urs.cz/item/CS_URS_2021_02/997221875</t>
  </si>
  <si>
    <t>"kryt vozovky" (60,0+5,0+5,0)*5,0*0,1*2,4</t>
  </si>
  <si>
    <t>998</t>
  </si>
  <si>
    <t>Přesun hmot</t>
  </si>
  <si>
    <t>57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</si>
  <si>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</si>
  <si>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</si>
  <si>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-750775923</t>
  </si>
  <si>
    <t>https://podminky.urs.cz/item/CS_URS_2021_02/998153131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</si>
  <si>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</si>
  <si>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</si>
  <si>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</si>
  <si>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</si>
  <si>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</si>
  <si>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VRN1</t>
  </si>
  <si>
    <t>Průzkumné, geodetické a projektové práce</t>
  </si>
  <si>
    <t>011114000</t>
  </si>
  <si>
    <t>Inženýrsko-geologický průzkum</t>
  </si>
  <si>
    <t>kpl</t>
  </si>
  <si>
    <t>1024</t>
  </si>
  <si>
    <t>-1548601498</t>
  </si>
  <si>
    <t>https://podminky.urs.cz/item/CS_URS_2021_02/011114000</t>
  </si>
  <si>
    <t>"doplňkový IG průzkum v průběhu stavby" 1</t>
  </si>
  <si>
    <t>012103000</t>
  </si>
  <si>
    <t>Geodetické práce před výstavbou</t>
  </si>
  <si>
    <t>362100927</t>
  </si>
  <si>
    <t>https://podminky.urs.cz/item/CS_URS_2021_02/012103000</t>
  </si>
  <si>
    <t>"vytyčení veškerých inženýrských sítí v prostoru stavby" 1</t>
  </si>
  <si>
    <t>"geodetické práce před zahájením stavby" 1</t>
  </si>
  <si>
    <t>012203000</t>
  </si>
  <si>
    <t>Geodetické práce při provádění stavby</t>
  </si>
  <si>
    <t>1826712766</t>
  </si>
  <si>
    <t>https://podminky.urs.cz/item/CS_URS_2021_02/012203000</t>
  </si>
  <si>
    <t>012303000</t>
  </si>
  <si>
    <t>Geodetické práce po výstavbě</t>
  </si>
  <si>
    <t>-145487603</t>
  </si>
  <si>
    <t>https://podminky.urs.cz/item/CS_URS_2021_02/012303000</t>
  </si>
  <si>
    <t>"geodetické práce po výstavbě" 1</t>
  </si>
  <si>
    <t>"zaměření skutečného stavu" 1</t>
  </si>
  <si>
    <t>013244000</t>
  </si>
  <si>
    <t>Dokumentace pro provádění stavby</t>
  </si>
  <si>
    <t>2038797515</t>
  </si>
  <si>
    <t>https://podminky.urs.cz/item/CS_URS_2021_02/013244000</t>
  </si>
  <si>
    <t>013254000</t>
  </si>
  <si>
    <t>Dokumentace skutečného provedení stavby</t>
  </si>
  <si>
    <t>-165895823</t>
  </si>
  <si>
    <t>https://podminky.urs.cz/item/CS_URS_2021_02/013254000</t>
  </si>
  <si>
    <t>013274000</t>
  </si>
  <si>
    <t>Pasportizace objektu před započetím prací</t>
  </si>
  <si>
    <t>753569106</t>
  </si>
  <si>
    <t>https://podminky.urs.cz/item/CS_URS_2021_02/013274000</t>
  </si>
  <si>
    <t>013284000</t>
  </si>
  <si>
    <t>Pasportizace objektu po provedení prací</t>
  </si>
  <si>
    <t>-2025877416</t>
  </si>
  <si>
    <t>https://podminky.urs.cz/item/CS_URS_2021_02/013284000</t>
  </si>
  <si>
    <t>VRN3</t>
  </si>
  <si>
    <t>Zařízení staveniště</t>
  </si>
  <si>
    <t>030001000</t>
  </si>
  <si>
    <t>-1373941404</t>
  </si>
  <si>
    <t>https://podminky.urs.cz/item/CS_URS_2021_02/030001000</t>
  </si>
  <si>
    <t>"zarízení stavenište, vcetne napojení na síte a prípadných lávek nebo konstrukcí pro prístup do prilehlých nemovitostí" 1</t>
  </si>
  <si>
    <t>VRN6</t>
  </si>
  <si>
    <t>Územní vlivy</t>
  </si>
  <si>
    <t>060001000</t>
  </si>
  <si>
    <t>672518172</t>
  </si>
  <si>
    <t>https://podminky.urs.cz/item/CS_URS_2021_02/060001000</t>
  </si>
  <si>
    <t>VRN7</t>
  </si>
  <si>
    <t>Provozní vlivy</t>
  </si>
  <si>
    <t>071002000</t>
  </si>
  <si>
    <t>Provoz investora, třetích osob</t>
  </si>
  <si>
    <t>-263374132</t>
  </si>
  <si>
    <t>https://podminky.urs.cz/item/CS_URS_2021_02/071002000</t>
  </si>
  <si>
    <t>"koordinace při provádění přeložek inženýrských sítí" 1</t>
  </si>
  <si>
    <t>072103011</t>
  </si>
  <si>
    <t>Zajištění DIO komunikace II. a III. třídy - jednoduché el. vedení</t>
  </si>
  <si>
    <t>-1865945086</t>
  </si>
  <si>
    <t>https://podminky.urs.cz/item/CS_URS_2021_02/072103011</t>
  </si>
  <si>
    <t>"DIR, DIO"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</si>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</sst>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213" TargetMode="External" /><Relationship Id="rId2" Type="http://schemas.openxmlformats.org/officeDocument/2006/relationships/hyperlink" Target="https://podminky.urs.cz/item/CS_URS_2021_02/113107223" TargetMode="External" /><Relationship Id="rId3" Type="http://schemas.openxmlformats.org/officeDocument/2006/relationships/hyperlink" Target="https://podminky.urs.cz/item/CS_URS_2021_02/113154124" TargetMode="External" /><Relationship Id="rId4" Type="http://schemas.openxmlformats.org/officeDocument/2006/relationships/hyperlink" Target="https://podminky.urs.cz/item/CS_URS_2021_02/122251104" TargetMode="External" /><Relationship Id="rId5" Type="http://schemas.openxmlformats.org/officeDocument/2006/relationships/hyperlink" Target="https://podminky.urs.cz/item/CS_URS_2021_02/162551108" TargetMode="External" /><Relationship Id="rId6" Type="http://schemas.openxmlformats.org/officeDocument/2006/relationships/hyperlink" Target="https://podminky.urs.cz/item/CS_URS_2021_02/162751117" TargetMode="External" /><Relationship Id="rId7" Type="http://schemas.openxmlformats.org/officeDocument/2006/relationships/hyperlink" Target="https://podminky.urs.cz/item/CS_URS_2021_02/167151111" TargetMode="External" /><Relationship Id="rId8" Type="http://schemas.openxmlformats.org/officeDocument/2006/relationships/hyperlink" Target="https://podminky.urs.cz/item/CS_URS_2021_02/171151112" TargetMode="External" /><Relationship Id="rId9" Type="http://schemas.openxmlformats.org/officeDocument/2006/relationships/hyperlink" Target="https://podminky.urs.cz/item/CS_URS_2021_02/171251201" TargetMode="External" /><Relationship Id="rId10" Type="http://schemas.openxmlformats.org/officeDocument/2006/relationships/hyperlink" Target="https://podminky.urs.cz/item/CS_URS_2021_02/181252305" TargetMode="External" /><Relationship Id="rId11" Type="http://schemas.openxmlformats.org/officeDocument/2006/relationships/hyperlink" Target="https://podminky.urs.cz/item/CS_URS_2021_02/181951112" TargetMode="External" /><Relationship Id="rId12" Type="http://schemas.openxmlformats.org/officeDocument/2006/relationships/hyperlink" Target="https://podminky.urs.cz/item/CS_URS_2021_02/212752101" TargetMode="External" /><Relationship Id="rId13" Type="http://schemas.openxmlformats.org/officeDocument/2006/relationships/hyperlink" Target="https://podminky.urs.cz/item/CS_URS_2021_02/317321018" TargetMode="External" /><Relationship Id="rId14" Type="http://schemas.openxmlformats.org/officeDocument/2006/relationships/hyperlink" Target="https://podminky.urs.cz/item/CS_URS_2021_02/317353111" TargetMode="External" /><Relationship Id="rId15" Type="http://schemas.openxmlformats.org/officeDocument/2006/relationships/hyperlink" Target="https://podminky.urs.cz/item/CS_URS_2021_02/317353112" TargetMode="External" /><Relationship Id="rId16" Type="http://schemas.openxmlformats.org/officeDocument/2006/relationships/hyperlink" Target="https://podminky.urs.cz/item/CS_URS_2021_02/317361016" TargetMode="External" /><Relationship Id="rId17" Type="http://schemas.openxmlformats.org/officeDocument/2006/relationships/hyperlink" Target="https://podminky.urs.cz/item/CS_URS_2021_02/327323125" TargetMode="External" /><Relationship Id="rId18" Type="http://schemas.openxmlformats.org/officeDocument/2006/relationships/hyperlink" Target="https://podminky.urs.cz/item/CS_URS_2021_02/327324128" TargetMode="External" /><Relationship Id="rId19" Type="http://schemas.openxmlformats.org/officeDocument/2006/relationships/hyperlink" Target="https://podminky.urs.cz/item/CS_URS_2021_02/327351211" TargetMode="External" /><Relationship Id="rId20" Type="http://schemas.openxmlformats.org/officeDocument/2006/relationships/hyperlink" Target="https://podminky.urs.cz/item/CS_URS_2021_02/327351221" TargetMode="External" /><Relationship Id="rId21" Type="http://schemas.openxmlformats.org/officeDocument/2006/relationships/hyperlink" Target="https://podminky.urs.cz/item/CS_URS_2021_02/327361006" TargetMode="External" /><Relationship Id="rId22" Type="http://schemas.openxmlformats.org/officeDocument/2006/relationships/hyperlink" Target="https://podminky.urs.cz/item/CS_URS_2021_02/334791112" TargetMode="External" /><Relationship Id="rId23" Type="http://schemas.openxmlformats.org/officeDocument/2006/relationships/hyperlink" Target="https://podminky.urs.cz/item/CS_URS_2021_02/458311121" TargetMode="External" /><Relationship Id="rId24" Type="http://schemas.openxmlformats.org/officeDocument/2006/relationships/hyperlink" Target="https://podminky.urs.cz/item/CS_URS_2021_02/463211131" TargetMode="External" /><Relationship Id="rId25" Type="http://schemas.openxmlformats.org/officeDocument/2006/relationships/hyperlink" Target="https://podminky.urs.cz/item/CS_URS_2021_02/564231111" TargetMode="External" /><Relationship Id="rId26" Type="http://schemas.openxmlformats.org/officeDocument/2006/relationships/hyperlink" Target="https://podminky.urs.cz/item/CS_URS_2021_02/564811111" TargetMode="External" /><Relationship Id="rId27" Type="http://schemas.openxmlformats.org/officeDocument/2006/relationships/hyperlink" Target="https://podminky.urs.cz/item/CS_URS_2021_02/564851111" TargetMode="External" /><Relationship Id="rId28" Type="http://schemas.openxmlformats.org/officeDocument/2006/relationships/hyperlink" Target="https://podminky.urs.cz/item/CS_URS_2021_02/564871113" TargetMode="External" /><Relationship Id="rId29" Type="http://schemas.openxmlformats.org/officeDocument/2006/relationships/hyperlink" Target="https://podminky.urs.cz/item/CS_URS_2021_02/565165121" TargetMode="External" /><Relationship Id="rId30" Type="http://schemas.openxmlformats.org/officeDocument/2006/relationships/hyperlink" Target="https://podminky.urs.cz/item/CS_URS_2021_02/567122114" TargetMode="External" /><Relationship Id="rId31" Type="http://schemas.openxmlformats.org/officeDocument/2006/relationships/hyperlink" Target="https://podminky.urs.cz/item/CS_URS_2021_02/573111113" TargetMode="External" /><Relationship Id="rId32" Type="http://schemas.openxmlformats.org/officeDocument/2006/relationships/hyperlink" Target="https://podminky.urs.cz/item/CS_URS_2021_02/573231108" TargetMode="External" /><Relationship Id="rId33" Type="http://schemas.openxmlformats.org/officeDocument/2006/relationships/hyperlink" Target="https://podminky.urs.cz/item/CS_URS_2021_02/576133121" TargetMode="External" /><Relationship Id="rId34" Type="http://schemas.openxmlformats.org/officeDocument/2006/relationships/hyperlink" Target="https://podminky.urs.cz/item/CS_URS_2021_02/577156121" TargetMode="External" /><Relationship Id="rId35" Type="http://schemas.openxmlformats.org/officeDocument/2006/relationships/hyperlink" Target="https://podminky.urs.cz/item/CS_URS_2021_02/911334122" TargetMode="External" /><Relationship Id="rId36" Type="http://schemas.openxmlformats.org/officeDocument/2006/relationships/hyperlink" Target="https://podminky.urs.cz/item/CS_URS_2021_02/911334411" TargetMode="External" /><Relationship Id="rId37" Type="http://schemas.openxmlformats.org/officeDocument/2006/relationships/hyperlink" Target="https://podminky.urs.cz/item/CS_URS_2021_02/911334513" TargetMode="External" /><Relationship Id="rId38" Type="http://schemas.openxmlformats.org/officeDocument/2006/relationships/hyperlink" Target="https://podminky.urs.cz/item/CS_URS_2021_02/911334524" TargetMode="External" /><Relationship Id="rId39" Type="http://schemas.openxmlformats.org/officeDocument/2006/relationships/hyperlink" Target="https://podminky.urs.cz/item/CS_URS_2021_02/911381812" TargetMode="External" /><Relationship Id="rId40" Type="http://schemas.openxmlformats.org/officeDocument/2006/relationships/hyperlink" Target="https://podminky.urs.cz/item/CS_URS_2021_02/915111112" TargetMode="External" /><Relationship Id="rId41" Type="http://schemas.openxmlformats.org/officeDocument/2006/relationships/hyperlink" Target="https://podminky.urs.cz/item/CS_URS_2021_02/915611111" TargetMode="External" /><Relationship Id="rId42" Type="http://schemas.openxmlformats.org/officeDocument/2006/relationships/hyperlink" Target="https://podminky.urs.cz/item/CS_URS_2021_02/919112231" TargetMode="External" /><Relationship Id="rId43" Type="http://schemas.openxmlformats.org/officeDocument/2006/relationships/hyperlink" Target="https://podminky.urs.cz/item/CS_URS_2021_02/919121231" TargetMode="External" /><Relationship Id="rId44" Type="http://schemas.openxmlformats.org/officeDocument/2006/relationships/hyperlink" Target="https://podminky.urs.cz/item/CS_URS_2021_02/919521180" TargetMode="External" /><Relationship Id="rId45" Type="http://schemas.openxmlformats.org/officeDocument/2006/relationships/hyperlink" Target="https://podminky.urs.cz/item/CS_URS_2021_02/919726122" TargetMode="External" /><Relationship Id="rId46" Type="http://schemas.openxmlformats.org/officeDocument/2006/relationships/hyperlink" Target="https://podminky.urs.cz/item/CS_URS_2021_02/919735112" TargetMode="External" /><Relationship Id="rId47" Type="http://schemas.openxmlformats.org/officeDocument/2006/relationships/hyperlink" Target="https://podminky.urs.cz/item/CS_URS_2021_02/931951111" TargetMode="External" /><Relationship Id="rId48" Type="http://schemas.openxmlformats.org/officeDocument/2006/relationships/hyperlink" Target="https://podminky.urs.cz/item/CS_URS_2021_02/966005211" TargetMode="External" /><Relationship Id="rId49" Type="http://schemas.openxmlformats.org/officeDocument/2006/relationships/hyperlink" Target="https://podminky.urs.cz/item/CS_URS_2021_02/966006211" TargetMode="External" /><Relationship Id="rId50" Type="http://schemas.openxmlformats.org/officeDocument/2006/relationships/hyperlink" Target="https://podminky.urs.cz/item/CS_URS_2021_02/981513112" TargetMode="External" /><Relationship Id="rId51" Type="http://schemas.openxmlformats.org/officeDocument/2006/relationships/hyperlink" Target="https://podminky.urs.cz/item/CS_URS_2021_02/981513113" TargetMode="External" /><Relationship Id="rId52" Type="http://schemas.openxmlformats.org/officeDocument/2006/relationships/hyperlink" Target="https://podminky.urs.cz/item/CS_URS_2021_02/981513114" TargetMode="External" /><Relationship Id="rId53" Type="http://schemas.openxmlformats.org/officeDocument/2006/relationships/hyperlink" Target="https://podminky.urs.cz/item/CS_URS_2021_02/997221862" TargetMode="External" /><Relationship Id="rId54" Type="http://schemas.openxmlformats.org/officeDocument/2006/relationships/hyperlink" Target="https://podminky.urs.cz/item/CS_URS_2021_02/997221873" TargetMode="External" /><Relationship Id="rId55" Type="http://schemas.openxmlformats.org/officeDocument/2006/relationships/hyperlink" Target="https://podminky.urs.cz/item/CS_URS_2021_02/997221875" TargetMode="External" /><Relationship Id="rId56" Type="http://schemas.openxmlformats.org/officeDocument/2006/relationships/hyperlink" Target="https://podminky.urs.cz/item/CS_URS_2021_02/998153131" TargetMode="External" /><Relationship Id="rId5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1114000" TargetMode="External" /><Relationship Id="rId2" Type="http://schemas.openxmlformats.org/officeDocument/2006/relationships/hyperlink" Target="https://podminky.urs.cz/item/CS_URS_2021_02/012103000" TargetMode="External" /><Relationship Id="rId3" Type="http://schemas.openxmlformats.org/officeDocument/2006/relationships/hyperlink" Target="https://podminky.urs.cz/item/CS_URS_2021_02/012203000" TargetMode="External" /><Relationship Id="rId4" Type="http://schemas.openxmlformats.org/officeDocument/2006/relationships/hyperlink" Target="https://podminky.urs.cz/item/CS_URS_2021_02/012303000" TargetMode="External" /><Relationship Id="rId5" Type="http://schemas.openxmlformats.org/officeDocument/2006/relationships/hyperlink" Target="https://podminky.urs.cz/item/CS_URS_2021_02/013244000" TargetMode="External" /><Relationship Id="rId6" Type="http://schemas.openxmlformats.org/officeDocument/2006/relationships/hyperlink" Target="https://podminky.urs.cz/item/CS_URS_2021_02/013254000" TargetMode="External" /><Relationship Id="rId7" Type="http://schemas.openxmlformats.org/officeDocument/2006/relationships/hyperlink" Target="https://podminky.urs.cz/item/CS_URS_2021_02/013274000" TargetMode="External" /><Relationship Id="rId8" Type="http://schemas.openxmlformats.org/officeDocument/2006/relationships/hyperlink" Target="https://podminky.urs.cz/item/CS_URS_2021_02/013284000" TargetMode="External" /><Relationship Id="rId9" Type="http://schemas.openxmlformats.org/officeDocument/2006/relationships/hyperlink" Target="https://podminky.urs.cz/item/CS_URS_2021_02/030001000" TargetMode="External" /><Relationship Id="rId10" Type="http://schemas.openxmlformats.org/officeDocument/2006/relationships/hyperlink" Target="https://podminky.urs.cz/item/CS_URS_2021_02/060001000" TargetMode="External" /><Relationship Id="rId11" Type="http://schemas.openxmlformats.org/officeDocument/2006/relationships/hyperlink" Target="https://podminky.urs.cz/item/CS_URS_2021_02/071002000" TargetMode="External" /><Relationship Id="rId12" Type="http://schemas.openxmlformats.org/officeDocument/2006/relationships/hyperlink" Target="https://podminky.urs.cz/item/CS_URS_2021_02/072103011" TargetMode="External" /><Relationship Id="rId1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35</v>
      </c>
      <c r="AO17" s="24"/>
      <c r="AP17" s="24"/>
      <c r="AQ17" s="24"/>
      <c r="AR17" s="22"/>
      <c r="BE17" s="33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33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35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PD17-21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III/00711 Makotřasy, bezpečnostní opatření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Makotřasy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9. 12. 2021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KSÚS Středočeského kraje, p.o.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Statická spol. s r.o.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37</v>
      </c>
      <c r="AJ50" s="42"/>
      <c r="AK50" s="42"/>
      <c r="AL50" s="42"/>
      <c r="AM50" s="75" t="str">
        <f>IF(E20="","",E20)</f>
        <v>Statická spol. s 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16.5" customHeight="1">
      <c r="A55" s="113" t="s">
        <v>78</v>
      </c>
      <c r="B55" s="114"/>
      <c r="C55" s="115"/>
      <c r="D55" s="116" t="s">
        <v>79</v>
      </c>
      <c r="E55" s="116"/>
      <c r="F55" s="116"/>
      <c r="G55" s="116"/>
      <c r="H55" s="116"/>
      <c r="I55" s="117"/>
      <c r="J55" s="116" t="s">
        <v>80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'SO.201 - Opěrná zeď'!J30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81</v>
      </c>
      <c r="AR55" s="120"/>
      <c r="AS55" s="121">
        <v>0</v>
      </c>
      <c r="AT55" s="122">
        <f>ROUND(SUM(AV55:AW55),2)</f>
        <v>0</v>
      </c>
      <c r="AU55" s="123">
        <f>'SO.201 - Opěrná zeď'!P88</f>
        <v>0</v>
      </c>
      <c r="AV55" s="122">
        <f>'SO.201 - Opěrná zeď'!J33</f>
        <v>0</v>
      </c>
      <c r="AW55" s="122">
        <f>'SO.201 - Opěrná zeď'!J34</f>
        <v>0</v>
      </c>
      <c r="AX55" s="122">
        <f>'SO.201 - Opěrná zeď'!J35</f>
        <v>0</v>
      </c>
      <c r="AY55" s="122">
        <f>'SO.201 - Opěrná zeď'!J36</f>
        <v>0</v>
      </c>
      <c r="AZ55" s="122">
        <f>'SO.201 - Opěrná zeď'!F33</f>
        <v>0</v>
      </c>
      <c r="BA55" s="122">
        <f>'SO.201 - Opěrná zeď'!F34</f>
        <v>0</v>
      </c>
      <c r="BB55" s="122">
        <f>'SO.201 - Opěrná zeď'!F35</f>
        <v>0</v>
      </c>
      <c r="BC55" s="122">
        <f>'SO.201 - Opěrná zeď'!F36</f>
        <v>0</v>
      </c>
      <c r="BD55" s="124">
        <f>'SO.201 - Opěrná zeď'!F37</f>
        <v>0</v>
      </c>
      <c r="BE55" s="7"/>
      <c r="BT55" s="125" t="s">
        <v>82</v>
      </c>
      <c r="BV55" s="125" t="s">
        <v>76</v>
      </c>
      <c r="BW55" s="125" t="s">
        <v>83</v>
      </c>
      <c r="BX55" s="125" t="s">
        <v>5</v>
      </c>
      <c r="CL55" s="125" t="s">
        <v>19</v>
      </c>
      <c r="CM55" s="125" t="s">
        <v>84</v>
      </c>
    </row>
    <row r="56" spans="1:91" s="7" customFormat="1" ht="16.5" customHeight="1">
      <c r="A56" s="113" t="s">
        <v>78</v>
      </c>
      <c r="B56" s="114"/>
      <c r="C56" s="115"/>
      <c r="D56" s="116" t="s">
        <v>85</v>
      </c>
      <c r="E56" s="116"/>
      <c r="F56" s="116"/>
      <c r="G56" s="116"/>
      <c r="H56" s="116"/>
      <c r="I56" s="117"/>
      <c r="J56" s="116" t="s">
        <v>86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'VRN - Vedlejší rozpočtové...'!J30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81</v>
      </c>
      <c r="AR56" s="120"/>
      <c r="AS56" s="126">
        <v>0</v>
      </c>
      <c r="AT56" s="127">
        <f>ROUND(SUM(AV56:AW56),2)</f>
        <v>0</v>
      </c>
      <c r="AU56" s="128">
        <f>'VRN - Vedlejší rozpočtové...'!P84</f>
        <v>0</v>
      </c>
      <c r="AV56" s="127">
        <f>'VRN - Vedlejší rozpočtové...'!J33</f>
        <v>0</v>
      </c>
      <c r="AW56" s="127">
        <f>'VRN - Vedlejší rozpočtové...'!J34</f>
        <v>0</v>
      </c>
      <c r="AX56" s="127">
        <f>'VRN - Vedlejší rozpočtové...'!J35</f>
        <v>0</v>
      </c>
      <c r="AY56" s="127">
        <f>'VRN - Vedlejší rozpočtové...'!J36</f>
        <v>0</v>
      </c>
      <c r="AZ56" s="127">
        <f>'VRN - Vedlejší rozpočtové...'!F33</f>
        <v>0</v>
      </c>
      <c r="BA56" s="127">
        <f>'VRN - Vedlejší rozpočtové...'!F34</f>
        <v>0</v>
      </c>
      <c r="BB56" s="127">
        <f>'VRN - Vedlejší rozpočtové...'!F35</f>
        <v>0</v>
      </c>
      <c r="BC56" s="127">
        <f>'VRN - Vedlejší rozpočtové...'!F36</f>
        <v>0</v>
      </c>
      <c r="BD56" s="129">
        <f>'VRN - Vedlejší rozpočtové...'!F37</f>
        <v>0</v>
      </c>
      <c r="BE56" s="7"/>
      <c r="BT56" s="125" t="s">
        <v>82</v>
      </c>
      <c r="BV56" s="125" t="s">
        <v>76</v>
      </c>
      <c r="BW56" s="125" t="s">
        <v>87</v>
      </c>
      <c r="BX56" s="125" t="s">
        <v>5</v>
      </c>
      <c r="CL56" s="125" t="s">
        <v>19</v>
      </c>
      <c r="CM56" s="125" t="s">
        <v>84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.201 - Opěrná zeď'!C2" display="/"/>
    <hyperlink ref="A5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III/00711 Makotřasy, bezpečnostní opatření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9. 12. 2021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">
        <v>33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29</v>
      </c>
      <c r="J24" s="138" t="s">
        <v>35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ROUND((SUM(BE88:BE388)),2)</f>
        <v>0</v>
      </c>
      <c r="G33" s="40"/>
      <c r="H33" s="40"/>
      <c r="I33" s="150">
        <v>0.21</v>
      </c>
      <c r="J33" s="149">
        <f>ROUND(((SUM(BE88:BE388))*I33),2)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ROUND((SUM(BF88:BF388)),2)</f>
        <v>0</v>
      </c>
      <c r="G34" s="40"/>
      <c r="H34" s="40"/>
      <c r="I34" s="150">
        <v>0.15</v>
      </c>
      <c r="J34" s="149">
        <f>ROUND(((SUM(BF88:BF388))*I34),2)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ROUND((SUM(BG88:BG388)),2)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ROUND((SUM(BH88:BH388)),2)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ROUND((SUM(BI88:BI388)),2)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III/00711 Makotřasy, bezpečnostní opatření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SO.201 - Opěrná zeď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Makotřasy</v>
      </c>
      <c r="G52" s="42"/>
      <c r="H52" s="42"/>
      <c r="I52" s="34" t="s">
        <v>23</v>
      </c>
      <c r="J52" s="74" t="str">
        <f>IF(J12="","",J12)</f>
        <v>9. 12. 2021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KSÚS Středočeského kraje, p.o.</v>
      </c>
      <c r="G54" s="42"/>
      <c r="H54" s="42"/>
      <c r="I54" s="34" t="s">
        <v>32</v>
      </c>
      <c r="J54" s="38" t="str">
        <f>E21</f>
        <v>Statická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>Statická spol. s 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95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96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97</v>
      </c>
      <c r="E62" s="176"/>
      <c r="F62" s="176"/>
      <c r="G62" s="176"/>
      <c r="H62" s="176"/>
      <c r="I62" s="176"/>
      <c r="J62" s="177">
        <f>J196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98</v>
      </c>
      <c r="E63" s="176"/>
      <c r="F63" s="176"/>
      <c r="G63" s="176"/>
      <c r="H63" s="176"/>
      <c r="I63" s="176"/>
      <c r="J63" s="177">
        <f>J200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99</v>
      </c>
      <c r="E64" s="176"/>
      <c r="F64" s="176"/>
      <c r="G64" s="176"/>
      <c r="H64" s="176"/>
      <c r="I64" s="176"/>
      <c r="J64" s="177">
        <f>J265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100</v>
      </c>
      <c r="E65" s="176"/>
      <c r="F65" s="176"/>
      <c r="G65" s="176"/>
      <c r="H65" s="176"/>
      <c r="I65" s="176"/>
      <c r="J65" s="177">
        <f>J272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101</v>
      </c>
      <c r="E66" s="176"/>
      <c r="F66" s="176"/>
      <c r="G66" s="176"/>
      <c r="H66" s="176"/>
      <c r="I66" s="176"/>
      <c r="J66" s="177">
        <f>J303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102</v>
      </c>
      <c r="E67" s="176"/>
      <c r="F67" s="176"/>
      <c r="G67" s="176"/>
      <c r="H67" s="176"/>
      <c r="I67" s="176"/>
      <c r="J67" s="177">
        <f>J360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103</v>
      </c>
      <c r="E68" s="176"/>
      <c r="F68" s="176"/>
      <c r="G68" s="176"/>
      <c r="H68" s="176"/>
      <c r="I68" s="176"/>
      <c r="J68" s="177">
        <f>J386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104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III/00711 Makotřasy, bezpečnostní opatření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89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SO.201 - Opěrná zeď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Makotřasy</v>
      </c>
      <c r="G82" s="42"/>
      <c r="H82" s="42"/>
      <c r="I82" s="34" t="s">
        <v>23</v>
      </c>
      <c r="J82" s="74" t="str">
        <f>IF(J12="","",J12)</f>
        <v>9. 12. 2021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>KSÚS Středočeského kraje, p.o.</v>
      </c>
      <c r="G84" s="42"/>
      <c r="H84" s="42"/>
      <c r="I84" s="34" t="s">
        <v>32</v>
      </c>
      <c r="J84" s="38" t="str">
        <f>E21</f>
        <v>Statická spol. s r.o.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30</v>
      </c>
      <c r="D85" s="42"/>
      <c r="E85" s="42"/>
      <c r="F85" s="29" t="str">
        <f>IF(E18="","",E18)</f>
        <v>Vyplň údaj</v>
      </c>
      <c r="G85" s="42"/>
      <c r="H85" s="42"/>
      <c r="I85" s="34" t="s">
        <v>37</v>
      </c>
      <c r="J85" s="38" t="str">
        <f>E24</f>
        <v>Statická spol. s r.o.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105</v>
      </c>
      <c r="D87" s="182" t="s">
        <v>59</v>
      </c>
      <c r="E87" s="182" t="s">
        <v>55</v>
      </c>
      <c r="F87" s="182" t="s">
        <v>56</v>
      </c>
      <c r="G87" s="182" t="s">
        <v>106</v>
      </c>
      <c r="H87" s="182" t="s">
        <v>107</v>
      </c>
      <c r="I87" s="182" t="s">
        <v>108</v>
      </c>
      <c r="J87" s="183" t="s">
        <v>93</v>
      </c>
      <c r="K87" s="184" t="s">
        <v>109</v>
      </c>
      <c r="L87" s="185"/>
      <c r="M87" s="94" t="s">
        <v>19</v>
      </c>
      <c r="N87" s="95" t="s">
        <v>44</v>
      </c>
      <c r="O87" s="95" t="s">
        <v>110</v>
      </c>
      <c r="P87" s="95" t="s">
        <v>111</v>
      </c>
      <c r="Q87" s="95" t="s">
        <v>112</v>
      </c>
      <c r="R87" s="95" t="s">
        <v>113</v>
      </c>
      <c r="S87" s="95" t="s">
        <v>114</v>
      </c>
      <c r="T87" s="96" t="s">
        <v>115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116</v>
      </c>
      <c r="D88" s="42"/>
      <c r="E88" s="42"/>
      <c r="F88" s="42"/>
      <c r="G88" s="42"/>
      <c r="H88" s="42"/>
      <c r="I88" s="42"/>
      <c r="J88" s="186">
        <f>BK88</f>
        <v>0</v>
      </c>
      <c r="K88" s="42"/>
      <c r="L88" s="46"/>
      <c r="M88" s="97"/>
      <c r="N88" s="187"/>
      <c r="O88" s="98"/>
      <c r="P88" s="188">
        <f>P89</f>
        <v>0</v>
      </c>
      <c r="Q88" s="98"/>
      <c r="R88" s="188">
        <f>R89</f>
        <v>55.39252288</v>
      </c>
      <c r="S88" s="98"/>
      <c r="T88" s="189">
        <f>T89</f>
        <v>684.69674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73</v>
      </c>
      <c r="AU88" s="19" t="s">
        <v>94</v>
      </c>
      <c r="BK88" s="190">
        <f>BK89</f>
        <v>0</v>
      </c>
    </row>
    <row r="89" spans="1:63" s="12" customFormat="1" ht="25.9" customHeight="1">
      <c r="A89" s="12"/>
      <c r="B89" s="191"/>
      <c r="C89" s="192"/>
      <c r="D89" s="193" t="s">
        <v>73</v>
      </c>
      <c r="E89" s="194" t="s">
        <v>117</v>
      </c>
      <c r="F89" s="194" t="s">
        <v>118</v>
      </c>
      <c r="G89" s="192"/>
      <c r="H89" s="192"/>
      <c r="I89" s="195"/>
      <c r="J89" s="196">
        <f>BK89</f>
        <v>0</v>
      </c>
      <c r="K89" s="192"/>
      <c r="L89" s="197"/>
      <c r="M89" s="198"/>
      <c r="N89" s="199"/>
      <c r="O89" s="199"/>
      <c r="P89" s="200">
        <f>P90+P196+P200+P265+P272+P303+P360+P386</f>
        <v>0</v>
      </c>
      <c r="Q89" s="199"/>
      <c r="R89" s="200">
        <f>R90+R196+R200+R265+R272+R303+R360+R386</f>
        <v>55.39252288</v>
      </c>
      <c r="S89" s="199"/>
      <c r="T89" s="201">
        <f>T90+T196+T200+T265+T272+T303+T360+T386</f>
        <v>684.69674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82</v>
      </c>
      <c r="AT89" s="203" t="s">
        <v>73</v>
      </c>
      <c r="AU89" s="203" t="s">
        <v>74</v>
      </c>
      <c r="AY89" s="202" t="s">
        <v>119</v>
      </c>
      <c r="BK89" s="204">
        <f>BK90+BK196+BK200+BK265+BK272+BK303+BK360+BK386</f>
        <v>0</v>
      </c>
    </row>
    <row r="90" spans="1:63" s="12" customFormat="1" ht="22.8" customHeight="1">
      <c r="A90" s="12"/>
      <c r="B90" s="191"/>
      <c r="C90" s="192"/>
      <c r="D90" s="193" t="s">
        <v>73</v>
      </c>
      <c r="E90" s="205" t="s">
        <v>82</v>
      </c>
      <c r="F90" s="205" t="s">
        <v>120</v>
      </c>
      <c r="G90" s="192"/>
      <c r="H90" s="192"/>
      <c r="I90" s="195"/>
      <c r="J90" s="206">
        <f>BK90</f>
        <v>0</v>
      </c>
      <c r="K90" s="192"/>
      <c r="L90" s="197"/>
      <c r="M90" s="198"/>
      <c r="N90" s="199"/>
      <c r="O90" s="199"/>
      <c r="P90" s="200">
        <f>SUM(P91:P195)</f>
        <v>0</v>
      </c>
      <c r="Q90" s="199"/>
      <c r="R90" s="200">
        <f>SUM(R91:R195)</f>
        <v>0.0315</v>
      </c>
      <c r="S90" s="199"/>
      <c r="T90" s="201">
        <f>SUM(T91:T195)</f>
        <v>409.5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82</v>
      </c>
      <c r="AT90" s="203" t="s">
        <v>73</v>
      </c>
      <c r="AU90" s="203" t="s">
        <v>82</v>
      </c>
      <c r="AY90" s="202" t="s">
        <v>119</v>
      </c>
      <c r="BK90" s="204">
        <f>SUM(BK91:BK195)</f>
        <v>0</v>
      </c>
    </row>
    <row r="91" spans="1:65" s="2" customFormat="1" ht="37.8" customHeight="1">
      <c r="A91" s="40"/>
      <c r="B91" s="41"/>
      <c r="C91" s="207" t="s">
        <v>82</v>
      </c>
      <c r="D91" s="207" t="s">
        <v>121</v>
      </c>
      <c r="E91" s="208" t="s">
        <v>122</v>
      </c>
      <c r="F91" s="209" t="s">
        <v>123</v>
      </c>
      <c r="G91" s="210" t="s">
        <v>124</v>
      </c>
      <c r="H91" s="211">
        <v>350</v>
      </c>
      <c r="I91" s="212"/>
      <c r="J91" s="213">
        <f>ROUND(I91*H91,2)</f>
        <v>0</v>
      </c>
      <c r="K91" s="214"/>
      <c r="L91" s="46"/>
      <c r="M91" s="215" t="s">
        <v>19</v>
      </c>
      <c r="N91" s="216" t="s">
        <v>45</v>
      </c>
      <c r="O91" s="86"/>
      <c r="P91" s="217">
        <f>O91*H91</f>
        <v>0</v>
      </c>
      <c r="Q91" s="217">
        <v>0</v>
      </c>
      <c r="R91" s="217">
        <f>Q91*H91</f>
        <v>0</v>
      </c>
      <c r="S91" s="217">
        <v>0.5</v>
      </c>
      <c r="T91" s="218">
        <f>S91*H91</f>
        <v>175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9" t="s">
        <v>125</v>
      </c>
      <c r="AT91" s="219" t="s">
        <v>121</v>
      </c>
      <c r="AU91" s="219" t="s">
        <v>84</v>
      </c>
      <c r="AY91" s="19" t="s">
        <v>119</v>
      </c>
      <c r="BE91" s="220">
        <f>IF(N91="základní",J91,0)</f>
        <v>0</v>
      </c>
      <c r="BF91" s="220">
        <f>IF(N91="snížená",J91,0)</f>
        <v>0</v>
      </c>
      <c r="BG91" s="220">
        <f>IF(N91="zákl. přenesená",J91,0)</f>
        <v>0</v>
      </c>
      <c r="BH91" s="220">
        <f>IF(N91="sníž. přenesená",J91,0)</f>
        <v>0</v>
      </c>
      <c r="BI91" s="220">
        <f>IF(N91="nulová",J91,0)</f>
        <v>0</v>
      </c>
      <c r="BJ91" s="19" t="s">
        <v>82</v>
      </c>
      <c r="BK91" s="220">
        <f>ROUND(I91*H91,2)</f>
        <v>0</v>
      </c>
      <c r="BL91" s="19" t="s">
        <v>125</v>
      </c>
      <c r="BM91" s="219" t="s">
        <v>126</v>
      </c>
    </row>
    <row r="92" spans="1:47" s="2" customFormat="1" ht="12">
      <c r="A92" s="40"/>
      <c r="B92" s="41"/>
      <c r="C92" s="42"/>
      <c r="D92" s="221" t="s">
        <v>127</v>
      </c>
      <c r="E92" s="42"/>
      <c r="F92" s="222" t="s">
        <v>128</v>
      </c>
      <c r="G92" s="42"/>
      <c r="H92" s="42"/>
      <c r="I92" s="223"/>
      <c r="J92" s="42"/>
      <c r="K92" s="42"/>
      <c r="L92" s="46"/>
      <c r="M92" s="224"/>
      <c r="N92" s="225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127</v>
      </c>
      <c r="AU92" s="19" t="s">
        <v>84</v>
      </c>
    </row>
    <row r="93" spans="1:51" s="13" customFormat="1" ht="12">
      <c r="A93" s="13"/>
      <c r="B93" s="226"/>
      <c r="C93" s="227"/>
      <c r="D93" s="228" t="s">
        <v>129</v>
      </c>
      <c r="E93" s="229" t="s">
        <v>19</v>
      </c>
      <c r="F93" s="230" t="s">
        <v>130</v>
      </c>
      <c r="G93" s="227"/>
      <c r="H93" s="231">
        <v>350</v>
      </c>
      <c r="I93" s="232"/>
      <c r="J93" s="227"/>
      <c r="K93" s="227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129</v>
      </c>
      <c r="AU93" s="237" t="s">
        <v>84</v>
      </c>
      <c r="AV93" s="13" t="s">
        <v>84</v>
      </c>
      <c r="AW93" s="13" t="s">
        <v>36</v>
      </c>
      <c r="AX93" s="13" t="s">
        <v>82</v>
      </c>
      <c r="AY93" s="237" t="s">
        <v>119</v>
      </c>
    </row>
    <row r="94" spans="1:65" s="2" customFormat="1" ht="37.8" customHeight="1">
      <c r="A94" s="40"/>
      <c r="B94" s="41"/>
      <c r="C94" s="207" t="s">
        <v>84</v>
      </c>
      <c r="D94" s="207" t="s">
        <v>121</v>
      </c>
      <c r="E94" s="208" t="s">
        <v>131</v>
      </c>
      <c r="F94" s="209" t="s">
        <v>132</v>
      </c>
      <c r="G94" s="210" t="s">
        <v>124</v>
      </c>
      <c r="H94" s="211">
        <v>350</v>
      </c>
      <c r="I94" s="212"/>
      <c r="J94" s="213">
        <f>ROUND(I94*H94,2)</f>
        <v>0</v>
      </c>
      <c r="K94" s="214"/>
      <c r="L94" s="46"/>
      <c r="M94" s="215" t="s">
        <v>19</v>
      </c>
      <c r="N94" s="216" t="s">
        <v>45</v>
      </c>
      <c r="O94" s="86"/>
      <c r="P94" s="217">
        <f>O94*H94</f>
        <v>0</v>
      </c>
      <c r="Q94" s="217">
        <v>0</v>
      </c>
      <c r="R94" s="217">
        <f>Q94*H94</f>
        <v>0</v>
      </c>
      <c r="S94" s="217">
        <v>0.44</v>
      </c>
      <c r="T94" s="218">
        <f>S94*H94</f>
        <v>154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9" t="s">
        <v>125</v>
      </c>
      <c r="AT94" s="219" t="s">
        <v>121</v>
      </c>
      <c r="AU94" s="219" t="s">
        <v>84</v>
      </c>
      <c r="AY94" s="19" t="s">
        <v>119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9" t="s">
        <v>82</v>
      </c>
      <c r="BK94" s="220">
        <f>ROUND(I94*H94,2)</f>
        <v>0</v>
      </c>
      <c r="BL94" s="19" t="s">
        <v>125</v>
      </c>
      <c r="BM94" s="219" t="s">
        <v>133</v>
      </c>
    </row>
    <row r="95" spans="1:47" s="2" customFormat="1" ht="12">
      <c r="A95" s="40"/>
      <c r="B95" s="41"/>
      <c r="C95" s="42"/>
      <c r="D95" s="221" t="s">
        <v>127</v>
      </c>
      <c r="E95" s="42"/>
      <c r="F95" s="222" t="s">
        <v>134</v>
      </c>
      <c r="G95" s="42"/>
      <c r="H95" s="42"/>
      <c r="I95" s="223"/>
      <c r="J95" s="42"/>
      <c r="K95" s="42"/>
      <c r="L95" s="46"/>
      <c r="M95" s="224"/>
      <c r="N95" s="225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127</v>
      </c>
      <c r="AU95" s="19" t="s">
        <v>84</v>
      </c>
    </row>
    <row r="96" spans="1:51" s="13" customFormat="1" ht="12">
      <c r="A96" s="13"/>
      <c r="B96" s="226"/>
      <c r="C96" s="227"/>
      <c r="D96" s="228" t="s">
        <v>129</v>
      </c>
      <c r="E96" s="229" t="s">
        <v>19</v>
      </c>
      <c r="F96" s="230" t="s">
        <v>130</v>
      </c>
      <c r="G96" s="227"/>
      <c r="H96" s="231">
        <v>350</v>
      </c>
      <c r="I96" s="232"/>
      <c r="J96" s="227"/>
      <c r="K96" s="227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129</v>
      </c>
      <c r="AU96" s="237" t="s">
        <v>84</v>
      </c>
      <c r="AV96" s="13" t="s">
        <v>84</v>
      </c>
      <c r="AW96" s="13" t="s">
        <v>36</v>
      </c>
      <c r="AX96" s="13" t="s">
        <v>82</v>
      </c>
      <c r="AY96" s="237" t="s">
        <v>119</v>
      </c>
    </row>
    <row r="97" spans="1:65" s="2" customFormat="1" ht="24.15" customHeight="1">
      <c r="A97" s="40"/>
      <c r="B97" s="41"/>
      <c r="C97" s="207" t="s">
        <v>135</v>
      </c>
      <c r="D97" s="207" t="s">
        <v>121</v>
      </c>
      <c r="E97" s="208" t="s">
        <v>136</v>
      </c>
      <c r="F97" s="209" t="s">
        <v>137</v>
      </c>
      <c r="G97" s="210" t="s">
        <v>124</v>
      </c>
      <c r="H97" s="211">
        <v>350</v>
      </c>
      <c r="I97" s="212"/>
      <c r="J97" s="213">
        <f>ROUND(I97*H97,2)</f>
        <v>0</v>
      </c>
      <c r="K97" s="214"/>
      <c r="L97" s="46"/>
      <c r="M97" s="215" t="s">
        <v>19</v>
      </c>
      <c r="N97" s="216" t="s">
        <v>45</v>
      </c>
      <c r="O97" s="86"/>
      <c r="P97" s="217">
        <f>O97*H97</f>
        <v>0</v>
      </c>
      <c r="Q97" s="217">
        <v>9E-05</v>
      </c>
      <c r="R97" s="217">
        <f>Q97*H97</f>
        <v>0.0315</v>
      </c>
      <c r="S97" s="217">
        <v>0.23</v>
      </c>
      <c r="T97" s="218">
        <f>S97*H97</f>
        <v>80.5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9" t="s">
        <v>125</v>
      </c>
      <c r="AT97" s="219" t="s">
        <v>121</v>
      </c>
      <c r="AU97" s="219" t="s">
        <v>84</v>
      </c>
      <c r="AY97" s="19" t="s">
        <v>119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9" t="s">
        <v>82</v>
      </c>
      <c r="BK97" s="220">
        <f>ROUND(I97*H97,2)</f>
        <v>0</v>
      </c>
      <c r="BL97" s="19" t="s">
        <v>125</v>
      </c>
      <c r="BM97" s="219" t="s">
        <v>138</v>
      </c>
    </row>
    <row r="98" spans="1:47" s="2" customFormat="1" ht="12">
      <c r="A98" s="40"/>
      <c r="B98" s="41"/>
      <c r="C98" s="42"/>
      <c r="D98" s="221" t="s">
        <v>127</v>
      </c>
      <c r="E98" s="42"/>
      <c r="F98" s="222" t="s">
        <v>139</v>
      </c>
      <c r="G98" s="42"/>
      <c r="H98" s="42"/>
      <c r="I98" s="223"/>
      <c r="J98" s="42"/>
      <c r="K98" s="42"/>
      <c r="L98" s="46"/>
      <c r="M98" s="224"/>
      <c r="N98" s="225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127</v>
      </c>
      <c r="AU98" s="19" t="s">
        <v>84</v>
      </c>
    </row>
    <row r="99" spans="1:51" s="13" customFormat="1" ht="12">
      <c r="A99" s="13"/>
      <c r="B99" s="226"/>
      <c r="C99" s="227"/>
      <c r="D99" s="228" t="s">
        <v>129</v>
      </c>
      <c r="E99" s="229" t="s">
        <v>19</v>
      </c>
      <c r="F99" s="230" t="s">
        <v>140</v>
      </c>
      <c r="G99" s="227"/>
      <c r="H99" s="231">
        <v>350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129</v>
      </c>
      <c r="AU99" s="237" t="s">
        <v>84</v>
      </c>
      <c r="AV99" s="13" t="s">
        <v>84</v>
      </c>
      <c r="AW99" s="13" t="s">
        <v>36</v>
      </c>
      <c r="AX99" s="13" t="s">
        <v>82</v>
      </c>
      <c r="AY99" s="237" t="s">
        <v>119</v>
      </c>
    </row>
    <row r="100" spans="1:65" s="2" customFormat="1" ht="21.75" customHeight="1">
      <c r="A100" s="40"/>
      <c r="B100" s="41"/>
      <c r="C100" s="207" t="s">
        <v>125</v>
      </c>
      <c r="D100" s="207" t="s">
        <v>121</v>
      </c>
      <c r="E100" s="208" t="s">
        <v>141</v>
      </c>
      <c r="F100" s="209" t="s">
        <v>142</v>
      </c>
      <c r="G100" s="210" t="s">
        <v>143</v>
      </c>
      <c r="H100" s="211">
        <v>205.473</v>
      </c>
      <c r="I100" s="212"/>
      <c r="J100" s="213">
        <f>ROUND(I100*H100,2)</f>
        <v>0</v>
      </c>
      <c r="K100" s="214"/>
      <c r="L100" s="46"/>
      <c r="M100" s="215" t="s">
        <v>19</v>
      </c>
      <c r="N100" s="216" t="s">
        <v>45</v>
      </c>
      <c r="O100" s="8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9" t="s">
        <v>125</v>
      </c>
      <c r="AT100" s="219" t="s">
        <v>121</v>
      </c>
      <c r="AU100" s="219" t="s">
        <v>84</v>
      </c>
      <c r="AY100" s="19" t="s">
        <v>119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9" t="s">
        <v>82</v>
      </c>
      <c r="BK100" s="220">
        <f>ROUND(I100*H100,2)</f>
        <v>0</v>
      </c>
      <c r="BL100" s="19" t="s">
        <v>125</v>
      </c>
      <c r="BM100" s="219" t="s">
        <v>144</v>
      </c>
    </row>
    <row r="101" spans="1:47" s="2" customFormat="1" ht="12">
      <c r="A101" s="40"/>
      <c r="B101" s="41"/>
      <c r="C101" s="42"/>
      <c r="D101" s="221" t="s">
        <v>127</v>
      </c>
      <c r="E101" s="42"/>
      <c r="F101" s="222" t="s">
        <v>145</v>
      </c>
      <c r="G101" s="42"/>
      <c r="H101" s="42"/>
      <c r="I101" s="223"/>
      <c r="J101" s="42"/>
      <c r="K101" s="42"/>
      <c r="L101" s="46"/>
      <c r="M101" s="224"/>
      <c r="N101" s="225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127</v>
      </c>
      <c r="AU101" s="19" t="s">
        <v>84</v>
      </c>
    </row>
    <row r="102" spans="1:51" s="13" customFormat="1" ht="12">
      <c r="A102" s="13"/>
      <c r="B102" s="226"/>
      <c r="C102" s="227"/>
      <c r="D102" s="228" t="s">
        <v>129</v>
      </c>
      <c r="E102" s="229" t="s">
        <v>19</v>
      </c>
      <c r="F102" s="230" t="s">
        <v>146</v>
      </c>
      <c r="G102" s="227"/>
      <c r="H102" s="231">
        <v>90.209</v>
      </c>
      <c r="I102" s="232"/>
      <c r="J102" s="227"/>
      <c r="K102" s="227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129</v>
      </c>
      <c r="AU102" s="237" t="s">
        <v>84</v>
      </c>
      <c r="AV102" s="13" t="s">
        <v>84</v>
      </c>
      <c r="AW102" s="13" t="s">
        <v>36</v>
      </c>
      <c r="AX102" s="13" t="s">
        <v>74</v>
      </c>
      <c r="AY102" s="237" t="s">
        <v>119</v>
      </c>
    </row>
    <row r="103" spans="1:51" s="13" customFormat="1" ht="12">
      <c r="A103" s="13"/>
      <c r="B103" s="226"/>
      <c r="C103" s="227"/>
      <c r="D103" s="228" t="s">
        <v>129</v>
      </c>
      <c r="E103" s="229" t="s">
        <v>19</v>
      </c>
      <c r="F103" s="230" t="s">
        <v>147</v>
      </c>
      <c r="G103" s="227"/>
      <c r="H103" s="231">
        <v>10.214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129</v>
      </c>
      <c r="AU103" s="237" t="s">
        <v>84</v>
      </c>
      <c r="AV103" s="13" t="s">
        <v>84</v>
      </c>
      <c r="AW103" s="13" t="s">
        <v>36</v>
      </c>
      <c r="AX103" s="13" t="s">
        <v>74</v>
      </c>
      <c r="AY103" s="237" t="s">
        <v>119</v>
      </c>
    </row>
    <row r="104" spans="1:51" s="13" customFormat="1" ht="12">
      <c r="A104" s="13"/>
      <c r="B104" s="226"/>
      <c r="C104" s="227"/>
      <c r="D104" s="228" t="s">
        <v>129</v>
      </c>
      <c r="E104" s="229" t="s">
        <v>19</v>
      </c>
      <c r="F104" s="230" t="s">
        <v>148</v>
      </c>
      <c r="G104" s="227"/>
      <c r="H104" s="231">
        <v>60.341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129</v>
      </c>
      <c r="AU104" s="237" t="s">
        <v>84</v>
      </c>
      <c r="AV104" s="13" t="s">
        <v>84</v>
      </c>
      <c r="AW104" s="13" t="s">
        <v>36</v>
      </c>
      <c r="AX104" s="13" t="s">
        <v>74</v>
      </c>
      <c r="AY104" s="237" t="s">
        <v>119</v>
      </c>
    </row>
    <row r="105" spans="1:51" s="14" customFormat="1" ht="12">
      <c r="A105" s="14"/>
      <c r="B105" s="238"/>
      <c r="C105" s="239"/>
      <c r="D105" s="228" t="s">
        <v>129</v>
      </c>
      <c r="E105" s="240" t="s">
        <v>19</v>
      </c>
      <c r="F105" s="241" t="s">
        <v>149</v>
      </c>
      <c r="G105" s="239"/>
      <c r="H105" s="240" t="s">
        <v>19</v>
      </c>
      <c r="I105" s="242"/>
      <c r="J105" s="239"/>
      <c r="K105" s="239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129</v>
      </c>
      <c r="AU105" s="247" t="s">
        <v>84</v>
      </c>
      <c r="AV105" s="14" t="s">
        <v>82</v>
      </c>
      <c r="AW105" s="14" t="s">
        <v>36</v>
      </c>
      <c r="AX105" s="14" t="s">
        <v>74</v>
      </c>
      <c r="AY105" s="247" t="s">
        <v>119</v>
      </c>
    </row>
    <row r="106" spans="1:51" s="13" customFormat="1" ht="12">
      <c r="A106" s="13"/>
      <c r="B106" s="226"/>
      <c r="C106" s="227"/>
      <c r="D106" s="228" t="s">
        <v>129</v>
      </c>
      <c r="E106" s="229" t="s">
        <v>19</v>
      </c>
      <c r="F106" s="230" t="s">
        <v>150</v>
      </c>
      <c r="G106" s="227"/>
      <c r="H106" s="231">
        <v>-0.24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129</v>
      </c>
      <c r="AU106" s="237" t="s">
        <v>84</v>
      </c>
      <c r="AV106" s="13" t="s">
        <v>84</v>
      </c>
      <c r="AW106" s="13" t="s">
        <v>36</v>
      </c>
      <c r="AX106" s="13" t="s">
        <v>74</v>
      </c>
      <c r="AY106" s="237" t="s">
        <v>119</v>
      </c>
    </row>
    <row r="107" spans="1:51" s="13" customFormat="1" ht="12">
      <c r="A107" s="13"/>
      <c r="B107" s="226"/>
      <c r="C107" s="227"/>
      <c r="D107" s="228" t="s">
        <v>129</v>
      </c>
      <c r="E107" s="229" t="s">
        <v>19</v>
      </c>
      <c r="F107" s="230" t="s">
        <v>151</v>
      </c>
      <c r="G107" s="227"/>
      <c r="H107" s="231">
        <v>4.177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129</v>
      </c>
      <c r="AU107" s="237" t="s">
        <v>84</v>
      </c>
      <c r="AV107" s="13" t="s">
        <v>84</v>
      </c>
      <c r="AW107" s="13" t="s">
        <v>36</v>
      </c>
      <c r="AX107" s="13" t="s">
        <v>74</v>
      </c>
      <c r="AY107" s="237" t="s">
        <v>119</v>
      </c>
    </row>
    <row r="108" spans="1:51" s="13" customFormat="1" ht="12">
      <c r="A108" s="13"/>
      <c r="B108" s="226"/>
      <c r="C108" s="227"/>
      <c r="D108" s="228" t="s">
        <v>129</v>
      </c>
      <c r="E108" s="229" t="s">
        <v>19</v>
      </c>
      <c r="F108" s="230" t="s">
        <v>152</v>
      </c>
      <c r="G108" s="227"/>
      <c r="H108" s="231">
        <v>10.125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129</v>
      </c>
      <c r="AU108" s="237" t="s">
        <v>84</v>
      </c>
      <c r="AV108" s="13" t="s">
        <v>84</v>
      </c>
      <c r="AW108" s="13" t="s">
        <v>36</v>
      </c>
      <c r="AX108" s="13" t="s">
        <v>74</v>
      </c>
      <c r="AY108" s="237" t="s">
        <v>119</v>
      </c>
    </row>
    <row r="109" spans="1:51" s="13" customFormat="1" ht="12">
      <c r="A109" s="13"/>
      <c r="B109" s="226"/>
      <c r="C109" s="227"/>
      <c r="D109" s="228" t="s">
        <v>129</v>
      </c>
      <c r="E109" s="229" t="s">
        <v>19</v>
      </c>
      <c r="F109" s="230" t="s">
        <v>153</v>
      </c>
      <c r="G109" s="227"/>
      <c r="H109" s="231">
        <v>3.962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129</v>
      </c>
      <c r="AU109" s="237" t="s">
        <v>84</v>
      </c>
      <c r="AV109" s="13" t="s">
        <v>84</v>
      </c>
      <c r="AW109" s="13" t="s">
        <v>36</v>
      </c>
      <c r="AX109" s="13" t="s">
        <v>74</v>
      </c>
      <c r="AY109" s="237" t="s">
        <v>119</v>
      </c>
    </row>
    <row r="110" spans="1:51" s="13" customFormat="1" ht="12">
      <c r="A110" s="13"/>
      <c r="B110" s="226"/>
      <c r="C110" s="227"/>
      <c r="D110" s="228" t="s">
        <v>129</v>
      </c>
      <c r="E110" s="229" t="s">
        <v>19</v>
      </c>
      <c r="F110" s="230" t="s">
        <v>154</v>
      </c>
      <c r="G110" s="227"/>
      <c r="H110" s="231">
        <v>25.383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129</v>
      </c>
      <c r="AU110" s="237" t="s">
        <v>84</v>
      </c>
      <c r="AV110" s="13" t="s">
        <v>84</v>
      </c>
      <c r="AW110" s="13" t="s">
        <v>36</v>
      </c>
      <c r="AX110" s="13" t="s">
        <v>74</v>
      </c>
      <c r="AY110" s="237" t="s">
        <v>119</v>
      </c>
    </row>
    <row r="111" spans="1:51" s="13" customFormat="1" ht="12">
      <c r="A111" s="13"/>
      <c r="B111" s="226"/>
      <c r="C111" s="227"/>
      <c r="D111" s="228" t="s">
        <v>129</v>
      </c>
      <c r="E111" s="229" t="s">
        <v>19</v>
      </c>
      <c r="F111" s="230" t="s">
        <v>155</v>
      </c>
      <c r="G111" s="227"/>
      <c r="H111" s="231">
        <v>1.302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129</v>
      </c>
      <c r="AU111" s="237" t="s">
        <v>84</v>
      </c>
      <c r="AV111" s="13" t="s">
        <v>84</v>
      </c>
      <c r="AW111" s="13" t="s">
        <v>36</v>
      </c>
      <c r="AX111" s="13" t="s">
        <v>74</v>
      </c>
      <c r="AY111" s="237" t="s">
        <v>119</v>
      </c>
    </row>
    <row r="112" spans="1:51" s="15" customFormat="1" ht="12">
      <c r="A112" s="15"/>
      <c r="B112" s="248"/>
      <c r="C112" s="249"/>
      <c r="D112" s="228" t="s">
        <v>129</v>
      </c>
      <c r="E112" s="250" t="s">
        <v>19</v>
      </c>
      <c r="F112" s="251" t="s">
        <v>156</v>
      </c>
      <c r="G112" s="249"/>
      <c r="H112" s="252">
        <v>205.47299999999998</v>
      </c>
      <c r="I112" s="253"/>
      <c r="J112" s="249"/>
      <c r="K112" s="249"/>
      <c r="L112" s="254"/>
      <c r="M112" s="255"/>
      <c r="N112" s="256"/>
      <c r="O112" s="256"/>
      <c r="P112" s="256"/>
      <c r="Q112" s="256"/>
      <c r="R112" s="256"/>
      <c r="S112" s="256"/>
      <c r="T112" s="257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8" t="s">
        <v>129</v>
      </c>
      <c r="AU112" s="258" t="s">
        <v>84</v>
      </c>
      <c r="AV112" s="15" t="s">
        <v>125</v>
      </c>
      <c r="AW112" s="15" t="s">
        <v>36</v>
      </c>
      <c r="AX112" s="15" t="s">
        <v>82</v>
      </c>
      <c r="AY112" s="258" t="s">
        <v>119</v>
      </c>
    </row>
    <row r="113" spans="1:65" s="2" customFormat="1" ht="37.8" customHeight="1">
      <c r="A113" s="40"/>
      <c r="B113" s="41"/>
      <c r="C113" s="207" t="s">
        <v>157</v>
      </c>
      <c r="D113" s="207" t="s">
        <v>121</v>
      </c>
      <c r="E113" s="208" t="s">
        <v>158</v>
      </c>
      <c r="F113" s="209" t="s">
        <v>159</v>
      </c>
      <c r="G113" s="210" t="s">
        <v>143</v>
      </c>
      <c r="H113" s="211">
        <v>216.15</v>
      </c>
      <c r="I113" s="212"/>
      <c r="J113" s="213">
        <f>ROUND(I113*H113,2)</f>
        <v>0</v>
      </c>
      <c r="K113" s="214"/>
      <c r="L113" s="46"/>
      <c r="M113" s="215" t="s">
        <v>19</v>
      </c>
      <c r="N113" s="216" t="s">
        <v>45</v>
      </c>
      <c r="O113" s="8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9" t="s">
        <v>125</v>
      </c>
      <c r="AT113" s="219" t="s">
        <v>121</v>
      </c>
      <c r="AU113" s="219" t="s">
        <v>84</v>
      </c>
      <c r="AY113" s="19" t="s">
        <v>119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9" t="s">
        <v>82</v>
      </c>
      <c r="BK113" s="220">
        <f>ROUND(I113*H113,2)</f>
        <v>0</v>
      </c>
      <c r="BL113" s="19" t="s">
        <v>125</v>
      </c>
      <c r="BM113" s="219" t="s">
        <v>160</v>
      </c>
    </row>
    <row r="114" spans="1:47" s="2" customFormat="1" ht="12">
      <c r="A114" s="40"/>
      <c r="B114" s="41"/>
      <c r="C114" s="42"/>
      <c r="D114" s="221" t="s">
        <v>127</v>
      </c>
      <c r="E114" s="42"/>
      <c r="F114" s="222" t="s">
        <v>161</v>
      </c>
      <c r="G114" s="42"/>
      <c r="H114" s="42"/>
      <c r="I114" s="223"/>
      <c r="J114" s="42"/>
      <c r="K114" s="42"/>
      <c r="L114" s="46"/>
      <c r="M114" s="224"/>
      <c r="N114" s="225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127</v>
      </c>
      <c r="AU114" s="19" t="s">
        <v>84</v>
      </c>
    </row>
    <row r="115" spans="1:51" s="13" customFormat="1" ht="12">
      <c r="A115" s="13"/>
      <c r="B115" s="226"/>
      <c r="C115" s="227"/>
      <c r="D115" s="228" t="s">
        <v>129</v>
      </c>
      <c r="E115" s="229" t="s">
        <v>19</v>
      </c>
      <c r="F115" s="230" t="s">
        <v>162</v>
      </c>
      <c r="G115" s="227"/>
      <c r="H115" s="231">
        <v>57.598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129</v>
      </c>
      <c r="AU115" s="237" t="s">
        <v>84</v>
      </c>
      <c r="AV115" s="13" t="s">
        <v>84</v>
      </c>
      <c r="AW115" s="13" t="s">
        <v>36</v>
      </c>
      <c r="AX115" s="13" t="s">
        <v>74</v>
      </c>
      <c r="AY115" s="237" t="s">
        <v>119</v>
      </c>
    </row>
    <row r="116" spans="1:51" s="14" customFormat="1" ht="12">
      <c r="A116" s="14"/>
      <c r="B116" s="238"/>
      <c r="C116" s="239"/>
      <c r="D116" s="228" t="s">
        <v>129</v>
      </c>
      <c r="E116" s="240" t="s">
        <v>19</v>
      </c>
      <c r="F116" s="241" t="s">
        <v>149</v>
      </c>
      <c r="G116" s="239"/>
      <c r="H116" s="240" t="s">
        <v>19</v>
      </c>
      <c r="I116" s="242"/>
      <c r="J116" s="239"/>
      <c r="K116" s="239"/>
      <c r="L116" s="243"/>
      <c r="M116" s="244"/>
      <c r="N116" s="245"/>
      <c r="O116" s="245"/>
      <c r="P116" s="245"/>
      <c r="Q116" s="245"/>
      <c r="R116" s="245"/>
      <c r="S116" s="245"/>
      <c r="T116" s="24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7" t="s">
        <v>129</v>
      </c>
      <c r="AU116" s="247" t="s">
        <v>84</v>
      </c>
      <c r="AV116" s="14" t="s">
        <v>82</v>
      </c>
      <c r="AW116" s="14" t="s">
        <v>36</v>
      </c>
      <c r="AX116" s="14" t="s">
        <v>74</v>
      </c>
      <c r="AY116" s="247" t="s">
        <v>119</v>
      </c>
    </row>
    <row r="117" spans="1:51" s="13" customFormat="1" ht="12">
      <c r="A117" s="13"/>
      <c r="B117" s="226"/>
      <c r="C117" s="227"/>
      <c r="D117" s="228" t="s">
        <v>129</v>
      </c>
      <c r="E117" s="229" t="s">
        <v>19</v>
      </c>
      <c r="F117" s="230" t="s">
        <v>163</v>
      </c>
      <c r="G117" s="227"/>
      <c r="H117" s="231">
        <v>-0.271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129</v>
      </c>
      <c r="AU117" s="237" t="s">
        <v>84</v>
      </c>
      <c r="AV117" s="13" t="s">
        <v>84</v>
      </c>
      <c r="AW117" s="13" t="s">
        <v>36</v>
      </c>
      <c r="AX117" s="13" t="s">
        <v>74</v>
      </c>
      <c r="AY117" s="237" t="s">
        <v>119</v>
      </c>
    </row>
    <row r="118" spans="1:51" s="13" customFormat="1" ht="12">
      <c r="A118" s="13"/>
      <c r="B118" s="226"/>
      <c r="C118" s="227"/>
      <c r="D118" s="228" t="s">
        <v>129</v>
      </c>
      <c r="E118" s="229" t="s">
        <v>19</v>
      </c>
      <c r="F118" s="230" t="s">
        <v>164</v>
      </c>
      <c r="G118" s="227"/>
      <c r="H118" s="231">
        <v>4.716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129</v>
      </c>
      <c r="AU118" s="237" t="s">
        <v>84</v>
      </c>
      <c r="AV118" s="13" t="s">
        <v>84</v>
      </c>
      <c r="AW118" s="13" t="s">
        <v>36</v>
      </c>
      <c r="AX118" s="13" t="s">
        <v>74</v>
      </c>
      <c r="AY118" s="237" t="s">
        <v>119</v>
      </c>
    </row>
    <row r="119" spans="1:51" s="13" customFormat="1" ht="12">
      <c r="A119" s="13"/>
      <c r="B119" s="226"/>
      <c r="C119" s="227"/>
      <c r="D119" s="228" t="s">
        <v>129</v>
      </c>
      <c r="E119" s="229" t="s">
        <v>19</v>
      </c>
      <c r="F119" s="230" t="s">
        <v>165</v>
      </c>
      <c r="G119" s="227"/>
      <c r="H119" s="231">
        <v>11.431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129</v>
      </c>
      <c r="AU119" s="237" t="s">
        <v>84</v>
      </c>
      <c r="AV119" s="13" t="s">
        <v>84</v>
      </c>
      <c r="AW119" s="13" t="s">
        <v>36</v>
      </c>
      <c r="AX119" s="13" t="s">
        <v>74</v>
      </c>
      <c r="AY119" s="237" t="s">
        <v>119</v>
      </c>
    </row>
    <row r="120" spans="1:51" s="13" customFormat="1" ht="12">
      <c r="A120" s="13"/>
      <c r="B120" s="226"/>
      <c r="C120" s="227"/>
      <c r="D120" s="228" t="s">
        <v>129</v>
      </c>
      <c r="E120" s="229" t="s">
        <v>19</v>
      </c>
      <c r="F120" s="230" t="s">
        <v>166</v>
      </c>
      <c r="G120" s="227"/>
      <c r="H120" s="231">
        <v>4.473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129</v>
      </c>
      <c r="AU120" s="237" t="s">
        <v>84</v>
      </c>
      <c r="AV120" s="13" t="s">
        <v>84</v>
      </c>
      <c r="AW120" s="13" t="s">
        <v>36</v>
      </c>
      <c r="AX120" s="13" t="s">
        <v>74</v>
      </c>
      <c r="AY120" s="237" t="s">
        <v>119</v>
      </c>
    </row>
    <row r="121" spans="1:51" s="13" customFormat="1" ht="12">
      <c r="A121" s="13"/>
      <c r="B121" s="226"/>
      <c r="C121" s="227"/>
      <c r="D121" s="228" t="s">
        <v>129</v>
      </c>
      <c r="E121" s="229" t="s">
        <v>19</v>
      </c>
      <c r="F121" s="230" t="s">
        <v>167</v>
      </c>
      <c r="G121" s="227"/>
      <c r="H121" s="231">
        <v>28.658</v>
      </c>
      <c r="I121" s="232"/>
      <c r="J121" s="227"/>
      <c r="K121" s="227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129</v>
      </c>
      <c r="AU121" s="237" t="s">
        <v>84</v>
      </c>
      <c r="AV121" s="13" t="s">
        <v>84</v>
      </c>
      <c r="AW121" s="13" t="s">
        <v>36</v>
      </c>
      <c r="AX121" s="13" t="s">
        <v>74</v>
      </c>
      <c r="AY121" s="237" t="s">
        <v>119</v>
      </c>
    </row>
    <row r="122" spans="1:51" s="13" customFormat="1" ht="12">
      <c r="A122" s="13"/>
      <c r="B122" s="226"/>
      <c r="C122" s="227"/>
      <c r="D122" s="228" t="s">
        <v>129</v>
      </c>
      <c r="E122" s="229" t="s">
        <v>19</v>
      </c>
      <c r="F122" s="230" t="s">
        <v>168</v>
      </c>
      <c r="G122" s="227"/>
      <c r="H122" s="231">
        <v>1.47</v>
      </c>
      <c r="I122" s="232"/>
      <c r="J122" s="227"/>
      <c r="K122" s="227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129</v>
      </c>
      <c r="AU122" s="237" t="s">
        <v>84</v>
      </c>
      <c r="AV122" s="13" t="s">
        <v>84</v>
      </c>
      <c r="AW122" s="13" t="s">
        <v>36</v>
      </c>
      <c r="AX122" s="13" t="s">
        <v>74</v>
      </c>
      <c r="AY122" s="237" t="s">
        <v>119</v>
      </c>
    </row>
    <row r="123" spans="1:51" s="16" customFormat="1" ht="12">
      <c r="A123" s="16"/>
      <c r="B123" s="259"/>
      <c r="C123" s="260"/>
      <c r="D123" s="228" t="s">
        <v>129</v>
      </c>
      <c r="E123" s="261" t="s">
        <v>19</v>
      </c>
      <c r="F123" s="262" t="s">
        <v>169</v>
      </c>
      <c r="G123" s="260"/>
      <c r="H123" s="263">
        <v>108.075</v>
      </c>
      <c r="I123" s="264"/>
      <c r="J123" s="260"/>
      <c r="K123" s="260"/>
      <c r="L123" s="265"/>
      <c r="M123" s="266"/>
      <c r="N123" s="267"/>
      <c r="O123" s="267"/>
      <c r="P123" s="267"/>
      <c r="Q123" s="267"/>
      <c r="R123" s="267"/>
      <c r="S123" s="267"/>
      <c r="T123" s="268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69" t="s">
        <v>129</v>
      </c>
      <c r="AU123" s="269" t="s">
        <v>84</v>
      </c>
      <c r="AV123" s="16" t="s">
        <v>135</v>
      </c>
      <c r="AW123" s="16" t="s">
        <v>36</v>
      </c>
      <c r="AX123" s="16" t="s">
        <v>74</v>
      </c>
      <c r="AY123" s="269" t="s">
        <v>119</v>
      </c>
    </row>
    <row r="124" spans="1:51" s="14" customFormat="1" ht="12">
      <c r="A124" s="14"/>
      <c r="B124" s="238"/>
      <c r="C124" s="239"/>
      <c r="D124" s="228" t="s">
        <v>129</v>
      </c>
      <c r="E124" s="240" t="s">
        <v>19</v>
      </c>
      <c r="F124" s="241" t="s">
        <v>170</v>
      </c>
      <c r="G124" s="239"/>
      <c r="H124" s="240" t="s">
        <v>19</v>
      </c>
      <c r="I124" s="242"/>
      <c r="J124" s="239"/>
      <c r="K124" s="239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129</v>
      </c>
      <c r="AU124" s="247" t="s">
        <v>84</v>
      </c>
      <c r="AV124" s="14" t="s">
        <v>82</v>
      </c>
      <c r="AW124" s="14" t="s">
        <v>36</v>
      </c>
      <c r="AX124" s="14" t="s">
        <v>74</v>
      </c>
      <c r="AY124" s="247" t="s">
        <v>119</v>
      </c>
    </row>
    <row r="125" spans="1:51" s="13" customFormat="1" ht="12">
      <c r="A125" s="13"/>
      <c r="B125" s="226"/>
      <c r="C125" s="227"/>
      <c r="D125" s="228" t="s">
        <v>129</v>
      </c>
      <c r="E125" s="229" t="s">
        <v>19</v>
      </c>
      <c r="F125" s="230" t="s">
        <v>171</v>
      </c>
      <c r="G125" s="227"/>
      <c r="H125" s="231">
        <v>216.15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129</v>
      </c>
      <c r="AU125" s="237" t="s">
        <v>84</v>
      </c>
      <c r="AV125" s="13" t="s">
        <v>84</v>
      </c>
      <c r="AW125" s="13" t="s">
        <v>36</v>
      </c>
      <c r="AX125" s="13" t="s">
        <v>82</v>
      </c>
      <c r="AY125" s="237" t="s">
        <v>119</v>
      </c>
    </row>
    <row r="126" spans="1:65" s="2" customFormat="1" ht="37.8" customHeight="1">
      <c r="A126" s="40"/>
      <c r="B126" s="41"/>
      <c r="C126" s="207" t="s">
        <v>172</v>
      </c>
      <c r="D126" s="207" t="s">
        <v>121</v>
      </c>
      <c r="E126" s="208" t="s">
        <v>173</v>
      </c>
      <c r="F126" s="209" t="s">
        <v>174</v>
      </c>
      <c r="G126" s="210" t="s">
        <v>143</v>
      </c>
      <c r="H126" s="211">
        <v>416.031</v>
      </c>
      <c r="I126" s="212"/>
      <c r="J126" s="213">
        <f>ROUND(I126*H126,2)</f>
        <v>0</v>
      </c>
      <c r="K126" s="214"/>
      <c r="L126" s="46"/>
      <c r="M126" s="215" t="s">
        <v>19</v>
      </c>
      <c r="N126" s="216" t="s">
        <v>45</v>
      </c>
      <c r="O126" s="86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9" t="s">
        <v>125</v>
      </c>
      <c r="AT126" s="219" t="s">
        <v>121</v>
      </c>
      <c r="AU126" s="219" t="s">
        <v>84</v>
      </c>
      <c r="AY126" s="19" t="s">
        <v>119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9" t="s">
        <v>82</v>
      </c>
      <c r="BK126" s="220">
        <f>ROUND(I126*H126,2)</f>
        <v>0</v>
      </c>
      <c r="BL126" s="19" t="s">
        <v>125</v>
      </c>
      <c r="BM126" s="219" t="s">
        <v>175</v>
      </c>
    </row>
    <row r="127" spans="1:47" s="2" customFormat="1" ht="12">
      <c r="A127" s="40"/>
      <c r="B127" s="41"/>
      <c r="C127" s="42"/>
      <c r="D127" s="221" t="s">
        <v>127</v>
      </c>
      <c r="E127" s="42"/>
      <c r="F127" s="222" t="s">
        <v>176</v>
      </c>
      <c r="G127" s="42"/>
      <c r="H127" s="42"/>
      <c r="I127" s="223"/>
      <c r="J127" s="42"/>
      <c r="K127" s="42"/>
      <c r="L127" s="46"/>
      <c r="M127" s="224"/>
      <c r="N127" s="225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127</v>
      </c>
      <c r="AU127" s="19" t="s">
        <v>84</v>
      </c>
    </row>
    <row r="128" spans="1:51" s="13" customFormat="1" ht="12">
      <c r="A128" s="13"/>
      <c r="B128" s="226"/>
      <c r="C128" s="227"/>
      <c r="D128" s="228" t="s">
        <v>129</v>
      </c>
      <c r="E128" s="229" t="s">
        <v>19</v>
      </c>
      <c r="F128" s="230" t="s">
        <v>177</v>
      </c>
      <c r="G128" s="227"/>
      <c r="H128" s="231">
        <v>87.5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129</v>
      </c>
      <c r="AU128" s="237" t="s">
        <v>84</v>
      </c>
      <c r="AV128" s="13" t="s">
        <v>84</v>
      </c>
      <c r="AW128" s="13" t="s">
        <v>36</v>
      </c>
      <c r="AX128" s="13" t="s">
        <v>74</v>
      </c>
      <c r="AY128" s="237" t="s">
        <v>119</v>
      </c>
    </row>
    <row r="129" spans="1:51" s="13" customFormat="1" ht="12">
      <c r="A129" s="13"/>
      <c r="B129" s="226"/>
      <c r="C129" s="227"/>
      <c r="D129" s="228" t="s">
        <v>129</v>
      </c>
      <c r="E129" s="229" t="s">
        <v>19</v>
      </c>
      <c r="F129" s="230" t="s">
        <v>177</v>
      </c>
      <c r="G129" s="227"/>
      <c r="H129" s="231">
        <v>87.5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129</v>
      </c>
      <c r="AU129" s="237" t="s">
        <v>84</v>
      </c>
      <c r="AV129" s="13" t="s">
        <v>84</v>
      </c>
      <c r="AW129" s="13" t="s">
        <v>36</v>
      </c>
      <c r="AX129" s="13" t="s">
        <v>74</v>
      </c>
      <c r="AY129" s="237" t="s">
        <v>119</v>
      </c>
    </row>
    <row r="130" spans="1:51" s="13" customFormat="1" ht="12">
      <c r="A130" s="13"/>
      <c r="B130" s="226"/>
      <c r="C130" s="227"/>
      <c r="D130" s="228" t="s">
        <v>129</v>
      </c>
      <c r="E130" s="229" t="s">
        <v>19</v>
      </c>
      <c r="F130" s="230" t="s">
        <v>178</v>
      </c>
      <c r="G130" s="227"/>
      <c r="H130" s="231">
        <v>35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129</v>
      </c>
      <c r="AU130" s="237" t="s">
        <v>84</v>
      </c>
      <c r="AV130" s="13" t="s">
        <v>84</v>
      </c>
      <c r="AW130" s="13" t="s">
        <v>36</v>
      </c>
      <c r="AX130" s="13" t="s">
        <v>74</v>
      </c>
      <c r="AY130" s="237" t="s">
        <v>119</v>
      </c>
    </row>
    <row r="131" spans="1:51" s="13" customFormat="1" ht="12">
      <c r="A131" s="13"/>
      <c r="B131" s="226"/>
      <c r="C131" s="227"/>
      <c r="D131" s="228" t="s">
        <v>129</v>
      </c>
      <c r="E131" s="229" t="s">
        <v>19</v>
      </c>
      <c r="F131" s="230" t="s">
        <v>146</v>
      </c>
      <c r="G131" s="227"/>
      <c r="H131" s="231">
        <v>90.209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129</v>
      </c>
      <c r="AU131" s="237" t="s">
        <v>84</v>
      </c>
      <c r="AV131" s="13" t="s">
        <v>84</v>
      </c>
      <c r="AW131" s="13" t="s">
        <v>36</v>
      </c>
      <c r="AX131" s="13" t="s">
        <v>74</v>
      </c>
      <c r="AY131" s="237" t="s">
        <v>119</v>
      </c>
    </row>
    <row r="132" spans="1:51" s="13" customFormat="1" ht="12">
      <c r="A132" s="13"/>
      <c r="B132" s="226"/>
      <c r="C132" s="227"/>
      <c r="D132" s="228" t="s">
        <v>129</v>
      </c>
      <c r="E132" s="229" t="s">
        <v>19</v>
      </c>
      <c r="F132" s="230" t="s">
        <v>147</v>
      </c>
      <c r="G132" s="227"/>
      <c r="H132" s="231">
        <v>10.214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129</v>
      </c>
      <c r="AU132" s="237" t="s">
        <v>84</v>
      </c>
      <c r="AV132" s="13" t="s">
        <v>84</v>
      </c>
      <c r="AW132" s="13" t="s">
        <v>36</v>
      </c>
      <c r="AX132" s="13" t="s">
        <v>74</v>
      </c>
      <c r="AY132" s="237" t="s">
        <v>119</v>
      </c>
    </row>
    <row r="133" spans="1:51" s="13" customFormat="1" ht="12">
      <c r="A133" s="13"/>
      <c r="B133" s="226"/>
      <c r="C133" s="227"/>
      <c r="D133" s="228" t="s">
        <v>129</v>
      </c>
      <c r="E133" s="229" t="s">
        <v>19</v>
      </c>
      <c r="F133" s="230" t="s">
        <v>148</v>
      </c>
      <c r="G133" s="227"/>
      <c r="H133" s="231">
        <v>60.341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129</v>
      </c>
      <c r="AU133" s="237" t="s">
        <v>84</v>
      </c>
      <c r="AV133" s="13" t="s">
        <v>84</v>
      </c>
      <c r="AW133" s="13" t="s">
        <v>36</v>
      </c>
      <c r="AX133" s="13" t="s">
        <v>74</v>
      </c>
      <c r="AY133" s="237" t="s">
        <v>119</v>
      </c>
    </row>
    <row r="134" spans="1:51" s="14" customFormat="1" ht="12">
      <c r="A134" s="14"/>
      <c r="B134" s="238"/>
      <c r="C134" s="239"/>
      <c r="D134" s="228" t="s">
        <v>129</v>
      </c>
      <c r="E134" s="240" t="s">
        <v>19</v>
      </c>
      <c r="F134" s="241" t="s">
        <v>149</v>
      </c>
      <c r="G134" s="239"/>
      <c r="H134" s="240" t="s">
        <v>19</v>
      </c>
      <c r="I134" s="242"/>
      <c r="J134" s="239"/>
      <c r="K134" s="239"/>
      <c r="L134" s="243"/>
      <c r="M134" s="244"/>
      <c r="N134" s="245"/>
      <c r="O134" s="245"/>
      <c r="P134" s="245"/>
      <c r="Q134" s="245"/>
      <c r="R134" s="245"/>
      <c r="S134" s="245"/>
      <c r="T134" s="24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7" t="s">
        <v>129</v>
      </c>
      <c r="AU134" s="247" t="s">
        <v>84</v>
      </c>
      <c r="AV134" s="14" t="s">
        <v>82</v>
      </c>
      <c r="AW134" s="14" t="s">
        <v>36</v>
      </c>
      <c r="AX134" s="14" t="s">
        <v>74</v>
      </c>
      <c r="AY134" s="247" t="s">
        <v>119</v>
      </c>
    </row>
    <row r="135" spans="1:51" s="13" customFormat="1" ht="12">
      <c r="A135" s="13"/>
      <c r="B135" s="226"/>
      <c r="C135" s="227"/>
      <c r="D135" s="228" t="s">
        <v>129</v>
      </c>
      <c r="E135" s="229" t="s">
        <v>19</v>
      </c>
      <c r="F135" s="230" t="s">
        <v>150</v>
      </c>
      <c r="G135" s="227"/>
      <c r="H135" s="231">
        <v>-0.24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129</v>
      </c>
      <c r="AU135" s="237" t="s">
        <v>84</v>
      </c>
      <c r="AV135" s="13" t="s">
        <v>84</v>
      </c>
      <c r="AW135" s="13" t="s">
        <v>36</v>
      </c>
      <c r="AX135" s="13" t="s">
        <v>74</v>
      </c>
      <c r="AY135" s="237" t="s">
        <v>119</v>
      </c>
    </row>
    <row r="136" spans="1:51" s="13" customFormat="1" ht="12">
      <c r="A136" s="13"/>
      <c r="B136" s="226"/>
      <c r="C136" s="227"/>
      <c r="D136" s="228" t="s">
        <v>129</v>
      </c>
      <c r="E136" s="229" t="s">
        <v>19</v>
      </c>
      <c r="F136" s="230" t="s">
        <v>151</v>
      </c>
      <c r="G136" s="227"/>
      <c r="H136" s="231">
        <v>4.177</v>
      </c>
      <c r="I136" s="232"/>
      <c r="J136" s="227"/>
      <c r="K136" s="227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129</v>
      </c>
      <c r="AU136" s="237" t="s">
        <v>84</v>
      </c>
      <c r="AV136" s="13" t="s">
        <v>84</v>
      </c>
      <c r="AW136" s="13" t="s">
        <v>36</v>
      </c>
      <c r="AX136" s="13" t="s">
        <v>74</v>
      </c>
      <c r="AY136" s="237" t="s">
        <v>119</v>
      </c>
    </row>
    <row r="137" spans="1:51" s="13" customFormat="1" ht="12">
      <c r="A137" s="13"/>
      <c r="B137" s="226"/>
      <c r="C137" s="227"/>
      <c r="D137" s="228" t="s">
        <v>129</v>
      </c>
      <c r="E137" s="229" t="s">
        <v>19</v>
      </c>
      <c r="F137" s="230" t="s">
        <v>152</v>
      </c>
      <c r="G137" s="227"/>
      <c r="H137" s="231">
        <v>10.125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129</v>
      </c>
      <c r="AU137" s="237" t="s">
        <v>84</v>
      </c>
      <c r="AV137" s="13" t="s">
        <v>84</v>
      </c>
      <c r="AW137" s="13" t="s">
        <v>36</v>
      </c>
      <c r="AX137" s="13" t="s">
        <v>74</v>
      </c>
      <c r="AY137" s="237" t="s">
        <v>119</v>
      </c>
    </row>
    <row r="138" spans="1:51" s="13" customFormat="1" ht="12">
      <c r="A138" s="13"/>
      <c r="B138" s="226"/>
      <c r="C138" s="227"/>
      <c r="D138" s="228" t="s">
        <v>129</v>
      </c>
      <c r="E138" s="229" t="s">
        <v>19</v>
      </c>
      <c r="F138" s="230" t="s">
        <v>153</v>
      </c>
      <c r="G138" s="227"/>
      <c r="H138" s="231">
        <v>3.962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129</v>
      </c>
      <c r="AU138" s="237" t="s">
        <v>84</v>
      </c>
      <c r="AV138" s="13" t="s">
        <v>84</v>
      </c>
      <c r="AW138" s="13" t="s">
        <v>36</v>
      </c>
      <c r="AX138" s="13" t="s">
        <v>74</v>
      </c>
      <c r="AY138" s="237" t="s">
        <v>119</v>
      </c>
    </row>
    <row r="139" spans="1:51" s="13" customFormat="1" ht="12">
      <c r="A139" s="13"/>
      <c r="B139" s="226"/>
      <c r="C139" s="227"/>
      <c r="D139" s="228" t="s">
        <v>129</v>
      </c>
      <c r="E139" s="229" t="s">
        <v>19</v>
      </c>
      <c r="F139" s="230" t="s">
        <v>154</v>
      </c>
      <c r="G139" s="227"/>
      <c r="H139" s="231">
        <v>25.383</v>
      </c>
      <c r="I139" s="232"/>
      <c r="J139" s="227"/>
      <c r="K139" s="227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129</v>
      </c>
      <c r="AU139" s="237" t="s">
        <v>84</v>
      </c>
      <c r="AV139" s="13" t="s">
        <v>84</v>
      </c>
      <c r="AW139" s="13" t="s">
        <v>36</v>
      </c>
      <c r="AX139" s="13" t="s">
        <v>74</v>
      </c>
      <c r="AY139" s="237" t="s">
        <v>119</v>
      </c>
    </row>
    <row r="140" spans="1:51" s="13" customFormat="1" ht="12">
      <c r="A140" s="13"/>
      <c r="B140" s="226"/>
      <c r="C140" s="227"/>
      <c r="D140" s="228" t="s">
        <v>129</v>
      </c>
      <c r="E140" s="229" t="s">
        <v>19</v>
      </c>
      <c r="F140" s="230" t="s">
        <v>155</v>
      </c>
      <c r="G140" s="227"/>
      <c r="H140" s="231">
        <v>1.302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129</v>
      </c>
      <c r="AU140" s="237" t="s">
        <v>84</v>
      </c>
      <c r="AV140" s="13" t="s">
        <v>84</v>
      </c>
      <c r="AW140" s="13" t="s">
        <v>36</v>
      </c>
      <c r="AX140" s="13" t="s">
        <v>74</v>
      </c>
      <c r="AY140" s="237" t="s">
        <v>119</v>
      </c>
    </row>
    <row r="141" spans="1:51" s="13" customFormat="1" ht="12">
      <c r="A141" s="13"/>
      <c r="B141" s="226"/>
      <c r="C141" s="227"/>
      <c r="D141" s="228" t="s">
        <v>129</v>
      </c>
      <c r="E141" s="229" t="s">
        <v>19</v>
      </c>
      <c r="F141" s="230" t="s">
        <v>179</v>
      </c>
      <c r="G141" s="227"/>
      <c r="H141" s="231">
        <v>5.31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129</v>
      </c>
      <c r="AU141" s="237" t="s">
        <v>84</v>
      </c>
      <c r="AV141" s="13" t="s">
        <v>84</v>
      </c>
      <c r="AW141" s="13" t="s">
        <v>36</v>
      </c>
      <c r="AX141" s="13" t="s">
        <v>74</v>
      </c>
      <c r="AY141" s="237" t="s">
        <v>119</v>
      </c>
    </row>
    <row r="142" spans="1:51" s="13" customFormat="1" ht="12">
      <c r="A142" s="13"/>
      <c r="B142" s="226"/>
      <c r="C142" s="227"/>
      <c r="D142" s="228" t="s">
        <v>129</v>
      </c>
      <c r="E142" s="229" t="s">
        <v>19</v>
      </c>
      <c r="F142" s="230" t="s">
        <v>180</v>
      </c>
      <c r="G142" s="227"/>
      <c r="H142" s="231">
        <v>57.843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129</v>
      </c>
      <c r="AU142" s="237" t="s">
        <v>84</v>
      </c>
      <c r="AV142" s="13" t="s">
        <v>84</v>
      </c>
      <c r="AW142" s="13" t="s">
        <v>36</v>
      </c>
      <c r="AX142" s="13" t="s">
        <v>74</v>
      </c>
      <c r="AY142" s="237" t="s">
        <v>119</v>
      </c>
    </row>
    <row r="143" spans="1:51" s="13" customFormat="1" ht="12">
      <c r="A143" s="13"/>
      <c r="B143" s="226"/>
      <c r="C143" s="227"/>
      <c r="D143" s="228" t="s">
        <v>129</v>
      </c>
      <c r="E143" s="229" t="s">
        <v>19</v>
      </c>
      <c r="F143" s="230" t="s">
        <v>181</v>
      </c>
      <c r="G143" s="227"/>
      <c r="H143" s="231">
        <v>42.48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129</v>
      </c>
      <c r="AU143" s="237" t="s">
        <v>84</v>
      </c>
      <c r="AV143" s="13" t="s">
        <v>84</v>
      </c>
      <c r="AW143" s="13" t="s">
        <v>36</v>
      </c>
      <c r="AX143" s="13" t="s">
        <v>74</v>
      </c>
      <c r="AY143" s="237" t="s">
        <v>119</v>
      </c>
    </row>
    <row r="144" spans="1:51" s="13" customFormat="1" ht="12">
      <c r="A144" s="13"/>
      <c r="B144" s="226"/>
      <c r="C144" s="227"/>
      <c r="D144" s="228" t="s">
        <v>129</v>
      </c>
      <c r="E144" s="229" t="s">
        <v>19</v>
      </c>
      <c r="F144" s="230" t="s">
        <v>182</v>
      </c>
      <c r="G144" s="227"/>
      <c r="H144" s="231">
        <v>3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129</v>
      </c>
      <c r="AU144" s="237" t="s">
        <v>84</v>
      </c>
      <c r="AV144" s="13" t="s">
        <v>84</v>
      </c>
      <c r="AW144" s="13" t="s">
        <v>36</v>
      </c>
      <c r="AX144" s="13" t="s">
        <v>74</v>
      </c>
      <c r="AY144" s="237" t="s">
        <v>119</v>
      </c>
    </row>
    <row r="145" spans="1:51" s="16" customFormat="1" ht="12">
      <c r="A145" s="16"/>
      <c r="B145" s="259"/>
      <c r="C145" s="260"/>
      <c r="D145" s="228" t="s">
        <v>129</v>
      </c>
      <c r="E145" s="261" t="s">
        <v>19</v>
      </c>
      <c r="F145" s="262" t="s">
        <v>169</v>
      </c>
      <c r="G145" s="260"/>
      <c r="H145" s="263">
        <v>524.106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69" t="s">
        <v>129</v>
      </c>
      <c r="AU145" s="269" t="s">
        <v>84</v>
      </c>
      <c r="AV145" s="16" t="s">
        <v>135</v>
      </c>
      <c r="AW145" s="16" t="s">
        <v>36</v>
      </c>
      <c r="AX145" s="16" t="s">
        <v>74</v>
      </c>
      <c r="AY145" s="269" t="s">
        <v>119</v>
      </c>
    </row>
    <row r="146" spans="1:51" s="13" customFormat="1" ht="12">
      <c r="A146" s="13"/>
      <c r="B146" s="226"/>
      <c r="C146" s="227"/>
      <c r="D146" s="228" t="s">
        <v>129</v>
      </c>
      <c r="E146" s="229" t="s">
        <v>19</v>
      </c>
      <c r="F146" s="230" t="s">
        <v>183</v>
      </c>
      <c r="G146" s="227"/>
      <c r="H146" s="231">
        <v>-108.075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129</v>
      </c>
      <c r="AU146" s="237" t="s">
        <v>84</v>
      </c>
      <c r="AV146" s="13" t="s">
        <v>84</v>
      </c>
      <c r="AW146" s="13" t="s">
        <v>36</v>
      </c>
      <c r="AX146" s="13" t="s">
        <v>74</v>
      </c>
      <c r="AY146" s="237" t="s">
        <v>119</v>
      </c>
    </row>
    <row r="147" spans="1:51" s="15" customFormat="1" ht="12">
      <c r="A147" s="15"/>
      <c r="B147" s="248"/>
      <c r="C147" s="249"/>
      <c r="D147" s="228" t="s">
        <v>129</v>
      </c>
      <c r="E147" s="250" t="s">
        <v>19</v>
      </c>
      <c r="F147" s="251" t="s">
        <v>156</v>
      </c>
      <c r="G147" s="249"/>
      <c r="H147" s="252">
        <v>416.031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8" t="s">
        <v>129</v>
      </c>
      <c r="AU147" s="258" t="s">
        <v>84</v>
      </c>
      <c r="AV147" s="15" t="s">
        <v>125</v>
      </c>
      <c r="AW147" s="15" t="s">
        <v>36</v>
      </c>
      <c r="AX147" s="15" t="s">
        <v>82</v>
      </c>
      <c r="AY147" s="258" t="s">
        <v>119</v>
      </c>
    </row>
    <row r="148" spans="1:65" s="2" customFormat="1" ht="24.15" customHeight="1">
      <c r="A148" s="40"/>
      <c r="B148" s="41"/>
      <c r="C148" s="207" t="s">
        <v>184</v>
      </c>
      <c r="D148" s="207" t="s">
        <v>121</v>
      </c>
      <c r="E148" s="208" t="s">
        <v>185</v>
      </c>
      <c r="F148" s="209" t="s">
        <v>186</v>
      </c>
      <c r="G148" s="210" t="s">
        <v>143</v>
      </c>
      <c r="H148" s="211">
        <v>108.075</v>
      </c>
      <c r="I148" s="212"/>
      <c r="J148" s="213">
        <f>ROUND(I148*H148,2)</f>
        <v>0</v>
      </c>
      <c r="K148" s="214"/>
      <c r="L148" s="46"/>
      <c r="M148" s="215" t="s">
        <v>19</v>
      </c>
      <c r="N148" s="216" t="s">
        <v>45</v>
      </c>
      <c r="O148" s="86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9" t="s">
        <v>125</v>
      </c>
      <c r="AT148" s="219" t="s">
        <v>121</v>
      </c>
      <c r="AU148" s="219" t="s">
        <v>84</v>
      </c>
      <c r="AY148" s="19" t="s">
        <v>119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9" t="s">
        <v>82</v>
      </c>
      <c r="BK148" s="220">
        <f>ROUND(I148*H148,2)</f>
        <v>0</v>
      </c>
      <c r="BL148" s="19" t="s">
        <v>125</v>
      </c>
      <c r="BM148" s="219" t="s">
        <v>187</v>
      </c>
    </row>
    <row r="149" spans="1:47" s="2" customFormat="1" ht="12">
      <c r="A149" s="40"/>
      <c r="B149" s="41"/>
      <c r="C149" s="42"/>
      <c r="D149" s="221" t="s">
        <v>127</v>
      </c>
      <c r="E149" s="42"/>
      <c r="F149" s="222" t="s">
        <v>188</v>
      </c>
      <c r="G149" s="42"/>
      <c r="H149" s="42"/>
      <c r="I149" s="223"/>
      <c r="J149" s="42"/>
      <c r="K149" s="42"/>
      <c r="L149" s="46"/>
      <c r="M149" s="224"/>
      <c r="N149" s="225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127</v>
      </c>
      <c r="AU149" s="19" t="s">
        <v>84</v>
      </c>
    </row>
    <row r="150" spans="1:51" s="13" customFormat="1" ht="12">
      <c r="A150" s="13"/>
      <c r="B150" s="226"/>
      <c r="C150" s="227"/>
      <c r="D150" s="228" t="s">
        <v>129</v>
      </c>
      <c r="E150" s="229" t="s">
        <v>19</v>
      </c>
      <c r="F150" s="230" t="s">
        <v>162</v>
      </c>
      <c r="G150" s="227"/>
      <c r="H150" s="231">
        <v>57.598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129</v>
      </c>
      <c r="AU150" s="237" t="s">
        <v>84</v>
      </c>
      <c r="AV150" s="13" t="s">
        <v>84</v>
      </c>
      <c r="AW150" s="13" t="s">
        <v>36</v>
      </c>
      <c r="AX150" s="13" t="s">
        <v>74</v>
      </c>
      <c r="AY150" s="237" t="s">
        <v>119</v>
      </c>
    </row>
    <row r="151" spans="1:51" s="14" customFormat="1" ht="12">
      <c r="A151" s="14"/>
      <c r="B151" s="238"/>
      <c r="C151" s="239"/>
      <c r="D151" s="228" t="s">
        <v>129</v>
      </c>
      <c r="E151" s="240" t="s">
        <v>19</v>
      </c>
      <c r="F151" s="241" t="s">
        <v>149</v>
      </c>
      <c r="G151" s="239"/>
      <c r="H151" s="240" t="s">
        <v>19</v>
      </c>
      <c r="I151" s="242"/>
      <c r="J151" s="239"/>
      <c r="K151" s="239"/>
      <c r="L151" s="243"/>
      <c r="M151" s="244"/>
      <c r="N151" s="245"/>
      <c r="O151" s="245"/>
      <c r="P151" s="245"/>
      <c r="Q151" s="245"/>
      <c r="R151" s="245"/>
      <c r="S151" s="245"/>
      <c r="T151" s="24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7" t="s">
        <v>129</v>
      </c>
      <c r="AU151" s="247" t="s">
        <v>84</v>
      </c>
      <c r="AV151" s="14" t="s">
        <v>82</v>
      </c>
      <c r="AW151" s="14" t="s">
        <v>36</v>
      </c>
      <c r="AX151" s="14" t="s">
        <v>74</v>
      </c>
      <c r="AY151" s="247" t="s">
        <v>119</v>
      </c>
    </row>
    <row r="152" spans="1:51" s="13" customFormat="1" ht="12">
      <c r="A152" s="13"/>
      <c r="B152" s="226"/>
      <c r="C152" s="227"/>
      <c r="D152" s="228" t="s">
        <v>129</v>
      </c>
      <c r="E152" s="229" t="s">
        <v>19</v>
      </c>
      <c r="F152" s="230" t="s">
        <v>163</v>
      </c>
      <c r="G152" s="227"/>
      <c r="H152" s="231">
        <v>-0.271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129</v>
      </c>
      <c r="AU152" s="237" t="s">
        <v>84</v>
      </c>
      <c r="AV152" s="13" t="s">
        <v>84</v>
      </c>
      <c r="AW152" s="13" t="s">
        <v>36</v>
      </c>
      <c r="AX152" s="13" t="s">
        <v>74</v>
      </c>
      <c r="AY152" s="237" t="s">
        <v>119</v>
      </c>
    </row>
    <row r="153" spans="1:51" s="13" customFormat="1" ht="12">
      <c r="A153" s="13"/>
      <c r="B153" s="226"/>
      <c r="C153" s="227"/>
      <c r="D153" s="228" t="s">
        <v>129</v>
      </c>
      <c r="E153" s="229" t="s">
        <v>19</v>
      </c>
      <c r="F153" s="230" t="s">
        <v>164</v>
      </c>
      <c r="G153" s="227"/>
      <c r="H153" s="231">
        <v>4.716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129</v>
      </c>
      <c r="AU153" s="237" t="s">
        <v>84</v>
      </c>
      <c r="AV153" s="13" t="s">
        <v>84</v>
      </c>
      <c r="AW153" s="13" t="s">
        <v>36</v>
      </c>
      <c r="AX153" s="13" t="s">
        <v>74</v>
      </c>
      <c r="AY153" s="237" t="s">
        <v>119</v>
      </c>
    </row>
    <row r="154" spans="1:51" s="13" customFormat="1" ht="12">
      <c r="A154" s="13"/>
      <c r="B154" s="226"/>
      <c r="C154" s="227"/>
      <c r="D154" s="228" t="s">
        <v>129</v>
      </c>
      <c r="E154" s="229" t="s">
        <v>19</v>
      </c>
      <c r="F154" s="230" t="s">
        <v>165</v>
      </c>
      <c r="G154" s="227"/>
      <c r="H154" s="231">
        <v>11.431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129</v>
      </c>
      <c r="AU154" s="237" t="s">
        <v>84</v>
      </c>
      <c r="AV154" s="13" t="s">
        <v>84</v>
      </c>
      <c r="AW154" s="13" t="s">
        <v>36</v>
      </c>
      <c r="AX154" s="13" t="s">
        <v>74</v>
      </c>
      <c r="AY154" s="237" t="s">
        <v>119</v>
      </c>
    </row>
    <row r="155" spans="1:51" s="13" customFormat="1" ht="12">
      <c r="A155" s="13"/>
      <c r="B155" s="226"/>
      <c r="C155" s="227"/>
      <c r="D155" s="228" t="s">
        <v>129</v>
      </c>
      <c r="E155" s="229" t="s">
        <v>19</v>
      </c>
      <c r="F155" s="230" t="s">
        <v>166</v>
      </c>
      <c r="G155" s="227"/>
      <c r="H155" s="231">
        <v>4.473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129</v>
      </c>
      <c r="AU155" s="237" t="s">
        <v>84</v>
      </c>
      <c r="AV155" s="13" t="s">
        <v>84</v>
      </c>
      <c r="AW155" s="13" t="s">
        <v>36</v>
      </c>
      <c r="AX155" s="13" t="s">
        <v>74</v>
      </c>
      <c r="AY155" s="237" t="s">
        <v>119</v>
      </c>
    </row>
    <row r="156" spans="1:51" s="13" customFormat="1" ht="12">
      <c r="A156" s="13"/>
      <c r="B156" s="226"/>
      <c r="C156" s="227"/>
      <c r="D156" s="228" t="s">
        <v>129</v>
      </c>
      <c r="E156" s="229" t="s">
        <v>19</v>
      </c>
      <c r="F156" s="230" t="s">
        <v>167</v>
      </c>
      <c r="G156" s="227"/>
      <c r="H156" s="231">
        <v>28.658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129</v>
      </c>
      <c r="AU156" s="237" t="s">
        <v>84</v>
      </c>
      <c r="AV156" s="13" t="s">
        <v>84</v>
      </c>
      <c r="AW156" s="13" t="s">
        <v>36</v>
      </c>
      <c r="AX156" s="13" t="s">
        <v>74</v>
      </c>
      <c r="AY156" s="237" t="s">
        <v>119</v>
      </c>
    </row>
    <row r="157" spans="1:51" s="13" customFormat="1" ht="12">
      <c r="A157" s="13"/>
      <c r="B157" s="226"/>
      <c r="C157" s="227"/>
      <c r="D157" s="228" t="s">
        <v>129</v>
      </c>
      <c r="E157" s="229" t="s">
        <v>19</v>
      </c>
      <c r="F157" s="230" t="s">
        <v>168</v>
      </c>
      <c r="G157" s="227"/>
      <c r="H157" s="231">
        <v>1.47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129</v>
      </c>
      <c r="AU157" s="237" t="s">
        <v>84</v>
      </c>
      <c r="AV157" s="13" t="s">
        <v>84</v>
      </c>
      <c r="AW157" s="13" t="s">
        <v>36</v>
      </c>
      <c r="AX157" s="13" t="s">
        <v>74</v>
      </c>
      <c r="AY157" s="237" t="s">
        <v>119</v>
      </c>
    </row>
    <row r="158" spans="1:51" s="15" customFormat="1" ht="12">
      <c r="A158" s="15"/>
      <c r="B158" s="248"/>
      <c r="C158" s="249"/>
      <c r="D158" s="228" t="s">
        <v>129</v>
      </c>
      <c r="E158" s="250" t="s">
        <v>19</v>
      </c>
      <c r="F158" s="251" t="s">
        <v>156</v>
      </c>
      <c r="G158" s="249"/>
      <c r="H158" s="252">
        <v>108.075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8" t="s">
        <v>129</v>
      </c>
      <c r="AU158" s="258" t="s">
        <v>84</v>
      </c>
      <c r="AV158" s="15" t="s">
        <v>125</v>
      </c>
      <c r="AW158" s="15" t="s">
        <v>36</v>
      </c>
      <c r="AX158" s="15" t="s">
        <v>82</v>
      </c>
      <c r="AY158" s="258" t="s">
        <v>119</v>
      </c>
    </row>
    <row r="159" spans="1:65" s="2" customFormat="1" ht="24.15" customHeight="1">
      <c r="A159" s="40"/>
      <c r="B159" s="41"/>
      <c r="C159" s="207" t="s">
        <v>189</v>
      </c>
      <c r="D159" s="207" t="s">
        <v>121</v>
      </c>
      <c r="E159" s="208" t="s">
        <v>190</v>
      </c>
      <c r="F159" s="209" t="s">
        <v>191</v>
      </c>
      <c r="G159" s="210" t="s">
        <v>143</v>
      </c>
      <c r="H159" s="211">
        <v>108.075</v>
      </c>
      <c r="I159" s="212"/>
      <c r="J159" s="213">
        <f>ROUND(I159*H159,2)</f>
        <v>0</v>
      </c>
      <c r="K159" s="214"/>
      <c r="L159" s="46"/>
      <c r="M159" s="215" t="s">
        <v>19</v>
      </c>
      <c r="N159" s="216" t="s">
        <v>45</v>
      </c>
      <c r="O159" s="86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9" t="s">
        <v>125</v>
      </c>
      <c r="AT159" s="219" t="s">
        <v>121</v>
      </c>
      <c r="AU159" s="219" t="s">
        <v>84</v>
      </c>
      <c r="AY159" s="19" t="s">
        <v>119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9" t="s">
        <v>82</v>
      </c>
      <c r="BK159" s="220">
        <f>ROUND(I159*H159,2)</f>
        <v>0</v>
      </c>
      <c r="BL159" s="19" t="s">
        <v>125</v>
      </c>
      <c r="BM159" s="219" t="s">
        <v>192</v>
      </c>
    </row>
    <row r="160" spans="1:47" s="2" customFormat="1" ht="12">
      <c r="A160" s="40"/>
      <c r="B160" s="41"/>
      <c r="C160" s="42"/>
      <c r="D160" s="221" t="s">
        <v>127</v>
      </c>
      <c r="E160" s="42"/>
      <c r="F160" s="222" t="s">
        <v>193</v>
      </c>
      <c r="G160" s="42"/>
      <c r="H160" s="42"/>
      <c r="I160" s="223"/>
      <c r="J160" s="42"/>
      <c r="K160" s="42"/>
      <c r="L160" s="46"/>
      <c r="M160" s="224"/>
      <c r="N160" s="225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127</v>
      </c>
      <c r="AU160" s="19" t="s">
        <v>84</v>
      </c>
    </row>
    <row r="161" spans="1:51" s="13" customFormat="1" ht="12">
      <c r="A161" s="13"/>
      <c r="B161" s="226"/>
      <c r="C161" s="227"/>
      <c r="D161" s="228" t="s">
        <v>129</v>
      </c>
      <c r="E161" s="229" t="s">
        <v>19</v>
      </c>
      <c r="F161" s="230" t="s">
        <v>162</v>
      </c>
      <c r="G161" s="227"/>
      <c r="H161" s="231">
        <v>57.598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129</v>
      </c>
      <c r="AU161" s="237" t="s">
        <v>84</v>
      </c>
      <c r="AV161" s="13" t="s">
        <v>84</v>
      </c>
      <c r="AW161" s="13" t="s">
        <v>36</v>
      </c>
      <c r="AX161" s="13" t="s">
        <v>74</v>
      </c>
      <c r="AY161" s="237" t="s">
        <v>119</v>
      </c>
    </row>
    <row r="162" spans="1:51" s="14" customFormat="1" ht="12">
      <c r="A162" s="14"/>
      <c r="B162" s="238"/>
      <c r="C162" s="239"/>
      <c r="D162" s="228" t="s">
        <v>129</v>
      </c>
      <c r="E162" s="240" t="s">
        <v>19</v>
      </c>
      <c r="F162" s="241" t="s">
        <v>149</v>
      </c>
      <c r="G162" s="239"/>
      <c r="H162" s="240" t="s">
        <v>19</v>
      </c>
      <c r="I162" s="242"/>
      <c r="J162" s="239"/>
      <c r="K162" s="239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129</v>
      </c>
      <c r="AU162" s="247" t="s">
        <v>84</v>
      </c>
      <c r="AV162" s="14" t="s">
        <v>82</v>
      </c>
      <c r="AW162" s="14" t="s">
        <v>36</v>
      </c>
      <c r="AX162" s="14" t="s">
        <v>74</v>
      </c>
      <c r="AY162" s="247" t="s">
        <v>119</v>
      </c>
    </row>
    <row r="163" spans="1:51" s="13" customFormat="1" ht="12">
      <c r="A163" s="13"/>
      <c r="B163" s="226"/>
      <c r="C163" s="227"/>
      <c r="D163" s="228" t="s">
        <v>129</v>
      </c>
      <c r="E163" s="229" t="s">
        <v>19</v>
      </c>
      <c r="F163" s="230" t="s">
        <v>163</v>
      </c>
      <c r="G163" s="227"/>
      <c r="H163" s="231">
        <v>-0.271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129</v>
      </c>
      <c r="AU163" s="237" t="s">
        <v>84</v>
      </c>
      <c r="AV163" s="13" t="s">
        <v>84</v>
      </c>
      <c r="AW163" s="13" t="s">
        <v>36</v>
      </c>
      <c r="AX163" s="13" t="s">
        <v>74</v>
      </c>
      <c r="AY163" s="237" t="s">
        <v>119</v>
      </c>
    </row>
    <row r="164" spans="1:51" s="13" customFormat="1" ht="12">
      <c r="A164" s="13"/>
      <c r="B164" s="226"/>
      <c r="C164" s="227"/>
      <c r="D164" s="228" t="s">
        <v>129</v>
      </c>
      <c r="E164" s="229" t="s">
        <v>19</v>
      </c>
      <c r="F164" s="230" t="s">
        <v>164</v>
      </c>
      <c r="G164" s="227"/>
      <c r="H164" s="231">
        <v>4.716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129</v>
      </c>
      <c r="AU164" s="237" t="s">
        <v>84</v>
      </c>
      <c r="AV164" s="13" t="s">
        <v>84</v>
      </c>
      <c r="AW164" s="13" t="s">
        <v>36</v>
      </c>
      <c r="AX164" s="13" t="s">
        <v>74</v>
      </c>
      <c r="AY164" s="237" t="s">
        <v>119</v>
      </c>
    </row>
    <row r="165" spans="1:51" s="13" customFormat="1" ht="12">
      <c r="A165" s="13"/>
      <c r="B165" s="226"/>
      <c r="C165" s="227"/>
      <c r="D165" s="228" t="s">
        <v>129</v>
      </c>
      <c r="E165" s="229" t="s">
        <v>19</v>
      </c>
      <c r="F165" s="230" t="s">
        <v>165</v>
      </c>
      <c r="G165" s="227"/>
      <c r="H165" s="231">
        <v>11.431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129</v>
      </c>
      <c r="AU165" s="237" t="s">
        <v>84</v>
      </c>
      <c r="AV165" s="13" t="s">
        <v>84</v>
      </c>
      <c r="AW165" s="13" t="s">
        <v>36</v>
      </c>
      <c r="AX165" s="13" t="s">
        <v>74</v>
      </c>
      <c r="AY165" s="237" t="s">
        <v>119</v>
      </c>
    </row>
    <row r="166" spans="1:51" s="13" customFormat="1" ht="12">
      <c r="A166" s="13"/>
      <c r="B166" s="226"/>
      <c r="C166" s="227"/>
      <c r="D166" s="228" t="s">
        <v>129</v>
      </c>
      <c r="E166" s="229" t="s">
        <v>19</v>
      </c>
      <c r="F166" s="230" t="s">
        <v>166</v>
      </c>
      <c r="G166" s="227"/>
      <c r="H166" s="231">
        <v>4.473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129</v>
      </c>
      <c r="AU166" s="237" t="s">
        <v>84</v>
      </c>
      <c r="AV166" s="13" t="s">
        <v>84</v>
      </c>
      <c r="AW166" s="13" t="s">
        <v>36</v>
      </c>
      <c r="AX166" s="13" t="s">
        <v>74</v>
      </c>
      <c r="AY166" s="237" t="s">
        <v>119</v>
      </c>
    </row>
    <row r="167" spans="1:51" s="13" customFormat="1" ht="12">
      <c r="A167" s="13"/>
      <c r="B167" s="226"/>
      <c r="C167" s="227"/>
      <c r="D167" s="228" t="s">
        <v>129</v>
      </c>
      <c r="E167" s="229" t="s">
        <v>19</v>
      </c>
      <c r="F167" s="230" t="s">
        <v>167</v>
      </c>
      <c r="G167" s="227"/>
      <c r="H167" s="231">
        <v>28.658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129</v>
      </c>
      <c r="AU167" s="237" t="s">
        <v>84</v>
      </c>
      <c r="AV167" s="13" t="s">
        <v>84</v>
      </c>
      <c r="AW167" s="13" t="s">
        <v>36</v>
      </c>
      <c r="AX167" s="13" t="s">
        <v>74</v>
      </c>
      <c r="AY167" s="237" t="s">
        <v>119</v>
      </c>
    </row>
    <row r="168" spans="1:51" s="13" customFormat="1" ht="12">
      <c r="A168" s="13"/>
      <c r="B168" s="226"/>
      <c r="C168" s="227"/>
      <c r="D168" s="228" t="s">
        <v>129</v>
      </c>
      <c r="E168" s="229" t="s">
        <v>19</v>
      </c>
      <c r="F168" s="230" t="s">
        <v>168</v>
      </c>
      <c r="G168" s="227"/>
      <c r="H168" s="231">
        <v>1.47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129</v>
      </c>
      <c r="AU168" s="237" t="s">
        <v>84</v>
      </c>
      <c r="AV168" s="13" t="s">
        <v>84</v>
      </c>
      <c r="AW168" s="13" t="s">
        <v>36</v>
      </c>
      <c r="AX168" s="13" t="s">
        <v>74</v>
      </c>
      <c r="AY168" s="237" t="s">
        <v>119</v>
      </c>
    </row>
    <row r="169" spans="1:51" s="15" customFormat="1" ht="12">
      <c r="A169" s="15"/>
      <c r="B169" s="248"/>
      <c r="C169" s="249"/>
      <c r="D169" s="228" t="s">
        <v>129</v>
      </c>
      <c r="E169" s="250" t="s">
        <v>19</v>
      </c>
      <c r="F169" s="251" t="s">
        <v>156</v>
      </c>
      <c r="G169" s="249"/>
      <c r="H169" s="252">
        <v>108.075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8" t="s">
        <v>129</v>
      </c>
      <c r="AU169" s="258" t="s">
        <v>84</v>
      </c>
      <c r="AV169" s="15" t="s">
        <v>125</v>
      </c>
      <c r="AW169" s="15" t="s">
        <v>36</v>
      </c>
      <c r="AX169" s="15" t="s">
        <v>82</v>
      </c>
      <c r="AY169" s="258" t="s">
        <v>119</v>
      </c>
    </row>
    <row r="170" spans="1:65" s="2" customFormat="1" ht="24.15" customHeight="1">
      <c r="A170" s="40"/>
      <c r="B170" s="41"/>
      <c r="C170" s="207" t="s">
        <v>194</v>
      </c>
      <c r="D170" s="207" t="s">
        <v>121</v>
      </c>
      <c r="E170" s="208" t="s">
        <v>195</v>
      </c>
      <c r="F170" s="209" t="s">
        <v>196</v>
      </c>
      <c r="G170" s="210" t="s">
        <v>143</v>
      </c>
      <c r="H170" s="211">
        <v>524.106</v>
      </c>
      <c r="I170" s="212"/>
      <c r="J170" s="213">
        <f>ROUND(I170*H170,2)</f>
        <v>0</v>
      </c>
      <c r="K170" s="214"/>
      <c r="L170" s="46"/>
      <c r="M170" s="215" t="s">
        <v>19</v>
      </c>
      <c r="N170" s="216" t="s">
        <v>45</v>
      </c>
      <c r="O170" s="86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9" t="s">
        <v>125</v>
      </c>
      <c r="AT170" s="219" t="s">
        <v>121</v>
      </c>
      <c r="AU170" s="219" t="s">
        <v>84</v>
      </c>
      <c r="AY170" s="19" t="s">
        <v>119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9" t="s">
        <v>82</v>
      </c>
      <c r="BK170" s="220">
        <f>ROUND(I170*H170,2)</f>
        <v>0</v>
      </c>
      <c r="BL170" s="19" t="s">
        <v>125</v>
      </c>
      <c r="BM170" s="219" t="s">
        <v>197</v>
      </c>
    </row>
    <row r="171" spans="1:47" s="2" customFormat="1" ht="12">
      <c r="A171" s="40"/>
      <c r="B171" s="41"/>
      <c r="C171" s="42"/>
      <c r="D171" s="221" t="s">
        <v>127</v>
      </c>
      <c r="E171" s="42"/>
      <c r="F171" s="222" t="s">
        <v>198</v>
      </c>
      <c r="G171" s="42"/>
      <c r="H171" s="42"/>
      <c r="I171" s="223"/>
      <c r="J171" s="42"/>
      <c r="K171" s="42"/>
      <c r="L171" s="46"/>
      <c r="M171" s="224"/>
      <c r="N171" s="225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127</v>
      </c>
      <c r="AU171" s="19" t="s">
        <v>84</v>
      </c>
    </row>
    <row r="172" spans="1:51" s="13" customFormat="1" ht="12">
      <c r="A172" s="13"/>
      <c r="B172" s="226"/>
      <c r="C172" s="227"/>
      <c r="D172" s="228" t="s">
        <v>129</v>
      </c>
      <c r="E172" s="229" t="s">
        <v>19</v>
      </c>
      <c r="F172" s="230" t="s">
        <v>177</v>
      </c>
      <c r="G172" s="227"/>
      <c r="H172" s="231">
        <v>87.5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129</v>
      </c>
      <c r="AU172" s="237" t="s">
        <v>84</v>
      </c>
      <c r="AV172" s="13" t="s">
        <v>84</v>
      </c>
      <c r="AW172" s="13" t="s">
        <v>36</v>
      </c>
      <c r="AX172" s="13" t="s">
        <v>74</v>
      </c>
      <c r="AY172" s="237" t="s">
        <v>119</v>
      </c>
    </row>
    <row r="173" spans="1:51" s="13" customFormat="1" ht="12">
      <c r="A173" s="13"/>
      <c r="B173" s="226"/>
      <c r="C173" s="227"/>
      <c r="D173" s="228" t="s">
        <v>129</v>
      </c>
      <c r="E173" s="229" t="s">
        <v>19</v>
      </c>
      <c r="F173" s="230" t="s">
        <v>177</v>
      </c>
      <c r="G173" s="227"/>
      <c r="H173" s="231">
        <v>87.5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7" t="s">
        <v>129</v>
      </c>
      <c r="AU173" s="237" t="s">
        <v>84</v>
      </c>
      <c r="AV173" s="13" t="s">
        <v>84</v>
      </c>
      <c r="AW173" s="13" t="s">
        <v>36</v>
      </c>
      <c r="AX173" s="13" t="s">
        <v>74</v>
      </c>
      <c r="AY173" s="237" t="s">
        <v>119</v>
      </c>
    </row>
    <row r="174" spans="1:51" s="13" customFormat="1" ht="12">
      <c r="A174" s="13"/>
      <c r="B174" s="226"/>
      <c r="C174" s="227"/>
      <c r="D174" s="228" t="s">
        <v>129</v>
      </c>
      <c r="E174" s="229" t="s">
        <v>19</v>
      </c>
      <c r="F174" s="230" t="s">
        <v>178</v>
      </c>
      <c r="G174" s="227"/>
      <c r="H174" s="231">
        <v>35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129</v>
      </c>
      <c r="AU174" s="237" t="s">
        <v>84</v>
      </c>
      <c r="AV174" s="13" t="s">
        <v>84</v>
      </c>
      <c r="AW174" s="13" t="s">
        <v>36</v>
      </c>
      <c r="AX174" s="13" t="s">
        <v>74</v>
      </c>
      <c r="AY174" s="237" t="s">
        <v>119</v>
      </c>
    </row>
    <row r="175" spans="1:51" s="13" customFormat="1" ht="12">
      <c r="A175" s="13"/>
      <c r="B175" s="226"/>
      <c r="C175" s="227"/>
      <c r="D175" s="228" t="s">
        <v>129</v>
      </c>
      <c r="E175" s="229" t="s">
        <v>19</v>
      </c>
      <c r="F175" s="230" t="s">
        <v>146</v>
      </c>
      <c r="G175" s="227"/>
      <c r="H175" s="231">
        <v>90.209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129</v>
      </c>
      <c r="AU175" s="237" t="s">
        <v>84</v>
      </c>
      <c r="AV175" s="13" t="s">
        <v>84</v>
      </c>
      <c r="AW175" s="13" t="s">
        <v>36</v>
      </c>
      <c r="AX175" s="13" t="s">
        <v>74</v>
      </c>
      <c r="AY175" s="237" t="s">
        <v>119</v>
      </c>
    </row>
    <row r="176" spans="1:51" s="13" customFormat="1" ht="12">
      <c r="A176" s="13"/>
      <c r="B176" s="226"/>
      <c r="C176" s="227"/>
      <c r="D176" s="228" t="s">
        <v>129</v>
      </c>
      <c r="E176" s="229" t="s">
        <v>19</v>
      </c>
      <c r="F176" s="230" t="s">
        <v>147</v>
      </c>
      <c r="G176" s="227"/>
      <c r="H176" s="231">
        <v>10.214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129</v>
      </c>
      <c r="AU176" s="237" t="s">
        <v>84</v>
      </c>
      <c r="AV176" s="13" t="s">
        <v>84</v>
      </c>
      <c r="AW176" s="13" t="s">
        <v>36</v>
      </c>
      <c r="AX176" s="13" t="s">
        <v>74</v>
      </c>
      <c r="AY176" s="237" t="s">
        <v>119</v>
      </c>
    </row>
    <row r="177" spans="1:51" s="13" customFormat="1" ht="12">
      <c r="A177" s="13"/>
      <c r="B177" s="226"/>
      <c r="C177" s="227"/>
      <c r="D177" s="228" t="s">
        <v>129</v>
      </c>
      <c r="E177" s="229" t="s">
        <v>19</v>
      </c>
      <c r="F177" s="230" t="s">
        <v>148</v>
      </c>
      <c r="G177" s="227"/>
      <c r="H177" s="231">
        <v>60.341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7" t="s">
        <v>129</v>
      </c>
      <c r="AU177" s="237" t="s">
        <v>84</v>
      </c>
      <c r="AV177" s="13" t="s">
        <v>84</v>
      </c>
      <c r="AW177" s="13" t="s">
        <v>36</v>
      </c>
      <c r="AX177" s="13" t="s">
        <v>74</v>
      </c>
      <c r="AY177" s="237" t="s">
        <v>119</v>
      </c>
    </row>
    <row r="178" spans="1:51" s="14" customFormat="1" ht="12">
      <c r="A178" s="14"/>
      <c r="B178" s="238"/>
      <c r="C178" s="239"/>
      <c r="D178" s="228" t="s">
        <v>129</v>
      </c>
      <c r="E178" s="240" t="s">
        <v>19</v>
      </c>
      <c r="F178" s="241" t="s">
        <v>149</v>
      </c>
      <c r="G178" s="239"/>
      <c r="H178" s="240" t="s">
        <v>19</v>
      </c>
      <c r="I178" s="242"/>
      <c r="J178" s="239"/>
      <c r="K178" s="239"/>
      <c r="L178" s="243"/>
      <c r="M178" s="244"/>
      <c r="N178" s="245"/>
      <c r="O178" s="245"/>
      <c r="P178" s="245"/>
      <c r="Q178" s="245"/>
      <c r="R178" s="245"/>
      <c r="S178" s="245"/>
      <c r="T178" s="24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7" t="s">
        <v>129</v>
      </c>
      <c r="AU178" s="247" t="s">
        <v>84</v>
      </c>
      <c r="AV178" s="14" t="s">
        <v>82</v>
      </c>
      <c r="AW178" s="14" t="s">
        <v>36</v>
      </c>
      <c r="AX178" s="14" t="s">
        <v>74</v>
      </c>
      <c r="AY178" s="247" t="s">
        <v>119</v>
      </c>
    </row>
    <row r="179" spans="1:51" s="13" customFormat="1" ht="12">
      <c r="A179" s="13"/>
      <c r="B179" s="226"/>
      <c r="C179" s="227"/>
      <c r="D179" s="228" t="s">
        <v>129</v>
      </c>
      <c r="E179" s="229" t="s">
        <v>19</v>
      </c>
      <c r="F179" s="230" t="s">
        <v>150</v>
      </c>
      <c r="G179" s="227"/>
      <c r="H179" s="231">
        <v>-0.24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7" t="s">
        <v>129</v>
      </c>
      <c r="AU179" s="237" t="s">
        <v>84</v>
      </c>
      <c r="AV179" s="13" t="s">
        <v>84</v>
      </c>
      <c r="AW179" s="13" t="s">
        <v>36</v>
      </c>
      <c r="AX179" s="13" t="s">
        <v>74</v>
      </c>
      <c r="AY179" s="237" t="s">
        <v>119</v>
      </c>
    </row>
    <row r="180" spans="1:51" s="13" customFormat="1" ht="12">
      <c r="A180" s="13"/>
      <c r="B180" s="226"/>
      <c r="C180" s="227"/>
      <c r="D180" s="228" t="s">
        <v>129</v>
      </c>
      <c r="E180" s="229" t="s">
        <v>19</v>
      </c>
      <c r="F180" s="230" t="s">
        <v>151</v>
      </c>
      <c r="G180" s="227"/>
      <c r="H180" s="231">
        <v>4.177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129</v>
      </c>
      <c r="AU180" s="237" t="s">
        <v>84</v>
      </c>
      <c r="AV180" s="13" t="s">
        <v>84</v>
      </c>
      <c r="AW180" s="13" t="s">
        <v>36</v>
      </c>
      <c r="AX180" s="13" t="s">
        <v>74</v>
      </c>
      <c r="AY180" s="237" t="s">
        <v>119</v>
      </c>
    </row>
    <row r="181" spans="1:51" s="13" customFormat="1" ht="12">
      <c r="A181" s="13"/>
      <c r="B181" s="226"/>
      <c r="C181" s="227"/>
      <c r="D181" s="228" t="s">
        <v>129</v>
      </c>
      <c r="E181" s="229" t="s">
        <v>19</v>
      </c>
      <c r="F181" s="230" t="s">
        <v>152</v>
      </c>
      <c r="G181" s="227"/>
      <c r="H181" s="231">
        <v>10.125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7" t="s">
        <v>129</v>
      </c>
      <c r="AU181" s="237" t="s">
        <v>84</v>
      </c>
      <c r="AV181" s="13" t="s">
        <v>84</v>
      </c>
      <c r="AW181" s="13" t="s">
        <v>36</v>
      </c>
      <c r="AX181" s="13" t="s">
        <v>74</v>
      </c>
      <c r="AY181" s="237" t="s">
        <v>119</v>
      </c>
    </row>
    <row r="182" spans="1:51" s="13" customFormat="1" ht="12">
      <c r="A182" s="13"/>
      <c r="B182" s="226"/>
      <c r="C182" s="227"/>
      <c r="D182" s="228" t="s">
        <v>129</v>
      </c>
      <c r="E182" s="229" t="s">
        <v>19</v>
      </c>
      <c r="F182" s="230" t="s">
        <v>153</v>
      </c>
      <c r="G182" s="227"/>
      <c r="H182" s="231">
        <v>3.962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129</v>
      </c>
      <c r="AU182" s="237" t="s">
        <v>84</v>
      </c>
      <c r="AV182" s="13" t="s">
        <v>84</v>
      </c>
      <c r="AW182" s="13" t="s">
        <v>36</v>
      </c>
      <c r="AX182" s="13" t="s">
        <v>74</v>
      </c>
      <c r="AY182" s="237" t="s">
        <v>119</v>
      </c>
    </row>
    <row r="183" spans="1:51" s="13" customFormat="1" ht="12">
      <c r="A183" s="13"/>
      <c r="B183" s="226"/>
      <c r="C183" s="227"/>
      <c r="D183" s="228" t="s">
        <v>129</v>
      </c>
      <c r="E183" s="229" t="s">
        <v>19</v>
      </c>
      <c r="F183" s="230" t="s">
        <v>154</v>
      </c>
      <c r="G183" s="227"/>
      <c r="H183" s="231">
        <v>25.383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129</v>
      </c>
      <c r="AU183" s="237" t="s">
        <v>84</v>
      </c>
      <c r="AV183" s="13" t="s">
        <v>84</v>
      </c>
      <c r="AW183" s="13" t="s">
        <v>36</v>
      </c>
      <c r="AX183" s="13" t="s">
        <v>74</v>
      </c>
      <c r="AY183" s="237" t="s">
        <v>119</v>
      </c>
    </row>
    <row r="184" spans="1:51" s="13" customFormat="1" ht="12">
      <c r="A184" s="13"/>
      <c r="B184" s="226"/>
      <c r="C184" s="227"/>
      <c r="D184" s="228" t="s">
        <v>129</v>
      </c>
      <c r="E184" s="229" t="s">
        <v>19</v>
      </c>
      <c r="F184" s="230" t="s">
        <v>155</v>
      </c>
      <c r="G184" s="227"/>
      <c r="H184" s="231">
        <v>1.302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129</v>
      </c>
      <c r="AU184" s="237" t="s">
        <v>84</v>
      </c>
      <c r="AV184" s="13" t="s">
        <v>84</v>
      </c>
      <c r="AW184" s="13" t="s">
        <v>36</v>
      </c>
      <c r="AX184" s="13" t="s">
        <v>74</v>
      </c>
      <c r="AY184" s="237" t="s">
        <v>119</v>
      </c>
    </row>
    <row r="185" spans="1:51" s="13" customFormat="1" ht="12">
      <c r="A185" s="13"/>
      <c r="B185" s="226"/>
      <c r="C185" s="227"/>
      <c r="D185" s="228" t="s">
        <v>129</v>
      </c>
      <c r="E185" s="229" t="s">
        <v>19</v>
      </c>
      <c r="F185" s="230" t="s">
        <v>179</v>
      </c>
      <c r="G185" s="227"/>
      <c r="H185" s="231">
        <v>5.31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129</v>
      </c>
      <c r="AU185" s="237" t="s">
        <v>84</v>
      </c>
      <c r="AV185" s="13" t="s">
        <v>84</v>
      </c>
      <c r="AW185" s="13" t="s">
        <v>36</v>
      </c>
      <c r="AX185" s="13" t="s">
        <v>74</v>
      </c>
      <c r="AY185" s="237" t="s">
        <v>119</v>
      </c>
    </row>
    <row r="186" spans="1:51" s="13" customFormat="1" ht="12">
      <c r="A186" s="13"/>
      <c r="B186" s="226"/>
      <c r="C186" s="227"/>
      <c r="D186" s="228" t="s">
        <v>129</v>
      </c>
      <c r="E186" s="229" t="s">
        <v>19</v>
      </c>
      <c r="F186" s="230" t="s">
        <v>180</v>
      </c>
      <c r="G186" s="227"/>
      <c r="H186" s="231">
        <v>57.843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129</v>
      </c>
      <c r="AU186" s="237" t="s">
        <v>84</v>
      </c>
      <c r="AV186" s="13" t="s">
        <v>84</v>
      </c>
      <c r="AW186" s="13" t="s">
        <v>36</v>
      </c>
      <c r="AX186" s="13" t="s">
        <v>74</v>
      </c>
      <c r="AY186" s="237" t="s">
        <v>119</v>
      </c>
    </row>
    <row r="187" spans="1:51" s="13" customFormat="1" ht="12">
      <c r="A187" s="13"/>
      <c r="B187" s="226"/>
      <c r="C187" s="227"/>
      <c r="D187" s="228" t="s">
        <v>129</v>
      </c>
      <c r="E187" s="229" t="s">
        <v>19</v>
      </c>
      <c r="F187" s="230" t="s">
        <v>181</v>
      </c>
      <c r="G187" s="227"/>
      <c r="H187" s="231">
        <v>42.48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129</v>
      </c>
      <c r="AU187" s="237" t="s">
        <v>84</v>
      </c>
      <c r="AV187" s="13" t="s">
        <v>84</v>
      </c>
      <c r="AW187" s="13" t="s">
        <v>36</v>
      </c>
      <c r="AX187" s="13" t="s">
        <v>74</v>
      </c>
      <c r="AY187" s="237" t="s">
        <v>119</v>
      </c>
    </row>
    <row r="188" spans="1:51" s="13" customFormat="1" ht="12">
      <c r="A188" s="13"/>
      <c r="B188" s="226"/>
      <c r="C188" s="227"/>
      <c r="D188" s="228" t="s">
        <v>129</v>
      </c>
      <c r="E188" s="229" t="s">
        <v>19</v>
      </c>
      <c r="F188" s="230" t="s">
        <v>182</v>
      </c>
      <c r="G188" s="227"/>
      <c r="H188" s="231">
        <v>3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129</v>
      </c>
      <c r="AU188" s="237" t="s">
        <v>84</v>
      </c>
      <c r="AV188" s="13" t="s">
        <v>84</v>
      </c>
      <c r="AW188" s="13" t="s">
        <v>36</v>
      </c>
      <c r="AX188" s="13" t="s">
        <v>74</v>
      </c>
      <c r="AY188" s="237" t="s">
        <v>119</v>
      </c>
    </row>
    <row r="189" spans="1:51" s="15" customFormat="1" ht="12">
      <c r="A189" s="15"/>
      <c r="B189" s="248"/>
      <c r="C189" s="249"/>
      <c r="D189" s="228" t="s">
        <v>129</v>
      </c>
      <c r="E189" s="250" t="s">
        <v>19</v>
      </c>
      <c r="F189" s="251" t="s">
        <v>156</v>
      </c>
      <c r="G189" s="249"/>
      <c r="H189" s="252">
        <v>524.106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8" t="s">
        <v>129</v>
      </c>
      <c r="AU189" s="258" t="s">
        <v>84</v>
      </c>
      <c r="AV189" s="15" t="s">
        <v>125</v>
      </c>
      <c r="AW189" s="15" t="s">
        <v>36</v>
      </c>
      <c r="AX189" s="15" t="s">
        <v>82</v>
      </c>
      <c r="AY189" s="258" t="s">
        <v>119</v>
      </c>
    </row>
    <row r="190" spans="1:65" s="2" customFormat="1" ht="16.5" customHeight="1">
      <c r="A190" s="40"/>
      <c r="B190" s="41"/>
      <c r="C190" s="207" t="s">
        <v>199</v>
      </c>
      <c r="D190" s="207" t="s">
        <v>121</v>
      </c>
      <c r="E190" s="208" t="s">
        <v>200</v>
      </c>
      <c r="F190" s="209" t="s">
        <v>201</v>
      </c>
      <c r="G190" s="210" t="s">
        <v>124</v>
      </c>
      <c r="H190" s="211">
        <v>350</v>
      </c>
      <c r="I190" s="212"/>
      <c r="J190" s="213">
        <f>ROUND(I190*H190,2)</f>
        <v>0</v>
      </c>
      <c r="K190" s="214"/>
      <c r="L190" s="46"/>
      <c r="M190" s="215" t="s">
        <v>19</v>
      </c>
      <c r="N190" s="216" t="s">
        <v>45</v>
      </c>
      <c r="O190" s="86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9" t="s">
        <v>125</v>
      </c>
      <c r="AT190" s="219" t="s">
        <v>121</v>
      </c>
      <c r="AU190" s="219" t="s">
        <v>84</v>
      </c>
      <c r="AY190" s="19" t="s">
        <v>119</v>
      </c>
      <c r="BE190" s="220">
        <f>IF(N190="základní",J190,0)</f>
        <v>0</v>
      </c>
      <c r="BF190" s="220">
        <f>IF(N190="snížená",J190,0)</f>
        <v>0</v>
      </c>
      <c r="BG190" s="220">
        <f>IF(N190="zákl. přenesená",J190,0)</f>
        <v>0</v>
      </c>
      <c r="BH190" s="220">
        <f>IF(N190="sníž. přenesená",J190,0)</f>
        <v>0</v>
      </c>
      <c r="BI190" s="220">
        <f>IF(N190="nulová",J190,0)</f>
        <v>0</v>
      </c>
      <c r="BJ190" s="19" t="s">
        <v>82</v>
      </c>
      <c r="BK190" s="220">
        <f>ROUND(I190*H190,2)</f>
        <v>0</v>
      </c>
      <c r="BL190" s="19" t="s">
        <v>125</v>
      </c>
      <c r="BM190" s="219" t="s">
        <v>202</v>
      </c>
    </row>
    <row r="191" spans="1:47" s="2" customFormat="1" ht="12">
      <c r="A191" s="40"/>
      <c r="B191" s="41"/>
      <c r="C191" s="42"/>
      <c r="D191" s="221" t="s">
        <v>127</v>
      </c>
      <c r="E191" s="42"/>
      <c r="F191" s="222" t="s">
        <v>203</v>
      </c>
      <c r="G191" s="42"/>
      <c r="H191" s="42"/>
      <c r="I191" s="223"/>
      <c r="J191" s="42"/>
      <c r="K191" s="42"/>
      <c r="L191" s="46"/>
      <c r="M191" s="224"/>
      <c r="N191" s="225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127</v>
      </c>
      <c r="AU191" s="19" t="s">
        <v>84</v>
      </c>
    </row>
    <row r="192" spans="1:51" s="13" customFormat="1" ht="12">
      <c r="A192" s="13"/>
      <c r="B192" s="226"/>
      <c r="C192" s="227"/>
      <c r="D192" s="228" t="s">
        <v>129</v>
      </c>
      <c r="E192" s="229" t="s">
        <v>19</v>
      </c>
      <c r="F192" s="230" t="s">
        <v>204</v>
      </c>
      <c r="G192" s="227"/>
      <c r="H192" s="231">
        <v>350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129</v>
      </c>
      <c r="AU192" s="237" t="s">
        <v>84</v>
      </c>
      <c r="AV192" s="13" t="s">
        <v>84</v>
      </c>
      <c r="AW192" s="13" t="s">
        <v>36</v>
      </c>
      <c r="AX192" s="13" t="s">
        <v>82</v>
      </c>
      <c r="AY192" s="237" t="s">
        <v>119</v>
      </c>
    </row>
    <row r="193" spans="1:65" s="2" customFormat="1" ht="21.75" customHeight="1">
      <c r="A193" s="40"/>
      <c r="B193" s="41"/>
      <c r="C193" s="207" t="s">
        <v>205</v>
      </c>
      <c r="D193" s="207" t="s">
        <v>121</v>
      </c>
      <c r="E193" s="208" t="s">
        <v>206</v>
      </c>
      <c r="F193" s="209" t="s">
        <v>207</v>
      </c>
      <c r="G193" s="210" t="s">
        <v>124</v>
      </c>
      <c r="H193" s="211">
        <v>147.375</v>
      </c>
      <c r="I193" s="212"/>
      <c r="J193" s="213">
        <f>ROUND(I193*H193,2)</f>
        <v>0</v>
      </c>
      <c r="K193" s="214"/>
      <c r="L193" s="46"/>
      <c r="M193" s="215" t="s">
        <v>19</v>
      </c>
      <c r="N193" s="216" t="s">
        <v>45</v>
      </c>
      <c r="O193" s="86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9" t="s">
        <v>125</v>
      </c>
      <c r="AT193" s="219" t="s">
        <v>121</v>
      </c>
      <c r="AU193" s="219" t="s">
        <v>84</v>
      </c>
      <c r="AY193" s="19" t="s">
        <v>119</v>
      </c>
      <c r="BE193" s="220">
        <f>IF(N193="základní",J193,0)</f>
        <v>0</v>
      </c>
      <c r="BF193" s="220">
        <f>IF(N193="snížená",J193,0)</f>
        <v>0</v>
      </c>
      <c r="BG193" s="220">
        <f>IF(N193="zákl. přenesená",J193,0)</f>
        <v>0</v>
      </c>
      <c r="BH193" s="220">
        <f>IF(N193="sníž. přenesená",J193,0)</f>
        <v>0</v>
      </c>
      <c r="BI193" s="220">
        <f>IF(N193="nulová",J193,0)</f>
        <v>0</v>
      </c>
      <c r="BJ193" s="19" t="s">
        <v>82</v>
      </c>
      <c r="BK193" s="220">
        <f>ROUND(I193*H193,2)</f>
        <v>0</v>
      </c>
      <c r="BL193" s="19" t="s">
        <v>125</v>
      </c>
      <c r="BM193" s="219" t="s">
        <v>208</v>
      </c>
    </row>
    <row r="194" spans="1:47" s="2" customFormat="1" ht="12">
      <c r="A194" s="40"/>
      <c r="B194" s="41"/>
      <c r="C194" s="42"/>
      <c r="D194" s="221" t="s">
        <v>127</v>
      </c>
      <c r="E194" s="42"/>
      <c r="F194" s="222" t="s">
        <v>209</v>
      </c>
      <c r="G194" s="42"/>
      <c r="H194" s="42"/>
      <c r="I194" s="223"/>
      <c r="J194" s="42"/>
      <c r="K194" s="42"/>
      <c r="L194" s="46"/>
      <c r="M194" s="224"/>
      <c r="N194" s="225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127</v>
      </c>
      <c r="AU194" s="19" t="s">
        <v>84</v>
      </c>
    </row>
    <row r="195" spans="1:51" s="13" customFormat="1" ht="12">
      <c r="A195" s="13"/>
      <c r="B195" s="226"/>
      <c r="C195" s="227"/>
      <c r="D195" s="228" t="s">
        <v>129</v>
      </c>
      <c r="E195" s="229" t="s">
        <v>19</v>
      </c>
      <c r="F195" s="230" t="s">
        <v>210</v>
      </c>
      <c r="G195" s="227"/>
      <c r="H195" s="231">
        <v>147.375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129</v>
      </c>
      <c r="AU195" s="237" t="s">
        <v>84</v>
      </c>
      <c r="AV195" s="13" t="s">
        <v>84</v>
      </c>
      <c r="AW195" s="13" t="s">
        <v>36</v>
      </c>
      <c r="AX195" s="13" t="s">
        <v>82</v>
      </c>
      <c r="AY195" s="237" t="s">
        <v>119</v>
      </c>
    </row>
    <row r="196" spans="1:63" s="12" customFormat="1" ht="22.8" customHeight="1">
      <c r="A196" s="12"/>
      <c r="B196" s="191"/>
      <c r="C196" s="192"/>
      <c r="D196" s="193" t="s">
        <v>73</v>
      </c>
      <c r="E196" s="205" t="s">
        <v>84</v>
      </c>
      <c r="F196" s="205" t="s">
        <v>211</v>
      </c>
      <c r="G196" s="192"/>
      <c r="H196" s="192"/>
      <c r="I196" s="195"/>
      <c r="J196" s="206">
        <f>BK196</f>
        <v>0</v>
      </c>
      <c r="K196" s="192"/>
      <c r="L196" s="197"/>
      <c r="M196" s="198"/>
      <c r="N196" s="199"/>
      <c r="O196" s="199"/>
      <c r="P196" s="200">
        <f>SUM(P197:P199)</f>
        <v>0</v>
      </c>
      <c r="Q196" s="199"/>
      <c r="R196" s="200">
        <f>SUM(R197:R199)</f>
        <v>24.562800000000003</v>
      </c>
      <c r="S196" s="199"/>
      <c r="T196" s="201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2" t="s">
        <v>82</v>
      </c>
      <c r="AT196" s="203" t="s">
        <v>73</v>
      </c>
      <c r="AU196" s="203" t="s">
        <v>82</v>
      </c>
      <c r="AY196" s="202" t="s">
        <v>119</v>
      </c>
      <c r="BK196" s="204">
        <f>SUM(BK197:BK199)</f>
        <v>0</v>
      </c>
    </row>
    <row r="197" spans="1:65" s="2" customFormat="1" ht="33" customHeight="1">
      <c r="A197" s="40"/>
      <c r="B197" s="41"/>
      <c r="C197" s="207" t="s">
        <v>212</v>
      </c>
      <c r="D197" s="207" t="s">
        <v>121</v>
      </c>
      <c r="E197" s="208" t="s">
        <v>213</v>
      </c>
      <c r="F197" s="209" t="s">
        <v>214</v>
      </c>
      <c r="G197" s="210" t="s">
        <v>215</v>
      </c>
      <c r="H197" s="211">
        <v>120</v>
      </c>
      <c r="I197" s="212"/>
      <c r="J197" s="213">
        <f>ROUND(I197*H197,2)</f>
        <v>0</v>
      </c>
      <c r="K197" s="214"/>
      <c r="L197" s="46"/>
      <c r="M197" s="215" t="s">
        <v>19</v>
      </c>
      <c r="N197" s="216" t="s">
        <v>45</v>
      </c>
      <c r="O197" s="86"/>
      <c r="P197" s="217">
        <f>O197*H197</f>
        <v>0</v>
      </c>
      <c r="Q197" s="217">
        <v>0.20469</v>
      </c>
      <c r="R197" s="217">
        <f>Q197*H197</f>
        <v>24.562800000000003</v>
      </c>
      <c r="S197" s="217">
        <v>0</v>
      </c>
      <c r="T197" s="218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9" t="s">
        <v>125</v>
      </c>
      <c r="AT197" s="219" t="s">
        <v>121</v>
      </c>
      <c r="AU197" s="219" t="s">
        <v>84</v>
      </c>
      <c r="AY197" s="19" t="s">
        <v>119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19" t="s">
        <v>82</v>
      </c>
      <c r="BK197" s="220">
        <f>ROUND(I197*H197,2)</f>
        <v>0</v>
      </c>
      <c r="BL197" s="19" t="s">
        <v>125</v>
      </c>
      <c r="BM197" s="219" t="s">
        <v>216</v>
      </c>
    </row>
    <row r="198" spans="1:47" s="2" customFormat="1" ht="12">
      <c r="A198" s="40"/>
      <c r="B198" s="41"/>
      <c r="C198" s="42"/>
      <c r="D198" s="221" t="s">
        <v>127</v>
      </c>
      <c r="E198" s="42"/>
      <c r="F198" s="222" t="s">
        <v>217</v>
      </c>
      <c r="G198" s="42"/>
      <c r="H198" s="42"/>
      <c r="I198" s="223"/>
      <c r="J198" s="42"/>
      <c r="K198" s="42"/>
      <c r="L198" s="46"/>
      <c r="M198" s="224"/>
      <c r="N198" s="225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127</v>
      </c>
      <c r="AU198" s="19" t="s">
        <v>84</v>
      </c>
    </row>
    <row r="199" spans="1:51" s="13" customFormat="1" ht="12">
      <c r="A199" s="13"/>
      <c r="B199" s="226"/>
      <c r="C199" s="227"/>
      <c r="D199" s="228" t="s">
        <v>129</v>
      </c>
      <c r="E199" s="229" t="s">
        <v>19</v>
      </c>
      <c r="F199" s="230" t="s">
        <v>218</v>
      </c>
      <c r="G199" s="227"/>
      <c r="H199" s="231">
        <v>120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129</v>
      </c>
      <c r="AU199" s="237" t="s">
        <v>84</v>
      </c>
      <c r="AV199" s="13" t="s">
        <v>84</v>
      </c>
      <c r="AW199" s="13" t="s">
        <v>36</v>
      </c>
      <c r="AX199" s="13" t="s">
        <v>82</v>
      </c>
      <c r="AY199" s="237" t="s">
        <v>119</v>
      </c>
    </row>
    <row r="200" spans="1:63" s="12" customFormat="1" ht="22.8" customHeight="1">
      <c r="A200" s="12"/>
      <c r="B200" s="191"/>
      <c r="C200" s="192"/>
      <c r="D200" s="193" t="s">
        <v>73</v>
      </c>
      <c r="E200" s="205" t="s">
        <v>135</v>
      </c>
      <c r="F200" s="205" t="s">
        <v>219</v>
      </c>
      <c r="G200" s="192"/>
      <c r="H200" s="192"/>
      <c r="I200" s="195"/>
      <c r="J200" s="206">
        <f>BK200</f>
        <v>0</v>
      </c>
      <c r="K200" s="192"/>
      <c r="L200" s="197"/>
      <c r="M200" s="198"/>
      <c r="N200" s="199"/>
      <c r="O200" s="199"/>
      <c r="P200" s="200">
        <f>SUM(P201:P264)</f>
        <v>0</v>
      </c>
      <c r="Q200" s="199"/>
      <c r="R200" s="200">
        <f>SUM(R201:R264)</f>
        <v>14.061902559999998</v>
      </c>
      <c r="S200" s="199"/>
      <c r="T200" s="201">
        <f>SUM(T201:T264)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2" t="s">
        <v>82</v>
      </c>
      <c r="AT200" s="203" t="s">
        <v>73</v>
      </c>
      <c r="AU200" s="203" t="s">
        <v>82</v>
      </c>
      <c r="AY200" s="202" t="s">
        <v>119</v>
      </c>
      <c r="BK200" s="204">
        <f>SUM(BK201:BK264)</f>
        <v>0</v>
      </c>
    </row>
    <row r="201" spans="1:65" s="2" customFormat="1" ht="16.5" customHeight="1">
      <c r="A201" s="40"/>
      <c r="B201" s="41"/>
      <c r="C201" s="207" t="s">
        <v>220</v>
      </c>
      <c r="D201" s="207" t="s">
        <v>121</v>
      </c>
      <c r="E201" s="208" t="s">
        <v>221</v>
      </c>
      <c r="F201" s="209" t="s">
        <v>222</v>
      </c>
      <c r="G201" s="210" t="s">
        <v>143</v>
      </c>
      <c r="H201" s="211">
        <v>11.495</v>
      </c>
      <c r="I201" s="212"/>
      <c r="J201" s="213">
        <f>ROUND(I201*H201,2)</f>
        <v>0</v>
      </c>
      <c r="K201" s="214"/>
      <c r="L201" s="46"/>
      <c r="M201" s="215" t="s">
        <v>19</v>
      </c>
      <c r="N201" s="216" t="s">
        <v>45</v>
      </c>
      <c r="O201" s="86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9" t="s">
        <v>125</v>
      </c>
      <c r="AT201" s="219" t="s">
        <v>121</v>
      </c>
      <c r="AU201" s="219" t="s">
        <v>84</v>
      </c>
      <c r="AY201" s="19" t="s">
        <v>119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9" t="s">
        <v>82</v>
      </c>
      <c r="BK201" s="220">
        <f>ROUND(I201*H201,2)</f>
        <v>0</v>
      </c>
      <c r="BL201" s="19" t="s">
        <v>125</v>
      </c>
      <c r="BM201" s="219" t="s">
        <v>223</v>
      </c>
    </row>
    <row r="202" spans="1:47" s="2" customFormat="1" ht="12">
      <c r="A202" s="40"/>
      <c r="B202" s="41"/>
      <c r="C202" s="42"/>
      <c r="D202" s="221" t="s">
        <v>127</v>
      </c>
      <c r="E202" s="42"/>
      <c r="F202" s="222" t="s">
        <v>224</v>
      </c>
      <c r="G202" s="42"/>
      <c r="H202" s="42"/>
      <c r="I202" s="223"/>
      <c r="J202" s="42"/>
      <c r="K202" s="42"/>
      <c r="L202" s="46"/>
      <c r="M202" s="224"/>
      <c r="N202" s="225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127</v>
      </c>
      <c r="AU202" s="19" t="s">
        <v>84</v>
      </c>
    </row>
    <row r="203" spans="1:51" s="13" customFormat="1" ht="12">
      <c r="A203" s="13"/>
      <c r="B203" s="226"/>
      <c r="C203" s="227"/>
      <c r="D203" s="228" t="s">
        <v>129</v>
      </c>
      <c r="E203" s="229" t="s">
        <v>19</v>
      </c>
      <c r="F203" s="230" t="s">
        <v>225</v>
      </c>
      <c r="G203" s="227"/>
      <c r="H203" s="231">
        <v>11.495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129</v>
      </c>
      <c r="AU203" s="237" t="s">
        <v>84</v>
      </c>
      <c r="AV203" s="13" t="s">
        <v>84</v>
      </c>
      <c r="AW203" s="13" t="s">
        <v>36</v>
      </c>
      <c r="AX203" s="13" t="s">
        <v>82</v>
      </c>
      <c r="AY203" s="237" t="s">
        <v>119</v>
      </c>
    </row>
    <row r="204" spans="1:65" s="2" customFormat="1" ht="21.75" customHeight="1">
      <c r="A204" s="40"/>
      <c r="B204" s="41"/>
      <c r="C204" s="207" t="s">
        <v>226</v>
      </c>
      <c r="D204" s="207" t="s">
        <v>121</v>
      </c>
      <c r="E204" s="208" t="s">
        <v>227</v>
      </c>
      <c r="F204" s="209" t="s">
        <v>228</v>
      </c>
      <c r="G204" s="210" t="s">
        <v>124</v>
      </c>
      <c r="H204" s="211">
        <v>52.613</v>
      </c>
      <c r="I204" s="212"/>
      <c r="J204" s="213">
        <f>ROUND(I204*H204,2)</f>
        <v>0</v>
      </c>
      <c r="K204" s="214"/>
      <c r="L204" s="46"/>
      <c r="M204" s="215" t="s">
        <v>19</v>
      </c>
      <c r="N204" s="216" t="s">
        <v>45</v>
      </c>
      <c r="O204" s="86"/>
      <c r="P204" s="217">
        <f>O204*H204</f>
        <v>0</v>
      </c>
      <c r="Q204" s="217">
        <v>0.02519</v>
      </c>
      <c r="R204" s="217">
        <f>Q204*H204</f>
        <v>1.32532147</v>
      </c>
      <c r="S204" s="217">
        <v>0</v>
      </c>
      <c r="T204" s="218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9" t="s">
        <v>125</v>
      </c>
      <c r="AT204" s="219" t="s">
        <v>121</v>
      </c>
      <c r="AU204" s="219" t="s">
        <v>84</v>
      </c>
      <c r="AY204" s="19" t="s">
        <v>119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19" t="s">
        <v>82</v>
      </c>
      <c r="BK204" s="220">
        <f>ROUND(I204*H204,2)</f>
        <v>0</v>
      </c>
      <c r="BL204" s="19" t="s">
        <v>125</v>
      </c>
      <c r="BM204" s="219" t="s">
        <v>229</v>
      </c>
    </row>
    <row r="205" spans="1:47" s="2" customFormat="1" ht="12">
      <c r="A205" s="40"/>
      <c r="B205" s="41"/>
      <c r="C205" s="42"/>
      <c r="D205" s="221" t="s">
        <v>127</v>
      </c>
      <c r="E205" s="42"/>
      <c r="F205" s="222" t="s">
        <v>230</v>
      </c>
      <c r="G205" s="42"/>
      <c r="H205" s="42"/>
      <c r="I205" s="223"/>
      <c r="J205" s="42"/>
      <c r="K205" s="42"/>
      <c r="L205" s="46"/>
      <c r="M205" s="224"/>
      <c r="N205" s="225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127</v>
      </c>
      <c r="AU205" s="19" t="s">
        <v>84</v>
      </c>
    </row>
    <row r="206" spans="1:51" s="13" customFormat="1" ht="12">
      <c r="A206" s="13"/>
      <c r="B206" s="226"/>
      <c r="C206" s="227"/>
      <c r="D206" s="228" t="s">
        <v>129</v>
      </c>
      <c r="E206" s="229" t="s">
        <v>19</v>
      </c>
      <c r="F206" s="230" t="s">
        <v>231</v>
      </c>
      <c r="G206" s="227"/>
      <c r="H206" s="231">
        <v>52.613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129</v>
      </c>
      <c r="AU206" s="237" t="s">
        <v>84</v>
      </c>
      <c r="AV206" s="13" t="s">
        <v>84</v>
      </c>
      <c r="AW206" s="13" t="s">
        <v>36</v>
      </c>
      <c r="AX206" s="13" t="s">
        <v>82</v>
      </c>
      <c r="AY206" s="237" t="s">
        <v>119</v>
      </c>
    </row>
    <row r="207" spans="1:65" s="2" customFormat="1" ht="21.75" customHeight="1">
      <c r="A207" s="40"/>
      <c r="B207" s="41"/>
      <c r="C207" s="207" t="s">
        <v>8</v>
      </c>
      <c r="D207" s="207" t="s">
        <v>121</v>
      </c>
      <c r="E207" s="208" t="s">
        <v>232</v>
      </c>
      <c r="F207" s="209" t="s">
        <v>233</v>
      </c>
      <c r="G207" s="210" t="s">
        <v>124</v>
      </c>
      <c r="H207" s="211">
        <v>52.613</v>
      </c>
      <c r="I207" s="212"/>
      <c r="J207" s="213">
        <f>ROUND(I207*H207,2)</f>
        <v>0</v>
      </c>
      <c r="K207" s="214"/>
      <c r="L207" s="46"/>
      <c r="M207" s="215" t="s">
        <v>19</v>
      </c>
      <c r="N207" s="216" t="s">
        <v>45</v>
      </c>
      <c r="O207" s="86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9" t="s">
        <v>125</v>
      </c>
      <c r="AT207" s="219" t="s">
        <v>121</v>
      </c>
      <c r="AU207" s="219" t="s">
        <v>84</v>
      </c>
      <c r="AY207" s="19" t="s">
        <v>119</v>
      </c>
      <c r="BE207" s="220">
        <f>IF(N207="základní",J207,0)</f>
        <v>0</v>
      </c>
      <c r="BF207" s="220">
        <f>IF(N207="snížená",J207,0)</f>
        <v>0</v>
      </c>
      <c r="BG207" s="220">
        <f>IF(N207="zákl. přenesená",J207,0)</f>
        <v>0</v>
      </c>
      <c r="BH207" s="220">
        <f>IF(N207="sníž. přenesená",J207,0)</f>
        <v>0</v>
      </c>
      <c r="BI207" s="220">
        <f>IF(N207="nulová",J207,0)</f>
        <v>0</v>
      </c>
      <c r="BJ207" s="19" t="s">
        <v>82</v>
      </c>
      <c r="BK207" s="220">
        <f>ROUND(I207*H207,2)</f>
        <v>0</v>
      </c>
      <c r="BL207" s="19" t="s">
        <v>125</v>
      </c>
      <c r="BM207" s="219" t="s">
        <v>234</v>
      </c>
    </row>
    <row r="208" spans="1:47" s="2" customFormat="1" ht="12">
      <c r="A208" s="40"/>
      <c r="B208" s="41"/>
      <c r="C208" s="42"/>
      <c r="D208" s="221" t="s">
        <v>127</v>
      </c>
      <c r="E208" s="42"/>
      <c r="F208" s="222" t="s">
        <v>235</v>
      </c>
      <c r="G208" s="42"/>
      <c r="H208" s="42"/>
      <c r="I208" s="223"/>
      <c r="J208" s="42"/>
      <c r="K208" s="42"/>
      <c r="L208" s="46"/>
      <c r="M208" s="224"/>
      <c r="N208" s="225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127</v>
      </c>
      <c r="AU208" s="19" t="s">
        <v>84</v>
      </c>
    </row>
    <row r="209" spans="1:51" s="13" customFormat="1" ht="12">
      <c r="A209" s="13"/>
      <c r="B209" s="226"/>
      <c r="C209" s="227"/>
      <c r="D209" s="228" t="s">
        <v>129</v>
      </c>
      <c r="E209" s="229" t="s">
        <v>19</v>
      </c>
      <c r="F209" s="230" t="s">
        <v>231</v>
      </c>
      <c r="G209" s="227"/>
      <c r="H209" s="231">
        <v>52.613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129</v>
      </c>
      <c r="AU209" s="237" t="s">
        <v>84</v>
      </c>
      <c r="AV209" s="13" t="s">
        <v>84</v>
      </c>
      <c r="AW209" s="13" t="s">
        <v>36</v>
      </c>
      <c r="AX209" s="13" t="s">
        <v>82</v>
      </c>
      <c r="AY209" s="237" t="s">
        <v>119</v>
      </c>
    </row>
    <row r="210" spans="1:65" s="2" customFormat="1" ht="16.5" customHeight="1">
      <c r="A210" s="40"/>
      <c r="B210" s="41"/>
      <c r="C210" s="207" t="s">
        <v>236</v>
      </c>
      <c r="D210" s="207" t="s">
        <v>121</v>
      </c>
      <c r="E210" s="208" t="s">
        <v>237</v>
      </c>
      <c r="F210" s="209" t="s">
        <v>238</v>
      </c>
      <c r="G210" s="210" t="s">
        <v>239</v>
      </c>
      <c r="H210" s="211">
        <v>1.437</v>
      </c>
      <c r="I210" s="212"/>
      <c r="J210" s="213">
        <f>ROUND(I210*H210,2)</f>
        <v>0</v>
      </c>
      <c r="K210" s="214"/>
      <c r="L210" s="46"/>
      <c r="M210" s="215" t="s">
        <v>19</v>
      </c>
      <c r="N210" s="216" t="s">
        <v>45</v>
      </c>
      <c r="O210" s="86"/>
      <c r="P210" s="217">
        <f>O210*H210</f>
        <v>0</v>
      </c>
      <c r="Q210" s="217">
        <v>1.04741</v>
      </c>
      <c r="R210" s="217">
        <f>Q210*H210</f>
        <v>1.50512817</v>
      </c>
      <c r="S210" s="217">
        <v>0</v>
      </c>
      <c r="T210" s="218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9" t="s">
        <v>125</v>
      </c>
      <c r="AT210" s="219" t="s">
        <v>121</v>
      </c>
      <c r="AU210" s="219" t="s">
        <v>84</v>
      </c>
      <c r="AY210" s="19" t="s">
        <v>119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9" t="s">
        <v>82</v>
      </c>
      <c r="BK210" s="220">
        <f>ROUND(I210*H210,2)</f>
        <v>0</v>
      </c>
      <c r="BL210" s="19" t="s">
        <v>125</v>
      </c>
      <c r="BM210" s="219" t="s">
        <v>240</v>
      </c>
    </row>
    <row r="211" spans="1:47" s="2" customFormat="1" ht="12">
      <c r="A211" s="40"/>
      <c r="B211" s="41"/>
      <c r="C211" s="42"/>
      <c r="D211" s="221" t="s">
        <v>127</v>
      </c>
      <c r="E211" s="42"/>
      <c r="F211" s="222" t="s">
        <v>241</v>
      </c>
      <c r="G211" s="42"/>
      <c r="H211" s="42"/>
      <c r="I211" s="223"/>
      <c r="J211" s="42"/>
      <c r="K211" s="42"/>
      <c r="L211" s="46"/>
      <c r="M211" s="224"/>
      <c r="N211" s="225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127</v>
      </c>
      <c r="AU211" s="19" t="s">
        <v>84</v>
      </c>
    </row>
    <row r="212" spans="1:51" s="13" customFormat="1" ht="12">
      <c r="A212" s="13"/>
      <c r="B212" s="226"/>
      <c r="C212" s="227"/>
      <c r="D212" s="228" t="s">
        <v>129</v>
      </c>
      <c r="E212" s="229" t="s">
        <v>19</v>
      </c>
      <c r="F212" s="230" t="s">
        <v>242</v>
      </c>
      <c r="G212" s="227"/>
      <c r="H212" s="231">
        <v>1.437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129</v>
      </c>
      <c r="AU212" s="237" t="s">
        <v>84</v>
      </c>
      <c r="AV212" s="13" t="s">
        <v>84</v>
      </c>
      <c r="AW212" s="13" t="s">
        <v>36</v>
      </c>
      <c r="AX212" s="13" t="s">
        <v>82</v>
      </c>
      <c r="AY212" s="237" t="s">
        <v>119</v>
      </c>
    </row>
    <row r="213" spans="1:65" s="2" customFormat="1" ht="16.5" customHeight="1">
      <c r="A213" s="40"/>
      <c r="B213" s="41"/>
      <c r="C213" s="207" t="s">
        <v>243</v>
      </c>
      <c r="D213" s="207" t="s">
        <v>121</v>
      </c>
      <c r="E213" s="208" t="s">
        <v>244</v>
      </c>
      <c r="F213" s="209" t="s">
        <v>245</v>
      </c>
      <c r="G213" s="210" t="s">
        <v>143</v>
      </c>
      <c r="H213" s="211">
        <v>5.6</v>
      </c>
      <c r="I213" s="212"/>
      <c r="J213" s="213">
        <f>ROUND(I213*H213,2)</f>
        <v>0</v>
      </c>
      <c r="K213" s="214"/>
      <c r="L213" s="46"/>
      <c r="M213" s="215" t="s">
        <v>19</v>
      </c>
      <c r="N213" s="216" t="s">
        <v>45</v>
      </c>
      <c r="O213" s="86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9" t="s">
        <v>125</v>
      </c>
      <c r="AT213" s="219" t="s">
        <v>121</v>
      </c>
      <c r="AU213" s="219" t="s">
        <v>84</v>
      </c>
      <c r="AY213" s="19" t="s">
        <v>119</v>
      </c>
      <c r="BE213" s="220">
        <f>IF(N213="základní",J213,0)</f>
        <v>0</v>
      </c>
      <c r="BF213" s="220">
        <f>IF(N213="snížená",J213,0)</f>
        <v>0</v>
      </c>
      <c r="BG213" s="220">
        <f>IF(N213="zákl. přenesená",J213,0)</f>
        <v>0</v>
      </c>
      <c r="BH213" s="220">
        <f>IF(N213="sníž. přenesená",J213,0)</f>
        <v>0</v>
      </c>
      <c r="BI213" s="220">
        <f>IF(N213="nulová",J213,0)</f>
        <v>0</v>
      </c>
      <c r="BJ213" s="19" t="s">
        <v>82</v>
      </c>
      <c r="BK213" s="220">
        <f>ROUND(I213*H213,2)</f>
        <v>0</v>
      </c>
      <c r="BL213" s="19" t="s">
        <v>125</v>
      </c>
      <c r="BM213" s="219" t="s">
        <v>246</v>
      </c>
    </row>
    <row r="214" spans="1:47" s="2" customFormat="1" ht="12">
      <c r="A214" s="40"/>
      <c r="B214" s="41"/>
      <c r="C214" s="42"/>
      <c r="D214" s="221" t="s">
        <v>127</v>
      </c>
      <c r="E214" s="42"/>
      <c r="F214" s="222" t="s">
        <v>247</v>
      </c>
      <c r="G214" s="42"/>
      <c r="H214" s="42"/>
      <c r="I214" s="223"/>
      <c r="J214" s="42"/>
      <c r="K214" s="42"/>
      <c r="L214" s="46"/>
      <c r="M214" s="224"/>
      <c r="N214" s="225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127</v>
      </c>
      <c r="AU214" s="19" t="s">
        <v>84</v>
      </c>
    </row>
    <row r="215" spans="1:51" s="13" customFormat="1" ht="12">
      <c r="A215" s="13"/>
      <c r="B215" s="226"/>
      <c r="C215" s="227"/>
      <c r="D215" s="228" t="s">
        <v>129</v>
      </c>
      <c r="E215" s="229" t="s">
        <v>19</v>
      </c>
      <c r="F215" s="230" t="s">
        <v>248</v>
      </c>
      <c r="G215" s="227"/>
      <c r="H215" s="231">
        <v>5.6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129</v>
      </c>
      <c r="AU215" s="237" t="s">
        <v>84</v>
      </c>
      <c r="AV215" s="13" t="s">
        <v>84</v>
      </c>
      <c r="AW215" s="13" t="s">
        <v>36</v>
      </c>
      <c r="AX215" s="13" t="s">
        <v>82</v>
      </c>
      <c r="AY215" s="237" t="s">
        <v>119</v>
      </c>
    </row>
    <row r="216" spans="1:65" s="2" customFormat="1" ht="16.5" customHeight="1">
      <c r="A216" s="40"/>
      <c r="B216" s="41"/>
      <c r="C216" s="207" t="s">
        <v>249</v>
      </c>
      <c r="D216" s="207" t="s">
        <v>121</v>
      </c>
      <c r="E216" s="208" t="s">
        <v>250</v>
      </c>
      <c r="F216" s="209" t="s">
        <v>251</v>
      </c>
      <c r="G216" s="210" t="s">
        <v>143</v>
      </c>
      <c r="H216" s="211">
        <v>75.513</v>
      </c>
      <c r="I216" s="212"/>
      <c r="J216" s="213">
        <f>ROUND(I216*H216,2)</f>
        <v>0</v>
      </c>
      <c r="K216" s="214"/>
      <c r="L216" s="46"/>
      <c r="M216" s="215" t="s">
        <v>19</v>
      </c>
      <c r="N216" s="216" t="s">
        <v>45</v>
      </c>
      <c r="O216" s="86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9" t="s">
        <v>125</v>
      </c>
      <c r="AT216" s="219" t="s">
        <v>121</v>
      </c>
      <c r="AU216" s="219" t="s">
        <v>84</v>
      </c>
      <c r="AY216" s="19" t="s">
        <v>119</v>
      </c>
      <c r="BE216" s="220">
        <f>IF(N216="základní",J216,0)</f>
        <v>0</v>
      </c>
      <c r="BF216" s="220">
        <f>IF(N216="snížená",J216,0)</f>
        <v>0</v>
      </c>
      <c r="BG216" s="220">
        <f>IF(N216="zákl. přenesená",J216,0)</f>
        <v>0</v>
      </c>
      <c r="BH216" s="220">
        <f>IF(N216="sníž. přenesená",J216,0)</f>
        <v>0</v>
      </c>
      <c r="BI216" s="220">
        <f>IF(N216="nulová",J216,0)</f>
        <v>0</v>
      </c>
      <c r="BJ216" s="19" t="s">
        <v>82</v>
      </c>
      <c r="BK216" s="220">
        <f>ROUND(I216*H216,2)</f>
        <v>0</v>
      </c>
      <c r="BL216" s="19" t="s">
        <v>125</v>
      </c>
      <c r="BM216" s="219" t="s">
        <v>252</v>
      </c>
    </row>
    <row r="217" spans="1:47" s="2" customFormat="1" ht="12">
      <c r="A217" s="40"/>
      <c r="B217" s="41"/>
      <c r="C217" s="42"/>
      <c r="D217" s="221" t="s">
        <v>127</v>
      </c>
      <c r="E217" s="42"/>
      <c r="F217" s="222" t="s">
        <v>253</v>
      </c>
      <c r="G217" s="42"/>
      <c r="H217" s="42"/>
      <c r="I217" s="223"/>
      <c r="J217" s="42"/>
      <c r="K217" s="42"/>
      <c r="L217" s="46"/>
      <c r="M217" s="224"/>
      <c r="N217" s="225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127</v>
      </c>
      <c r="AU217" s="19" t="s">
        <v>84</v>
      </c>
    </row>
    <row r="218" spans="1:51" s="13" customFormat="1" ht="12">
      <c r="A218" s="13"/>
      <c r="B218" s="226"/>
      <c r="C218" s="227"/>
      <c r="D218" s="228" t="s">
        <v>129</v>
      </c>
      <c r="E218" s="229" t="s">
        <v>19</v>
      </c>
      <c r="F218" s="230" t="s">
        <v>254</v>
      </c>
      <c r="G218" s="227"/>
      <c r="H218" s="231">
        <v>5.214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129</v>
      </c>
      <c r="AU218" s="237" t="s">
        <v>84</v>
      </c>
      <c r="AV218" s="13" t="s">
        <v>84</v>
      </c>
      <c r="AW218" s="13" t="s">
        <v>36</v>
      </c>
      <c r="AX218" s="13" t="s">
        <v>74</v>
      </c>
      <c r="AY218" s="237" t="s">
        <v>119</v>
      </c>
    </row>
    <row r="219" spans="1:51" s="13" customFormat="1" ht="12">
      <c r="A219" s="13"/>
      <c r="B219" s="226"/>
      <c r="C219" s="227"/>
      <c r="D219" s="228" t="s">
        <v>129</v>
      </c>
      <c r="E219" s="229" t="s">
        <v>19</v>
      </c>
      <c r="F219" s="230" t="s">
        <v>255</v>
      </c>
      <c r="G219" s="227"/>
      <c r="H219" s="231">
        <v>29.475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129</v>
      </c>
      <c r="AU219" s="237" t="s">
        <v>84</v>
      </c>
      <c r="AV219" s="13" t="s">
        <v>84</v>
      </c>
      <c r="AW219" s="13" t="s">
        <v>36</v>
      </c>
      <c r="AX219" s="13" t="s">
        <v>74</v>
      </c>
      <c r="AY219" s="237" t="s">
        <v>119</v>
      </c>
    </row>
    <row r="220" spans="1:51" s="13" customFormat="1" ht="12">
      <c r="A220" s="13"/>
      <c r="B220" s="226"/>
      <c r="C220" s="227"/>
      <c r="D220" s="228" t="s">
        <v>129</v>
      </c>
      <c r="E220" s="229" t="s">
        <v>19</v>
      </c>
      <c r="F220" s="230" t="s">
        <v>256</v>
      </c>
      <c r="G220" s="227"/>
      <c r="H220" s="231">
        <v>6.138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129</v>
      </c>
      <c r="AU220" s="237" t="s">
        <v>84</v>
      </c>
      <c r="AV220" s="13" t="s">
        <v>84</v>
      </c>
      <c r="AW220" s="13" t="s">
        <v>36</v>
      </c>
      <c r="AX220" s="13" t="s">
        <v>74</v>
      </c>
      <c r="AY220" s="237" t="s">
        <v>119</v>
      </c>
    </row>
    <row r="221" spans="1:51" s="13" customFormat="1" ht="12">
      <c r="A221" s="13"/>
      <c r="B221" s="226"/>
      <c r="C221" s="227"/>
      <c r="D221" s="228" t="s">
        <v>129</v>
      </c>
      <c r="E221" s="229" t="s">
        <v>19</v>
      </c>
      <c r="F221" s="230" t="s">
        <v>257</v>
      </c>
      <c r="G221" s="227"/>
      <c r="H221" s="231">
        <v>3.906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129</v>
      </c>
      <c r="AU221" s="237" t="s">
        <v>84</v>
      </c>
      <c r="AV221" s="13" t="s">
        <v>84</v>
      </c>
      <c r="AW221" s="13" t="s">
        <v>36</v>
      </c>
      <c r="AX221" s="13" t="s">
        <v>74</v>
      </c>
      <c r="AY221" s="237" t="s">
        <v>119</v>
      </c>
    </row>
    <row r="222" spans="1:51" s="13" customFormat="1" ht="12">
      <c r="A222" s="13"/>
      <c r="B222" s="226"/>
      <c r="C222" s="227"/>
      <c r="D222" s="228" t="s">
        <v>129</v>
      </c>
      <c r="E222" s="229" t="s">
        <v>19</v>
      </c>
      <c r="F222" s="230" t="s">
        <v>258</v>
      </c>
      <c r="G222" s="227"/>
      <c r="H222" s="231">
        <v>6.532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129</v>
      </c>
      <c r="AU222" s="237" t="s">
        <v>84</v>
      </c>
      <c r="AV222" s="13" t="s">
        <v>84</v>
      </c>
      <c r="AW222" s="13" t="s">
        <v>36</v>
      </c>
      <c r="AX222" s="13" t="s">
        <v>74</v>
      </c>
      <c r="AY222" s="237" t="s">
        <v>119</v>
      </c>
    </row>
    <row r="223" spans="1:51" s="13" customFormat="1" ht="12">
      <c r="A223" s="13"/>
      <c r="B223" s="226"/>
      <c r="C223" s="227"/>
      <c r="D223" s="228" t="s">
        <v>129</v>
      </c>
      <c r="E223" s="229" t="s">
        <v>19</v>
      </c>
      <c r="F223" s="230" t="s">
        <v>259</v>
      </c>
      <c r="G223" s="227"/>
      <c r="H223" s="231">
        <v>6.036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129</v>
      </c>
      <c r="AU223" s="237" t="s">
        <v>84</v>
      </c>
      <c r="AV223" s="13" t="s">
        <v>84</v>
      </c>
      <c r="AW223" s="13" t="s">
        <v>36</v>
      </c>
      <c r="AX223" s="13" t="s">
        <v>74</v>
      </c>
      <c r="AY223" s="237" t="s">
        <v>119</v>
      </c>
    </row>
    <row r="224" spans="1:51" s="13" customFormat="1" ht="12">
      <c r="A224" s="13"/>
      <c r="B224" s="226"/>
      <c r="C224" s="227"/>
      <c r="D224" s="228" t="s">
        <v>129</v>
      </c>
      <c r="E224" s="229" t="s">
        <v>19</v>
      </c>
      <c r="F224" s="230" t="s">
        <v>260</v>
      </c>
      <c r="G224" s="227"/>
      <c r="H224" s="231">
        <v>15.562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129</v>
      </c>
      <c r="AU224" s="237" t="s">
        <v>84</v>
      </c>
      <c r="AV224" s="13" t="s">
        <v>84</v>
      </c>
      <c r="AW224" s="13" t="s">
        <v>36</v>
      </c>
      <c r="AX224" s="13" t="s">
        <v>74</v>
      </c>
      <c r="AY224" s="237" t="s">
        <v>119</v>
      </c>
    </row>
    <row r="225" spans="1:51" s="13" customFormat="1" ht="12">
      <c r="A225" s="13"/>
      <c r="B225" s="226"/>
      <c r="C225" s="227"/>
      <c r="D225" s="228" t="s">
        <v>129</v>
      </c>
      <c r="E225" s="229" t="s">
        <v>19</v>
      </c>
      <c r="F225" s="230" t="s">
        <v>261</v>
      </c>
      <c r="G225" s="227"/>
      <c r="H225" s="231">
        <v>2.65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129</v>
      </c>
      <c r="AU225" s="237" t="s">
        <v>84</v>
      </c>
      <c r="AV225" s="13" t="s">
        <v>84</v>
      </c>
      <c r="AW225" s="13" t="s">
        <v>36</v>
      </c>
      <c r="AX225" s="13" t="s">
        <v>74</v>
      </c>
      <c r="AY225" s="237" t="s">
        <v>119</v>
      </c>
    </row>
    <row r="226" spans="1:51" s="15" customFormat="1" ht="12">
      <c r="A226" s="15"/>
      <c r="B226" s="248"/>
      <c r="C226" s="249"/>
      <c r="D226" s="228" t="s">
        <v>129</v>
      </c>
      <c r="E226" s="250" t="s">
        <v>19</v>
      </c>
      <c r="F226" s="251" t="s">
        <v>156</v>
      </c>
      <c r="G226" s="249"/>
      <c r="H226" s="252">
        <v>75.513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8" t="s">
        <v>129</v>
      </c>
      <c r="AU226" s="258" t="s">
        <v>84</v>
      </c>
      <c r="AV226" s="15" t="s">
        <v>125</v>
      </c>
      <c r="AW226" s="15" t="s">
        <v>36</v>
      </c>
      <c r="AX226" s="15" t="s">
        <v>82</v>
      </c>
      <c r="AY226" s="258" t="s">
        <v>119</v>
      </c>
    </row>
    <row r="227" spans="1:65" s="2" customFormat="1" ht="16.5" customHeight="1">
      <c r="A227" s="40"/>
      <c r="B227" s="41"/>
      <c r="C227" s="207" t="s">
        <v>262</v>
      </c>
      <c r="D227" s="207" t="s">
        <v>121</v>
      </c>
      <c r="E227" s="208" t="s">
        <v>263</v>
      </c>
      <c r="F227" s="209" t="s">
        <v>264</v>
      </c>
      <c r="G227" s="210" t="s">
        <v>124</v>
      </c>
      <c r="H227" s="211">
        <v>267.143</v>
      </c>
      <c r="I227" s="212"/>
      <c r="J227" s="213">
        <f>ROUND(I227*H227,2)</f>
        <v>0</v>
      </c>
      <c r="K227" s="214"/>
      <c r="L227" s="46"/>
      <c r="M227" s="215" t="s">
        <v>19</v>
      </c>
      <c r="N227" s="216" t="s">
        <v>45</v>
      </c>
      <c r="O227" s="86"/>
      <c r="P227" s="217">
        <f>O227*H227</f>
        <v>0</v>
      </c>
      <c r="Q227" s="217">
        <v>0.00237</v>
      </c>
      <c r="R227" s="217">
        <f>Q227*H227</f>
        <v>0.6331289099999999</v>
      </c>
      <c r="S227" s="217">
        <v>0</v>
      </c>
      <c r="T227" s="218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9" t="s">
        <v>125</v>
      </c>
      <c r="AT227" s="219" t="s">
        <v>121</v>
      </c>
      <c r="AU227" s="219" t="s">
        <v>84</v>
      </c>
      <c r="AY227" s="19" t="s">
        <v>119</v>
      </c>
      <c r="BE227" s="220">
        <f>IF(N227="základní",J227,0)</f>
        <v>0</v>
      </c>
      <c r="BF227" s="220">
        <f>IF(N227="snížená",J227,0)</f>
        <v>0</v>
      </c>
      <c r="BG227" s="220">
        <f>IF(N227="zákl. přenesená",J227,0)</f>
        <v>0</v>
      </c>
      <c r="BH227" s="220">
        <f>IF(N227="sníž. přenesená",J227,0)</f>
        <v>0</v>
      </c>
      <c r="BI227" s="220">
        <f>IF(N227="nulová",J227,0)</f>
        <v>0</v>
      </c>
      <c r="BJ227" s="19" t="s">
        <v>82</v>
      </c>
      <c r="BK227" s="220">
        <f>ROUND(I227*H227,2)</f>
        <v>0</v>
      </c>
      <c r="BL227" s="19" t="s">
        <v>125</v>
      </c>
      <c r="BM227" s="219" t="s">
        <v>265</v>
      </c>
    </row>
    <row r="228" spans="1:47" s="2" customFormat="1" ht="12">
      <c r="A228" s="40"/>
      <c r="B228" s="41"/>
      <c r="C228" s="42"/>
      <c r="D228" s="221" t="s">
        <v>127</v>
      </c>
      <c r="E228" s="42"/>
      <c r="F228" s="222" t="s">
        <v>266</v>
      </c>
      <c r="G228" s="42"/>
      <c r="H228" s="42"/>
      <c r="I228" s="223"/>
      <c r="J228" s="42"/>
      <c r="K228" s="42"/>
      <c r="L228" s="46"/>
      <c r="M228" s="224"/>
      <c r="N228" s="225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127</v>
      </c>
      <c r="AU228" s="19" t="s">
        <v>84</v>
      </c>
    </row>
    <row r="229" spans="1:51" s="13" customFormat="1" ht="12">
      <c r="A229" s="13"/>
      <c r="B229" s="226"/>
      <c r="C229" s="227"/>
      <c r="D229" s="228" t="s">
        <v>129</v>
      </c>
      <c r="E229" s="229" t="s">
        <v>19</v>
      </c>
      <c r="F229" s="230" t="s">
        <v>267</v>
      </c>
      <c r="G229" s="227"/>
      <c r="H229" s="231">
        <v>47.16</v>
      </c>
      <c r="I229" s="232"/>
      <c r="J229" s="227"/>
      <c r="K229" s="227"/>
      <c r="L229" s="233"/>
      <c r="M229" s="234"/>
      <c r="N229" s="235"/>
      <c r="O229" s="235"/>
      <c r="P229" s="235"/>
      <c r="Q229" s="235"/>
      <c r="R229" s="235"/>
      <c r="S229" s="235"/>
      <c r="T229" s="23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7" t="s">
        <v>129</v>
      </c>
      <c r="AU229" s="237" t="s">
        <v>84</v>
      </c>
      <c r="AV229" s="13" t="s">
        <v>84</v>
      </c>
      <c r="AW229" s="13" t="s">
        <v>36</v>
      </c>
      <c r="AX229" s="13" t="s">
        <v>74</v>
      </c>
      <c r="AY229" s="237" t="s">
        <v>119</v>
      </c>
    </row>
    <row r="230" spans="1:51" s="13" customFormat="1" ht="12">
      <c r="A230" s="13"/>
      <c r="B230" s="226"/>
      <c r="C230" s="227"/>
      <c r="D230" s="228" t="s">
        <v>129</v>
      </c>
      <c r="E230" s="229" t="s">
        <v>19</v>
      </c>
      <c r="F230" s="230" t="s">
        <v>268</v>
      </c>
      <c r="G230" s="227"/>
      <c r="H230" s="231">
        <v>30.69</v>
      </c>
      <c r="I230" s="232"/>
      <c r="J230" s="227"/>
      <c r="K230" s="227"/>
      <c r="L230" s="233"/>
      <c r="M230" s="234"/>
      <c r="N230" s="235"/>
      <c r="O230" s="235"/>
      <c r="P230" s="235"/>
      <c r="Q230" s="235"/>
      <c r="R230" s="235"/>
      <c r="S230" s="235"/>
      <c r="T230" s="23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7" t="s">
        <v>129</v>
      </c>
      <c r="AU230" s="237" t="s">
        <v>84</v>
      </c>
      <c r="AV230" s="13" t="s">
        <v>84</v>
      </c>
      <c r="AW230" s="13" t="s">
        <v>36</v>
      </c>
      <c r="AX230" s="13" t="s">
        <v>74</v>
      </c>
      <c r="AY230" s="237" t="s">
        <v>119</v>
      </c>
    </row>
    <row r="231" spans="1:51" s="13" customFormat="1" ht="12">
      <c r="A231" s="13"/>
      <c r="B231" s="226"/>
      <c r="C231" s="227"/>
      <c r="D231" s="228" t="s">
        <v>129</v>
      </c>
      <c r="E231" s="229" t="s">
        <v>19</v>
      </c>
      <c r="F231" s="230" t="s">
        <v>269</v>
      </c>
      <c r="G231" s="227"/>
      <c r="H231" s="231">
        <v>19.53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129</v>
      </c>
      <c r="AU231" s="237" t="s">
        <v>84</v>
      </c>
      <c r="AV231" s="13" t="s">
        <v>84</v>
      </c>
      <c r="AW231" s="13" t="s">
        <v>36</v>
      </c>
      <c r="AX231" s="13" t="s">
        <v>74</v>
      </c>
      <c r="AY231" s="237" t="s">
        <v>119</v>
      </c>
    </row>
    <row r="232" spans="1:51" s="13" customFormat="1" ht="12">
      <c r="A232" s="13"/>
      <c r="B232" s="226"/>
      <c r="C232" s="227"/>
      <c r="D232" s="228" t="s">
        <v>129</v>
      </c>
      <c r="E232" s="229" t="s">
        <v>19</v>
      </c>
      <c r="F232" s="230" t="s">
        <v>270</v>
      </c>
      <c r="G232" s="227"/>
      <c r="H232" s="231">
        <v>32.66</v>
      </c>
      <c r="I232" s="232"/>
      <c r="J232" s="227"/>
      <c r="K232" s="227"/>
      <c r="L232" s="233"/>
      <c r="M232" s="234"/>
      <c r="N232" s="235"/>
      <c r="O232" s="235"/>
      <c r="P232" s="235"/>
      <c r="Q232" s="235"/>
      <c r="R232" s="235"/>
      <c r="S232" s="235"/>
      <c r="T232" s="23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129</v>
      </c>
      <c r="AU232" s="237" t="s">
        <v>84</v>
      </c>
      <c r="AV232" s="13" t="s">
        <v>84</v>
      </c>
      <c r="AW232" s="13" t="s">
        <v>36</v>
      </c>
      <c r="AX232" s="13" t="s">
        <v>74</v>
      </c>
      <c r="AY232" s="237" t="s">
        <v>119</v>
      </c>
    </row>
    <row r="233" spans="1:51" s="13" customFormat="1" ht="12">
      <c r="A233" s="13"/>
      <c r="B233" s="226"/>
      <c r="C233" s="227"/>
      <c r="D233" s="228" t="s">
        <v>129</v>
      </c>
      <c r="E233" s="229" t="s">
        <v>19</v>
      </c>
      <c r="F233" s="230" t="s">
        <v>271</v>
      </c>
      <c r="G233" s="227"/>
      <c r="H233" s="231">
        <v>33.32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129</v>
      </c>
      <c r="AU233" s="237" t="s">
        <v>84</v>
      </c>
      <c r="AV233" s="13" t="s">
        <v>84</v>
      </c>
      <c r="AW233" s="13" t="s">
        <v>36</v>
      </c>
      <c r="AX233" s="13" t="s">
        <v>74</v>
      </c>
      <c r="AY233" s="237" t="s">
        <v>119</v>
      </c>
    </row>
    <row r="234" spans="1:51" s="13" customFormat="1" ht="12">
      <c r="A234" s="13"/>
      <c r="B234" s="226"/>
      <c r="C234" s="227"/>
      <c r="D234" s="228" t="s">
        <v>129</v>
      </c>
      <c r="E234" s="229" t="s">
        <v>19</v>
      </c>
      <c r="F234" s="230" t="s">
        <v>272</v>
      </c>
      <c r="G234" s="227"/>
      <c r="H234" s="231">
        <v>77.812</v>
      </c>
      <c r="I234" s="232"/>
      <c r="J234" s="227"/>
      <c r="K234" s="227"/>
      <c r="L234" s="233"/>
      <c r="M234" s="234"/>
      <c r="N234" s="235"/>
      <c r="O234" s="235"/>
      <c r="P234" s="235"/>
      <c r="Q234" s="235"/>
      <c r="R234" s="235"/>
      <c r="S234" s="235"/>
      <c r="T234" s="23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7" t="s">
        <v>129</v>
      </c>
      <c r="AU234" s="237" t="s">
        <v>84</v>
      </c>
      <c r="AV234" s="13" t="s">
        <v>84</v>
      </c>
      <c r="AW234" s="13" t="s">
        <v>36</v>
      </c>
      <c r="AX234" s="13" t="s">
        <v>74</v>
      </c>
      <c r="AY234" s="237" t="s">
        <v>119</v>
      </c>
    </row>
    <row r="235" spans="1:51" s="13" customFormat="1" ht="12">
      <c r="A235" s="13"/>
      <c r="B235" s="226"/>
      <c r="C235" s="227"/>
      <c r="D235" s="228" t="s">
        <v>129</v>
      </c>
      <c r="E235" s="229" t="s">
        <v>19</v>
      </c>
      <c r="F235" s="230" t="s">
        <v>273</v>
      </c>
      <c r="G235" s="227"/>
      <c r="H235" s="231">
        <v>13.25</v>
      </c>
      <c r="I235" s="232"/>
      <c r="J235" s="227"/>
      <c r="K235" s="227"/>
      <c r="L235" s="233"/>
      <c r="M235" s="234"/>
      <c r="N235" s="235"/>
      <c r="O235" s="235"/>
      <c r="P235" s="235"/>
      <c r="Q235" s="235"/>
      <c r="R235" s="235"/>
      <c r="S235" s="235"/>
      <c r="T235" s="23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7" t="s">
        <v>129</v>
      </c>
      <c r="AU235" s="237" t="s">
        <v>84</v>
      </c>
      <c r="AV235" s="13" t="s">
        <v>84</v>
      </c>
      <c r="AW235" s="13" t="s">
        <v>36</v>
      </c>
      <c r="AX235" s="13" t="s">
        <v>74</v>
      </c>
      <c r="AY235" s="237" t="s">
        <v>119</v>
      </c>
    </row>
    <row r="236" spans="1:51" s="16" customFormat="1" ht="12">
      <c r="A236" s="16"/>
      <c r="B236" s="259"/>
      <c r="C236" s="260"/>
      <c r="D236" s="228" t="s">
        <v>129</v>
      </c>
      <c r="E236" s="261" t="s">
        <v>19</v>
      </c>
      <c r="F236" s="262" t="s">
        <v>169</v>
      </c>
      <c r="G236" s="260"/>
      <c r="H236" s="263">
        <v>254.42199999999997</v>
      </c>
      <c r="I236" s="264"/>
      <c r="J236" s="260"/>
      <c r="K236" s="260"/>
      <c r="L236" s="265"/>
      <c r="M236" s="266"/>
      <c r="N236" s="267"/>
      <c r="O236" s="267"/>
      <c r="P236" s="267"/>
      <c r="Q236" s="267"/>
      <c r="R236" s="267"/>
      <c r="S236" s="267"/>
      <c r="T236" s="268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T236" s="269" t="s">
        <v>129</v>
      </c>
      <c r="AU236" s="269" t="s">
        <v>84</v>
      </c>
      <c r="AV236" s="16" t="s">
        <v>135</v>
      </c>
      <c r="AW236" s="16" t="s">
        <v>36</v>
      </c>
      <c r="AX236" s="16" t="s">
        <v>74</v>
      </c>
      <c r="AY236" s="269" t="s">
        <v>119</v>
      </c>
    </row>
    <row r="237" spans="1:51" s="13" customFormat="1" ht="12">
      <c r="A237" s="13"/>
      <c r="B237" s="226"/>
      <c r="C237" s="227"/>
      <c r="D237" s="228" t="s">
        <v>129</v>
      </c>
      <c r="E237" s="229" t="s">
        <v>19</v>
      </c>
      <c r="F237" s="230" t="s">
        <v>274</v>
      </c>
      <c r="G237" s="227"/>
      <c r="H237" s="231">
        <v>267.143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7" t="s">
        <v>129</v>
      </c>
      <c r="AU237" s="237" t="s">
        <v>84</v>
      </c>
      <c r="AV237" s="13" t="s">
        <v>84</v>
      </c>
      <c r="AW237" s="13" t="s">
        <v>36</v>
      </c>
      <c r="AX237" s="13" t="s">
        <v>82</v>
      </c>
      <c r="AY237" s="237" t="s">
        <v>119</v>
      </c>
    </row>
    <row r="238" spans="1:65" s="2" customFormat="1" ht="16.5" customHeight="1">
      <c r="A238" s="40"/>
      <c r="B238" s="41"/>
      <c r="C238" s="207" t="s">
        <v>275</v>
      </c>
      <c r="D238" s="207" t="s">
        <v>121</v>
      </c>
      <c r="E238" s="208" t="s">
        <v>276</v>
      </c>
      <c r="F238" s="209" t="s">
        <v>277</v>
      </c>
      <c r="G238" s="210" t="s">
        <v>124</v>
      </c>
      <c r="H238" s="211">
        <v>267.143</v>
      </c>
      <c r="I238" s="212"/>
      <c r="J238" s="213">
        <f>ROUND(I238*H238,2)</f>
        <v>0</v>
      </c>
      <c r="K238" s="214"/>
      <c r="L238" s="46"/>
      <c r="M238" s="215" t="s">
        <v>19</v>
      </c>
      <c r="N238" s="216" t="s">
        <v>45</v>
      </c>
      <c r="O238" s="86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9" t="s">
        <v>125</v>
      </c>
      <c r="AT238" s="219" t="s">
        <v>121</v>
      </c>
      <c r="AU238" s="219" t="s">
        <v>84</v>
      </c>
      <c r="AY238" s="19" t="s">
        <v>119</v>
      </c>
      <c r="BE238" s="220">
        <f>IF(N238="základní",J238,0)</f>
        <v>0</v>
      </c>
      <c r="BF238" s="220">
        <f>IF(N238="snížená",J238,0)</f>
        <v>0</v>
      </c>
      <c r="BG238" s="220">
        <f>IF(N238="zákl. přenesená",J238,0)</f>
        <v>0</v>
      </c>
      <c r="BH238" s="220">
        <f>IF(N238="sníž. přenesená",J238,0)</f>
        <v>0</v>
      </c>
      <c r="BI238" s="220">
        <f>IF(N238="nulová",J238,0)</f>
        <v>0</v>
      </c>
      <c r="BJ238" s="19" t="s">
        <v>82</v>
      </c>
      <c r="BK238" s="220">
        <f>ROUND(I238*H238,2)</f>
        <v>0</v>
      </c>
      <c r="BL238" s="19" t="s">
        <v>125</v>
      </c>
      <c r="BM238" s="219" t="s">
        <v>278</v>
      </c>
    </row>
    <row r="239" spans="1:47" s="2" customFormat="1" ht="12">
      <c r="A239" s="40"/>
      <c r="B239" s="41"/>
      <c r="C239" s="42"/>
      <c r="D239" s="221" t="s">
        <v>127</v>
      </c>
      <c r="E239" s="42"/>
      <c r="F239" s="222" t="s">
        <v>279</v>
      </c>
      <c r="G239" s="42"/>
      <c r="H239" s="42"/>
      <c r="I239" s="223"/>
      <c r="J239" s="42"/>
      <c r="K239" s="42"/>
      <c r="L239" s="46"/>
      <c r="M239" s="224"/>
      <c r="N239" s="225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127</v>
      </c>
      <c r="AU239" s="19" t="s">
        <v>84</v>
      </c>
    </row>
    <row r="240" spans="1:51" s="13" customFormat="1" ht="12">
      <c r="A240" s="13"/>
      <c r="B240" s="226"/>
      <c r="C240" s="227"/>
      <c r="D240" s="228" t="s">
        <v>129</v>
      </c>
      <c r="E240" s="229" t="s">
        <v>19</v>
      </c>
      <c r="F240" s="230" t="s">
        <v>267</v>
      </c>
      <c r="G240" s="227"/>
      <c r="H240" s="231">
        <v>47.16</v>
      </c>
      <c r="I240" s="232"/>
      <c r="J240" s="227"/>
      <c r="K240" s="227"/>
      <c r="L240" s="233"/>
      <c r="M240" s="234"/>
      <c r="N240" s="235"/>
      <c r="O240" s="235"/>
      <c r="P240" s="235"/>
      <c r="Q240" s="235"/>
      <c r="R240" s="235"/>
      <c r="S240" s="235"/>
      <c r="T240" s="23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7" t="s">
        <v>129</v>
      </c>
      <c r="AU240" s="237" t="s">
        <v>84</v>
      </c>
      <c r="AV240" s="13" t="s">
        <v>84</v>
      </c>
      <c r="AW240" s="13" t="s">
        <v>36</v>
      </c>
      <c r="AX240" s="13" t="s">
        <v>74</v>
      </c>
      <c r="AY240" s="237" t="s">
        <v>119</v>
      </c>
    </row>
    <row r="241" spans="1:51" s="13" customFormat="1" ht="12">
      <c r="A241" s="13"/>
      <c r="B241" s="226"/>
      <c r="C241" s="227"/>
      <c r="D241" s="228" t="s">
        <v>129</v>
      </c>
      <c r="E241" s="229" t="s">
        <v>19</v>
      </c>
      <c r="F241" s="230" t="s">
        <v>268</v>
      </c>
      <c r="G241" s="227"/>
      <c r="H241" s="231">
        <v>30.69</v>
      </c>
      <c r="I241" s="232"/>
      <c r="J241" s="227"/>
      <c r="K241" s="227"/>
      <c r="L241" s="233"/>
      <c r="M241" s="234"/>
      <c r="N241" s="235"/>
      <c r="O241" s="235"/>
      <c r="P241" s="235"/>
      <c r="Q241" s="235"/>
      <c r="R241" s="235"/>
      <c r="S241" s="235"/>
      <c r="T241" s="23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7" t="s">
        <v>129</v>
      </c>
      <c r="AU241" s="237" t="s">
        <v>84</v>
      </c>
      <c r="AV241" s="13" t="s">
        <v>84</v>
      </c>
      <c r="AW241" s="13" t="s">
        <v>36</v>
      </c>
      <c r="AX241" s="13" t="s">
        <v>74</v>
      </c>
      <c r="AY241" s="237" t="s">
        <v>119</v>
      </c>
    </row>
    <row r="242" spans="1:51" s="13" customFormat="1" ht="12">
      <c r="A242" s="13"/>
      <c r="B242" s="226"/>
      <c r="C242" s="227"/>
      <c r="D242" s="228" t="s">
        <v>129</v>
      </c>
      <c r="E242" s="229" t="s">
        <v>19</v>
      </c>
      <c r="F242" s="230" t="s">
        <v>269</v>
      </c>
      <c r="G242" s="227"/>
      <c r="H242" s="231">
        <v>19.53</v>
      </c>
      <c r="I242" s="232"/>
      <c r="J242" s="227"/>
      <c r="K242" s="227"/>
      <c r="L242" s="233"/>
      <c r="M242" s="234"/>
      <c r="N242" s="235"/>
      <c r="O242" s="235"/>
      <c r="P242" s="235"/>
      <c r="Q242" s="235"/>
      <c r="R242" s="235"/>
      <c r="S242" s="235"/>
      <c r="T242" s="23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7" t="s">
        <v>129</v>
      </c>
      <c r="AU242" s="237" t="s">
        <v>84</v>
      </c>
      <c r="AV242" s="13" t="s">
        <v>84</v>
      </c>
      <c r="AW242" s="13" t="s">
        <v>36</v>
      </c>
      <c r="AX242" s="13" t="s">
        <v>74</v>
      </c>
      <c r="AY242" s="237" t="s">
        <v>119</v>
      </c>
    </row>
    <row r="243" spans="1:51" s="13" customFormat="1" ht="12">
      <c r="A243" s="13"/>
      <c r="B243" s="226"/>
      <c r="C243" s="227"/>
      <c r="D243" s="228" t="s">
        <v>129</v>
      </c>
      <c r="E243" s="229" t="s">
        <v>19</v>
      </c>
      <c r="F243" s="230" t="s">
        <v>270</v>
      </c>
      <c r="G243" s="227"/>
      <c r="H243" s="231">
        <v>32.66</v>
      </c>
      <c r="I243" s="232"/>
      <c r="J243" s="227"/>
      <c r="K243" s="227"/>
      <c r="L243" s="233"/>
      <c r="M243" s="234"/>
      <c r="N243" s="235"/>
      <c r="O243" s="235"/>
      <c r="P243" s="235"/>
      <c r="Q243" s="235"/>
      <c r="R243" s="235"/>
      <c r="S243" s="235"/>
      <c r="T243" s="23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7" t="s">
        <v>129</v>
      </c>
      <c r="AU243" s="237" t="s">
        <v>84</v>
      </c>
      <c r="AV243" s="13" t="s">
        <v>84</v>
      </c>
      <c r="AW243" s="13" t="s">
        <v>36</v>
      </c>
      <c r="AX243" s="13" t="s">
        <v>74</v>
      </c>
      <c r="AY243" s="237" t="s">
        <v>119</v>
      </c>
    </row>
    <row r="244" spans="1:51" s="13" customFormat="1" ht="12">
      <c r="A244" s="13"/>
      <c r="B244" s="226"/>
      <c r="C244" s="227"/>
      <c r="D244" s="228" t="s">
        <v>129</v>
      </c>
      <c r="E244" s="229" t="s">
        <v>19</v>
      </c>
      <c r="F244" s="230" t="s">
        <v>271</v>
      </c>
      <c r="G244" s="227"/>
      <c r="H244" s="231">
        <v>33.32</v>
      </c>
      <c r="I244" s="232"/>
      <c r="J244" s="227"/>
      <c r="K244" s="227"/>
      <c r="L244" s="233"/>
      <c r="M244" s="234"/>
      <c r="N244" s="235"/>
      <c r="O244" s="235"/>
      <c r="P244" s="235"/>
      <c r="Q244" s="235"/>
      <c r="R244" s="235"/>
      <c r="S244" s="235"/>
      <c r="T244" s="23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7" t="s">
        <v>129</v>
      </c>
      <c r="AU244" s="237" t="s">
        <v>84</v>
      </c>
      <c r="AV244" s="13" t="s">
        <v>84</v>
      </c>
      <c r="AW244" s="13" t="s">
        <v>36</v>
      </c>
      <c r="AX244" s="13" t="s">
        <v>74</v>
      </c>
      <c r="AY244" s="237" t="s">
        <v>119</v>
      </c>
    </row>
    <row r="245" spans="1:51" s="13" customFormat="1" ht="12">
      <c r="A245" s="13"/>
      <c r="B245" s="226"/>
      <c r="C245" s="227"/>
      <c r="D245" s="228" t="s">
        <v>129</v>
      </c>
      <c r="E245" s="229" t="s">
        <v>19</v>
      </c>
      <c r="F245" s="230" t="s">
        <v>272</v>
      </c>
      <c r="G245" s="227"/>
      <c r="H245" s="231">
        <v>77.812</v>
      </c>
      <c r="I245" s="232"/>
      <c r="J245" s="227"/>
      <c r="K245" s="227"/>
      <c r="L245" s="233"/>
      <c r="M245" s="234"/>
      <c r="N245" s="235"/>
      <c r="O245" s="235"/>
      <c r="P245" s="235"/>
      <c r="Q245" s="235"/>
      <c r="R245" s="235"/>
      <c r="S245" s="235"/>
      <c r="T245" s="23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7" t="s">
        <v>129</v>
      </c>
      <c r="AU245" s="237" t="s">
        <v>84</v>
      </c>
      <c r="AV245" s="13" t="s">
        <v>84</v>
      </c>
      <c r="AW245" s="13" t="s">
        <v>36</v>
      </c>
      <c r="AX245" s="13" t="s">
        <v>74</v>
      </c>
      <c r="AY245" s="237" t="s">
        <v>119</v>
      </c>
    </row>
    <row r="246" spans="1:51" s="13" customFormat="1" ht="12">
      <c r="A246" s="13"/>
      <c r="B246" s="226"/>
      <c r="C246" s="227"/>
      <c r="D246" s="228" t="s">
        <v>129</v>
      </c>
      <c r="E246" s="229" t="s">
        <v>19</v>
      </c>
      <c r="F246" s="230" t="s">
        <v>273</v>
      </c>
      <c r="G246" s="227"/>
      <c r="H246" s="231">
        <v>13.25</v>
      </c>
      <c r="I246" s="232"/>
      <c r="J246" s="227"/>
      <c r="K246" s="227"/>
      <c r="L246" s="233"/>
      <c r="M246" s="234"/>
      <c r="N246" s="235"/>
      <c r="O246" s="235"/>
      <c r="P246" s="235"/>
      <c r="Q246" s="235"/>
      <c r="R246" s="235"/>
      <c r="S246" s="235"/>
      <c r="T246" s="23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7" t="s">
        <v>129</v>
      </c>
      <c r="AU246" s="237" t="s">
        <v>84</v>
      </c>
      <c r="AV246" s="13" t="s">
        <v>84</v>
      </c>
      <c r="AW246" s="13" t="s">
        <v>36</v>
      </c>
      <c r="AX246" s="13" t="s">
        <v>74</v>
      </c>
      <c r="AY246" s="237" t="s">
        <v>119</v>
      </c>
    </row>
    <row r="247" spans="1:51" s="16" customFormat="1" ht="12">
      <c r="A247" s="16"/>
      <c r="B247" s="259"/>
      <c r="C247" s="260"/>
      <c r="D247" s="228" t="s">
        <v>129</v>
      </c>
      <c r="E247" s="261" t="s">
        <v>19</v>
      </c>
      <c r="F247" s="262" t="s">
        <v>169</v>
      </c>
      <c r="G247" s="260"/>
      <c r="H247" s="263">
        <v>254.42199999999997</v>
      </c>
      <c r="I247" s="264"/>
      <c r="J247" s="260"/>
      <c r="K247" s="260"/>
      <c r="L247" s="265"/>
      <c r="M247" s="266"/>
      <c r="N247" s="267"/>
      <c r="O247" s="267"/>
      <c r="P247" s="267"/>
      <c r="Q247" s="267"/>
      <c r="R247" s="267"/>
      <c r="S247" s="267"/>
      <c r="T247" s="268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T247" s="269" t="s">
        <v>129</v>
      </c>
      <c r="AU247" s="269" t="s">
        <v>84</v>
      </c>
      <c r="AV247" s="16" t="s">
        <v>135</v>
      </c>
      <c r="AW247" s="16" t="s">
        <v>36</v>
      </c>
      <c r="AX247" s="16" t="s">
        <v>74</v>
      </c>
      <c r="AY247" s="269" t="s">
        <v>119</v>
      </c>
    </row>
    <row r="248" spans="1:51" s="13" customFormat="1" ht="12">
      <c r="A248" s="13"/>
      <c r="B248" s="226"/>
      <c r="C248" s="227"/>
      <c r="D248" s="228" t="s">
        <v>129</v>
      </c>
      <c r="E248" s="229" t="s">
        <v>19</v>
      </c>
      <c r="F248" s="230" t="s">
        <v>274</v>
      </c>
      <c r="G248" s="227"/>
      <c r="H248" s="231">
        <v>267.143</v>
      </c>
      <c r="I248" s="232"/>
      <c r="J248" s="227"/>
      <c r="K248" s="227"/>
      <c r="L248" s="233"/>
      <c r="M248" s="234"/>
      <c r="N248" s="235"/>
      <c r="O248" s="235"/>
      <c r="P248" s="235"/>
      <c r="Q248" s="235"/>
      <c r="R248" s="235"/>
      <c r="S248" s="235"/>
      <c r="T248" s="23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7" t="s">
        <v>129</v>
      </c>
      <c r="AU248" s="237" t="s">
        <v>84</v>
      </c>
      <c r="AV248" s="13" t="s">
        <v>84</v>
      </c>
      <c r="AW248" s="13" t="s">
        <v>36</v>
      </c>
      <c r="AX248" s="13" t="s">
        <v>82</v>
      </c>
      <c r="AY248" s="237" t="s">
        <v>119</v>
      </c>
    </row>
    <row r="249" spans="1:65" s="2" customFormat="1" ht="16.5" customHeight="1">
      <c r="A249" s="40"/>
      <c r="B249" s="41"/>
      <c r="C249" s="207" t="s">
        <v>7</v>
      </c>
      <c r="D249" s="207" t="s">
        <v>121</v>
      </c>
      <c r="E249" s="208" t="s">
        <v>280</v>
      </c>
      <c r="F249" s="209" t="s">
        <v>281</v>
      </c>
      <c r="G249" s="210" t="s">
        <v>239</v>
      </c>
      <c r="H249" s="211">
        <v>10.139</v>
      </c>
      <c r="I249" s="212"/>
      <c r="J249" s="213">
        <f>ROUND(I249*H249,2)</f>
        <v>0</v>
      </c>
      <c r="K249" s="214"/>
      <c r="L249" s="46"/>
      <c r="M249" s="215" t="s">
        <v>19</v>
      </c>
      <c r="N249" s="216" t="s">
        <v>45</v>
      </c>
      <c r="O249" s="86"/>
      <c r="P249" s="217">
        <f>O249*H249</f>
        <v>0</v>
      </c>
      <c r="Q249" s="217">
        <v>1.04359</v>
      </c>
      <c r="R249" s="217">
        <f>Q249*H249</f>
        <v>10.580959009999999</v>
      </c>
      <c r="S249" s="217">
        <v>0</v>
      </c>
      <c r="T249" s="218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9" t="s">
        <v>125</v>
      </c>
      <c r="AT249" s="219" t="s">
        <v>121</v>
      </c>
      <c r="AU249" s="219" t="s">
        <v>84</v>
      </c>
      <c r="AY249" s="19" t="s">
        <v>119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19" t="s">
        <v>82</v>
      </c>
      <c r="BK249" s="220">
        <f>ROUND(I249*H249,2)</f>
        <v>0</v>
      </c>
      <c r="BL249" s="19" t="s">
        <v>125</v>
      </c>
      <c r="BM249" s="219" t="s">
        <v>282</v>
      </c>
    </row>
    <row r="250" spans="1:47" s="2" customFormat="1" ht="12">
      <c r="A250" s="40"/>
      <c r="B250" s="41"/>
      <c r="C250" s="42"/>
      <c r="D250" s="221" t="s">
        <v>127</v>
      </c>
      <c r="E250" s="42"/>
      <c r="F250" s="222" t="s">
        <v>283</v>
      </c>
      <c r="G250" s="42"/>
      <c r="H250" s="42"/>
      <c r="I250" s="223"/>
      <c r="J250" s="42"/>
      <c r="K250" s="42"/>
      <c r="L250" s="46"/>
      <c r="M250" s="224"/>
      <c r="N250" s="225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127</v>
      </c>
      <c r="AU250" s="19" t="s">
        <v>84</v>
      </c>
    </row>
    <row r="251" spans="1:51" s="13" customFormat="1" ht="12">
      <c r="A251" s="13"/>
      <c r="B251" s="226"/>
      <c r="C251" s="227"/>
      <c r="D251" s="228" t="s">
        <v>129</v>
      </c>
      <c r="E251" s="229" t="s">
        <v>19</v>
      </c>
      <c r="F251" s="230" t="s">
        <v>248</v>
      </c>
      <c r="G251" s="227"/>
      <c r="H251" s="231">
        <v>5.6</v>
      </c>
      <c r="I251" s="232"/>
      <c r="J251" s="227"/>
      <c r="K251" s="227"/>
      <c r="L251" s="233"/>
      <c r="M251" s="234"/>
      <c r="N251" s="235"/>
      <c r="O251" s="235"/>
      <c r="P251" s="235"/>
      <c r="Q251" s="235"/>
      <c r="R251" s="235"/>
      <c r="S251" s="235"/>
      <c r="T251" s="23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7" t="s">
        <v>129</v>
      </c>
      <c r="AU251" s="237" t="s">
        <v>84</v>
      </c>
      <c r="AV251" s="13" t="s">
        <v>84</v>
      </c>
      <c r="AW251" s="13" t="s">
        <v>36</v>
      </c>
      <c r="AX251" s="13" t="s">
        <v>74</v>
      </c>
      <c r="AY251" s="237" t="s">
        <v>119</v>
      </c>
    </row>
    <row r="252" spans="1:51" s="13" customFormat="1" ht="12">
      <c r="A252" s="13"/>
      <c r="B252" s="226"/>
      <c r="C252" s="227"/>
      <c r="D252" s="228" t="s">
        <v>129</v>
      </c>
      <c r="E252" s="229" t="s">
        <v>19</v>
      </c>
      <c r="F252" s="230" t="s">
        <v>254</v>
      </c>
      <c r="G252" s="227"/>
      <c r="H252" s="231">
        <v>5.214</v>
      </c>
      <c r="I252" s="232"/>
      <c r="J252" s="227"/>
      <c r="K252" s="227"/>
      <c r="L252" s="233"/>
      <c r="M252" s="234"/>
      <c r="N252" s="235"/>
      <c r="O252" s="235"/>
      <c r="P252" s="235"/>
      <c r="Q252" s="235"/>
      <c r="R252" s="235"/>
      <c r="S252" s="235"/>
      <c r="T252" s="23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7" t="s">
        <v>129</v>
      </c>
      <c r="AU252" s="237" t="s">
        <v>84</v>
      </c>
      <c r="AV252" s="13" t="s">
        <v>84</v>
      </c>
      <c r="AW252" s="13" t="s">
        <v>36</v>
      </c>
      <c r="AX252" s="13" t="s">
        <v>74</v>
      </c>
      <c r="AY252" s="237" t="s">
        <v>119</v>
      </c>
    </row>
    <row r="253" spans="1:51" s="13" customFormat="1" ht="12">
      <c r="A253" s="13"/>
      <c r="B253" s="226"/>
      <c r="C253" s="227"/>
      <c r="D253" s="228" t="s">
        <v>129</v>
      </c>
      <c r="E253" s="229" t="s">
        <v>19</v>
      </c>
      <c r="F253" s="230" t="s">
        <v>255</v>
      </c>
      <c r="G253" s="227"/>
      <c r="H253" s="231">
        <v>29.475</v>
      </c>
      <c r="I253" s="232"/>
      <c r="J253" s="227"/>
      <c r="K253" s="227"/>
      <c r="L253" s="233"/>
      <c r="M253" s="234"/>
      <c r="N253" s="235"/>
      <c r="O253" s="235"/>
      <c r="P253" s="235"/>
      <c r="Q253" s="235"/>
      <c r="R253" s="235"/>
      <c r="S253" s="235"/>
      <c r="T253" s="23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7" t="s">
        <v>129</v>
      </c>
      <c r="AU253" s="237" t="s">
        <v>84</v>
      </c>
      <c r="AV253" s="13" t="s">
        <v>84</v>
      </c>
      <c r="AW253" s="13" t="s">
        <v>36</v>
      </c>
      <c r="AX253" s="13" t="s">
        <v>74</v>
      </c>
      <c r="AY253" s="237" t="s">
        <v>119</v>
      </c>
    </row>
    <row r="254" spans="1:51" s="13" customFormat="1" ht="12">
      <c r="A254" s="13"/>
      <c r="B254" s="226"/>
      <c r="C254" s="227"/>
      <c r="D254" s="228" t="s">
        <v>129</v>
      </c>
      <c r="E254" s="229" t="s">
        <v>19</v>
      </c>
      <c r="F254" s="230" t="s">
        <v>256</v>
      </c>
      <c r="G254" s="227"/>
      <c r="H254" s="231">
        <v>6.138</v>
      </c>
      <c r="I254" s="232"/>
      <c r="J254" s="227"/>
      <c r="K254" s="227"/>
      <c r="L254" s="233"/>
      <c r="M254" s="234"/>
      <c r="N254" s="235"/>
      <c r="O254" s="235"/>
      <c r="P254" s="235"/>
      <c r="Q254" s="235"/>
      <c r="R254" s="235"/>
      <c r="S254" s="235"/>
      <c r="T254" s="23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7" t="s">
        <v>129</v>
      </c>
      <c r="AU254" s="237" t="s">
        <v>84</v>
      </c>
      <c r="AV254" s="13" t="s">
        <v>84</v>
      </c>
      <c r="AW254" s="13" t="s">
        <v>36</v>
      </c>
      <c r="AX254" s="13" t="s">
        <v>74</v>
      </c>
      <c r="AY254" s="237" t="s">
        <v>119</v>
      </c>
    </row>
    <row r="255" spans="1:51" s="13" customFormat="1" ht="12">
      <c r="A255" s="13"/>
      <c r="B255" s="226"/>
      <c r="C255" s="227"/>
      <c r="D255" s="228" t="s">
        <v>129</v>
      </c>
      <c r="E255" s="229" t="s">
        <v>19</v>
      </c>
      <c r="F255" s="230" t="s">
        <v>257</v>
      </c>
      <c r="G255" s="227"/>
      <c r="H255" s="231">
        <v>3.906</v>
      </c>
      <c r="I255" s="232"/>
      <c r="J255" s="227"/>
      <c r="K255" s="227"/>
      <c r="L255" s="233"/>
      <c r="M255" s="234"/>
      <c r="N255" s="235"/>
      <c r="O255" s="235"/>
      <c r="P255" s="235"/>
      <c r="Q255" s="235"/>
      <c r="R255" s="235"/>
      <c r="S255" s="235"/>
      <c r="T255" s="23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7" t="s">
        <v>129</v>
      </c>
      <c r="AU255" s="237" t="s">
        <v>84</v>
      </c>
      <c r="AV255" s="13" t="s">
        <v>84</v>
      </c>
      <c r="AW255" s="13" t="s">
        <v>36</v>
      </c>
      <c r="AX255" s="13" t="s">
        <v>74</v>
      </c>
      <c r="AY255" s="237" t="s">
        <v>119</v>
      </c>
    </row>
    <row r="256" spans="1:51" s="13" customFormat="1" ht="12">
      <c r="A256" s="13"/>
      <c r="B256" s="226"/>
      <c r="C256" s="227"/>
      <c r="D256" s="228" t="s">
        <v>129</v>
      </c>
      <c r="E256" s="229" t="s">
        <v>19</v>
      </c>
      <c r="F256" s="230" t="s">
        <v>258</v>
      </c>
      <c r="G256" s="227"/>
      <c r="H256" s="231">
        <v>6.532</v>
      </c>
      <c r="I256" s="232"/>
      <c r="J256" s="227"/>
      <c r="K256" s="227"/>
      <c r="L256" s="233"/>
      <c r="M256" s="234"/>
      <c r="N256" s="235"/>
      <c r="O256" s="235"/>
      <c r="P256" s="235"/>
      <c r="Q256" s="235"/>
      <c r="R256" s="235"/>
      <c r="S256" s="235"/>
      <c r="T256" s="23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7" t="s">
        <v>129</v>
      </c>
      <c r="AU256" s="237" t="s">
        <v>84</v>
      </c>
      <c r="AV256" s="13" t="s">
        <v>84</v>
      </c>
      <c r="AW256" s="13" t="s">
        <v>36</v>
      </c>
      <c r="AX256" s="13" t="s">
        <v>74</v>
      </c>
      <c r="AY256" s="237" t="s">
        <v>119</v>
      </c>
    </row>
    <row r="257" spans="1:51" s="13" customFormat="1" ht="12">
      <c r="A257" s="13"/>
      <c r="B257" s="226"/>
      <c r="C257" s="227"/>
      <c r="D257" s="228" t="s">
        <v>129</v>
      </c>
      <c r="E257" s="229" t="s">
        <v>19</v>
      </c>
      <c r="F257" s="230" t="s">
        <v>259</v>
      </c>
      <c r="G257" s="227"/>
      <c r="H257" s="231">
        <v>6.036</v>
      </c>
      <c r="I257" s="232"/>
      <c r="J257" s="227"/>
      <c r="K257" s="227"/>
      <c r="L257" s="233"/>
      <c r="M257" s="234"/>
      <c r="N257" s="235"/>
      <c r="O257" s="235"/>
      <c r="P257" s="235"/>
      <c r="Q257" s="235"/>
      <c r="R257" s="235"/>
      <c r="S257" s="235"/>
      <c r="T257" s="23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7" t="s">
        <v>129</v>
      </c>
      <c r="AU257" s="237" t="s">
        <v>84</v>
      </c>
      <c r="AV257" s="13" t="s">
        <v>84</v>
      </c>
      <c r="AW257" s="13" t="s">
        <v>36</v>
      </c>
      <c r="AX257" s="13" t="s">
        <v>74</v>
      </c>
      <c r="AY257" s="237" t="s">
        <v>119</v>
      </c>
    </row>
    <row r="258" spans="1:51" s="13" customFormat="1" ht="12">
      <c r="A258" s="13"/>
      <c r="B258" s="226"/>
      <c r="C258" s="227"/>
      <c r="D258" s="228" t="s">
        <v>129</v>
      </c>
      <c r="E258" s="229" t="s">
        <v>19</v>
      </c>
      <c r="F258" s="230" t="s">
        <v>260</v>
      </c>
      <c r="G258" s="227"/>
      <c r="H258" s="231">
        <v>15.562</v>
      </c>
      <c r="I258" s="232"/>
      <c r="J258" s="227"/>
      <c r="K258" s="227"/>
      <c r="L258" s="233"/>
      <c r="M258" s="234"/>
      <c r="N258" s="235"/>
      <c r="O258" s="235"/>
      <c r="P258" s="235"/>
      <c r="Q258" s="235"/>
      <c r="R258" s="235"/>
      <c r="S258" s="235"/>
      <c r="T258" s="23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7" t="s">
        <v>129</v>
      </c>
      <c r="AU258" s="237" t="s">
        <v>84</v>
      </c>
      <c r="AV258" s="13" t="s">
        <v>84</v>
      </c>
      <c r="AW258" s="13" t="s">
        <v>36</v>
      </c>
      <c r="AX258" s="13" t="s">
        <v>74</v>
      </c>
      <c r="AY258" s="237" t="s">
        <v>119</v>
      </c>
    </row>
    <row r="259" spans="1:51" s="13" customFormat="1" ht="12">
      <c r="A259" s="13"/>
      <c r="B259" s="226"/>
      <c r="C259" s="227"/>
      <c r="D259" s="228" t="s">
        <v>129</v>
      </c>
      <c r="E259" s="229" t="s">
        <v>19</v>
      </c>
      <c r="F259" s="230" t="s">
        <v>261</v>
      </c>
      <c r="G259" s="227"/>
      <c r="H259" s="231">
        <v>2.65</v>
      </c>
      <c r="I259" s="232"/>
      <c r="J259" s="227"/>
      <c r="K259" s="227"/>
      <c r="L259" s="233"/>
      <c r="M259" s="234"/>
      <c r="N259" s="235"/>
      <c r="O259" s="235"/>
      <c r="P259" s="235"/>
      <c r="Q259" s="235"/>
      <c r="R259" s="235"/>
      <c r="S259" s="235"/>
      <c r="T259" s="23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7" t="s">
        <v>129</v>
      </c>
      <c r="AU259" s="237" t="s">
        <v>84</v>
      </c>
      <c r="AV259" s="13" t="s">
        <v>84</v>
      </c>
      <c r="AW259" s="13" t="s">
        <v>36</v>
      </c>
      <c r="AX259" s="13" t="s">
        <v>74</v>
      </c>
      <c r="AY259" s="237" t="s">
        <v>119</v>
      </c>
    </row>
    <row r="260" spans="1:51" s="16" customFormat="1" ht="12">
      <c r="A260" s="16"/>
      <c r="B260" s="259"/>
      <c r="C260" s="260"/>
      <c r="D260" s="228" t="s">
        <v>129</v>
      </c>
      <c r="E260" s="261" t="s">
        <v>19</v>
      </c>
      <c r="F260" s="262" t="s">
        <v>169</v>
      </c>
      <c r="G260" s="260"/>
      <c r="H260" s="263">
        <v>81.113</v>
      </c>
      <c r="I260" s="264"/>
      <c r="J260" s="260"/>
      <c r="K260" s="260"/>
      <c r="L260" s="265"/>
      <c r="M260" s="266"/>
      <c r="N260" s="267"/>
      <c r="O260" s="267"/>
      <c r="P260" s="267"/>
      <c r="Q260" s="267"/>
      <c r="R260" s="267"/>
      <c r="S260" s="267"/>
      <c r="T260" s="268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69" t="s">
        <v>129</v>
      </c>
      <c r="AU260" s="269" t="s">
        <v>84</v>
      </c>
      <c r="AV260" s="16" t="s">
        <v>135</v>
      </c>
      <c r="AW260" s="16" t="s">
        <v>36</v>
      </c>
      <c r="AX260" s="16" t="s">
        <v>74</v>
      </c>
      <c r="AY260" s="269" t="s">
        <v>119</v>
      </c>
    </row>
    <row r="261" spans="1:51" s="13" customFormat="1" ht="12">
      <c r="A261" s="13"/>
      <c r="B261" s="226"/>
      <c r="C261" s="227"/>
      <c r="D261" s="228" t="s">
        <v>129</v>
      </c>
      <c r="E261" s="229" t="s">
        <v>19</v>
      </c>
      <c r="F261" s="230" t="s">
        <v>284</v>
      </c>
      <c r="G261" s="227"/>
      <c r="H261" s="231">
        <v>10.139</v>
      </c>
      <c r="I261" s="232"/>
      <c r="J261" s="227"/>
      <c r="K261" s="227"/>
      <c r="L261" s="233"/>
      <c r="M261" s="234"/>
      <c r="N261" s="235"/>
      <c r="O261" s="235"/>
      <c r="P261" s="235"/>
      <c r="Q261" s="235"/>
      <c r="R261" s="235"/>
      <c r="S261" s="235"/>
      <c r="T261" s="23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7" t="s">
        <v>129</v>
      </c>
      <c r="AU261" s="237" t="s">
        <v>84</v>
      </c>
      <c r="AV261" s="13" t="s">
        <v>84</v>
      </c>
      <c r="AW261" s="13" t="s">
        <v>36</v>
      </c>
      <c r="AX261" s="13" t="s">
        <v>82</v>
      </c>
      <c r="AY261" s="237" t="s">
        <v>119</v>
      </c>
    </row>
    <row r="262" spans="1:65" s="2" customFormat="1" ht="16.5" customHeight="1">
      <c r="A262" s="40"/>
      <c r="B262" s="41"/>
      <c r="C262" s="207" t="s">
        <v>285</v>
      </c>
      <c r="D262" s="207" t="s">
        <v>121</v>
      </c>
      <c r="E262" s="208" t="s">
        <v>286</v>
      </c>
      <c r="F262" s="209" t="s">
        <v>287</v>
      </c>
      <c r="G262" s="210" t="s">
        <v>215</v>
      </c>
      <c r="H262" s="211">
        <v>11.5</v>
      </c>
      <c r="I262" s="212"/>
      <c r="J262" s="213">
        <f>ROUND(I262*H262,2)</f>
        <v>0</v>
      </c>
      <c r="K262" s="214"/>
      <c r="L262" s="46"/>
      <c r="M262" s="215" t="s">
        <v>19</v>
      </c>
      <c r="N262" s="216" t="s">
        <v>45</v>
      </c>
      <c r="O262" s="86"/>
      <c r="P262" s="217">
        <f>O262*H262</f>
        <v>0</v>
      </c>
      <c r="Q262" s="217">
        <v>0.00151</v>
      </c>
      <c r="R262" s="217">
        <f>Q262*H262</f>
        <v>0.017365000000000002</v>
      </c>
      <c r="S262" s="217">
        <v>0</v>
      </c>
      <c r="T262" s="218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9" t="s">
        <v>125</v>
      </c>
      <c r="AT262" s="219" t="s">
        <v>121</v>
      </c>
      <c r="AU262" s="219" t="s">
        <v>84</v>
      </c>
      <c r="AY262" s="19" t="s">
        <v>119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19" t="s">
        <v>82</v>
      </c>
      <c r="BK262" s="220">
        <f>ROUND(I262*H262,2)</f>
        <v>0</v>
      </c>
      <c r="BL262" s="19" t="s">
        <v>125</v>
      </c>
      <c r="BM262" s="219" t="s">
        <v>288</v>
      </c>
    </row>
    <row r="263" spans="1:47" s="2" customFormat="1" ht="12">
      <c r="A263" s="40"/>
      <c r="B263" s="41"/>
      <c r="C263" s="42"/>
      <c r="D263" s="221" t="s">
        <v>127</v>
      </c>
      <c r="E263" s="42"/>
      <c r="F263" s="222" t="s">
        <v>289</v>
      </c>
      <c r="G263" s="42"/>
      <c r="H263" s="42"/>
      <c r="I263" s="223"/>
      <c r="J263" s="42"/>
      <c r="K263" s="42"/>
      <c r="L263" s="46"/>
      <c r="M263" s="224"/>
      <c r="N263" s="225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127</v>
      </c>
      <c r="AU263" s="19" t="s">
        <v>84</v>
      </c>
    </row>
    <row r="264" spans="1:51" s="13" customFormat="1" ht="12">
      <c r="A264" s="13"/>
      <c r="B264" s="226"/>
      <c r="C264" s="227"/>
      <c r="D264" s="228" t="s">
        <v>129</v>
      </c>
      <c r="E264" s="229" t="s">
        <v>19</v>
      </c>
      <c r="F264" s="230" t="s">
        <v>290</v>
      </c>
      <c r="G264" s="227"/>
      <c r="H264" s="231">
        <v>11.5</v>
      </c>
      <c r="I264" s="232"/>
      <c r="J264" s="227"/>
      <c r="K264" s="227"/>
      <c r="L264" s="233"/>
      <c r="M264" s="234"/>
      <c r="N264" s="235"/>
      <c r="O264" s="235"/>
      <c r="P264" s="235"/>
      <c r="Q264" s="235"/>
      <c r="R264" s="235"/>
      <c r="S264" s="235"/>
      <c r="T264" s="23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7" t="s">
        <v>129</v>
      </c>
      <c r="AU264" s="237" t="s">
        <v>84</v>
      </c>
      <c r="AV264" s="13" t="s">
        <v>84</v>
      </c>
      <c r="AW264" s="13" t="s">
        <v>36</v>
      </c>
      <c r="AX264" s="13" t="s">
        <v>82</v>
      </c>
      <c r="AY264" s="237" t="s">
        <v>119</v>
      </c>
    </row>
    <row r="265" spans="1:63" s="12" customFormat="1" ht="22.8" customHeight="1">
      <c r="A265" s="12"/>
      <c r="B265" s="191"/>
      <c r="C265" s="192"/>
      <c r="D265" s="193" t="s">
        <v>73</v>
      </c>
      <c r="E265" s="205" t="s">
        <v>125</v>
      </c>
      <c r="F265" s="205" t="s">
        <v>291</v>
      </c>
      <c r="G265" s="192"/>
      <c r="H265" s="192"/>
      <c r="I265" s="195"/>
      <c r="J265" s="206">
        <f>BK265</f>
        <v>0</v>
      </c>
      <c r="K265" s="192"/>
      <c r="L265" s="197"/>
      <c r="M265" s="198"/>
      <c r="N265" s="199"/>
      <c r="O265" s="199"/>
      <c r="P265" s="200">
        <f>SUM(P266:P271)</f>
        <v>0</v>
      </c>
      <c r="Q265" s="199"/>
      <c r="R265" s="200">
        <f>SUM(R266:R271)</f>
        <v>8.449056</v>
      </c>
      <c r="S265" s="199"/>
      <c r="T265" s="201">
        <f>SUM(T266:T271)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2" t="s">
        <v>82</v>
      </c>
      <c r="AT265" s="203" t="s">
        <v>73</v>
      </c>
      <c r="AU265" s="203" t="s">
        <v>82</v>
      </c>
      <c r="AY265" s="202" t="s">
        <v>119</v>
      </c>
      <c r="BK265" s="204">
        <f>SUM(BK266:BK271)</f>
        <v>0</v>
      </c>
    </row>
    <row r="266" spans="1:65" s="2" customFormat="1" ht="16.5" customHeight="1">
      <c r="A266" s="40"/>
      <c r="B266" s="41"/>
      <c r="C266" s="207" t="s">
        <v>292</v>
      </c>
      <c r="D266" s="207" t="s">
        <v>121</v>
      </c>
      <c r="E266" s="208" t="s">
        <v>293</v>
      </c>
      <c r="F266" s="209" t="s">
        <v>294</v>
      </c>
      <c r="G266" s="210" t="s">
        <v>143</v>
      </c>
      <c r="H266" s="211">
        <v>63.371</v>
      </c>
      <c r="I266" s="212"/>
      <c r="J266" s="213">
        <f>ROUND(I266*H266,2)</f>
        <v>0</v>
      </c>
      <c r="K266" s="214"/>
      <c r="L266" s="46"/>
      <c r="M266" s="215" t="s">
        <v>19</v>
      </c>
      <c r="N266" s="216" t="s">
        <v>45</v>
      </c>
      <c r="O266" s="86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9" t="s">
        <v>125</v>
      </c>
      <c r="AT266" s="219" t="s">
        <v>121</v>
      </c>
      <c r="AU266" s="219" t="s">
        <v>84</v>
      </c>
      <c r="AY266" s="19" t="s">
        <v>119</v>
      </c>
      <c r="BE266" s="220">
        <f>IF(N266="základní",J266,0)</f>
        <v>0</v>
      </c>
      <c r="BF266" s="220">
        <f>IF(N266="snížená",J266,0)</f>
        <v>0</v>
      </c>
      <c r="BG266" s="220">
        <f>IF(N266="zákl. přenesená",J266,0)</f>
        <v>0</v>
      </c>
      <c r="BH266" s="220">
        <f>IF(N266="sníž. přenesená",J266,0)</f>
        <v>0</v>
      </c>
      <c r="BI266" s="220">
        <f>IF(N266="nulová",J266,0)</f>
        <v>0</v>
      </c>
      <c r="BJ266" s="19" t="s">
        <v>82</v>
      </c>
      <c r="BK266" s="220">
        <f>ROUND(I266*H266,2)</f>
        <v>0</v>
      </c>
      <c r="BL266" s="19" t="s">
        <v>125</v>
      </c>
      <c r="BM266" s="219" t="s">
        <v>295</v>
      </c>
    </row>
    <row r="267" spans="1:47" s="2" customFormat="1" ht="12">
      <c r="A267" s="40"/>
      <c r="B267" s="41"/>
      <c r="C267" s="42"/>
      <c r="D267" s="221" t="s">
        <v>127</v>
      </c>
      <c r="E267" s="42"/>
      <c r="F267" s="222" t="s">
        <v>296</v>
      </c>
      <c r="G267" s="42"/>
      <c r="H267" s="42"/>
      <c r="I267" s="223"/>
      <c r="J267" s="42"/>
      <c r="K267" s="42"/>
      <c r="L267" s="46"/>
      <c r="M267" s="224"/>
      <c r="N267" s="225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127</v>
      </c>
      <c r="AU267" s="19" t="s">
        <v>84</v>
      </c>
    </row>
    <row r="268" spans="1:51" s="13" customFormat="1" ht="12">
      <c r="A268" s="13"/>
      <c r="B268" s="226"/>
      <c r="C268" s="227"/>
      <c r="D268" s="228" t="s">
        <v>129</v>
      </c>
      <c r="E268" s="229" t="s">
        <v>19</v>
      </c>
      <c r="F268" s="230" t="s">
        <v>297</v>
      </c>
      <c r="G268" s="227"/>
      <c r="H268" s="231">
        <v>63.371</v>
      </c>
      <c r="I268" s="232"/>
      <c r="J268" s="227"/>
      <c r="K268" s="227"/>
      <c r="L268" s="233"/>
      <c r="M268" s="234"/>
      <c r="N268" s="235"/>
      <c r="O268" s="235"/>
      <c r="P268" s="235"/>
      <c r="Q268" s="235"/>
      <c r="R268" s="235"/>
      <c r="S268" s="235"/>
      <c r="T268" s="23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7" t="s">
        <v>129</v>
      </c>
      <c r="AU268" s="237" t="s">
        <v>84</v>
      </c>
      <c r="AV268" s="13" t="s">
        <v>84</v>
      </c>
      <c r="AW268" s="13" t="s">
        <v>36</v>
      </c>
      <c r="AX268" s="13" t="s">
        <v>82</v>
      </c>
      <c r="AY268" s="237" t="s">
        <v>119</v>
      </c>
    </row>
    <row r="269" spans="1:65" s="2" customFormat="1" ht="24.15" customHeight="1">
      <c r="A269" s="40"/>
      <c r="B269" s="41"/>
      <c r="C269" s="207" t="s">
        <v>298</v>
      </c>
      <c r="D269" s="207" t="s">
        <v>121</v>
      </c>
      <c r="E269" s="208" t="s">
        <v>299</v>
      </c>
      <c r="F269" s="209" t="s">
        <v>300</v>
      </c>
      <c r="G269" s="210" t="s">
        <v>143</v>
      </c>
      <c r="H269" s="211">
        <v>4.572</v>
      </c>
      <c r="I269" s="212"/>
      <c r="J269" s="213">
        <f>ROUND(I269*H269,2)</f>
        <v>0</v>
      </c>
      <c r="K269" s="214"/>
      <c r="L269" s="46"/>
      <c r="M269" s="215" t="s">
        <v>19</v>
      </c>
      <c r="N269" s="216" t="s">
        <v>45</v>
      </c>
      <c r="O269" s="86"/>
      <c r="P269" s="217">
        <f>O269*H269</f>
        <v>0</v>
      </c>
      <c r="Q269" s="217">
        <v>1.848</v>
      </c>
      <c r="R269" s="217">
        <f>Q269*H269</f>
        <v>8.449056</v>
      </c>
      <c r="S269" s="217">
        <v>0</v>
      </c>
      <c r="T269" s="218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9" t="s">
        <v>125</v>
      </c>
      <c r="AT269" s="219" t="s">
        <v>121</v>
      </c>
      <c r="AU269" s="219" t="s">
        <v>84</v>
      </c>
      <c r="AY269" s="19" t="s">
        <v>119</v>
      </c>
      <c r="BE269" s="220">
        <f>IF(N269="základní",J269,0)</f>
        <v>0</v>
      </c>
      <c r="BF269" s="220">
        <f>IF(N269="snížená",J269,0)</f>
        <v>0</v>
      </c>
      <c r="BG269" s="220">
        <f>IF(N269="zákl. přenesená",J269,0)</f>
        <v>0</v>
      </c>
      <c r="BH269" s="220">
        <f>IF(N269="sníž. přenesená",J269,0)</f>
        <v>0</v>
      </c>
      <c r="BI269" s="220">
        <f>IF(N269="nulová",J269,0)</f>
        <v>0</v>
      </c>
      <c r="BJ269" s="19" t="s">
        <v>82</v>
      </c>
      <c r="BK269" s="220">
        <f>ROUND(I269*H269,2)</f>
        <v>0</v>
      </c>
      <c r="BL269" s="19" t="s">
        <v>125</v>
      </c>
      <c r="BM269" s="219" t="s">
        <v>301</v>
      </c>
    </row>
    <row r="270" spans="1:47" s="2" customFormat="1" ht="12">
      <c r="A270" s="40"/>
      <c r="B270" s="41"/>
      <c r="C270" s="42"/>
      <c r="D270" s="221" t="s">
        <v>127</v>
      </c>
      <c r="E270" s="42"/>
      <c r="F270" s="222" t="s">
        <v>302</v>
      </c>
      <c r="G270" s="42"/>
      <c r="H270" s="42"/>
      <c r="I270" s="223"/>
      <c r="J270" s="42"/>
      <c r="K270" s="42"/>
      <c r="L270" s="46"/>
      <c r="M270" s="224"/>
      <c r="N270" s="225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127</v>
      </c>
      <c r="AU270" s="19" t="s">
        <v>84</v>
      </c>
    </row>
    <row r="271" spans="1:51" s="13" customFormat="1" ht="12">
      <c r="A271" s="13"/>
      <c r="B271" s="226"/>
      <c r="C271" s="227"/>
      <c r="D271" s="228" t="s">
        <v>129</v>
      </c>
      <c r="E271" s="229" t="s">
        <v>19</v>
      </c>
      <c r="F271" s="230" t="s">
        <v>303</v>
      </c>
      <c r="G271" s="227"/>
      <c r="H271" s="231">
        <v>4.572</v>
      </c>
      <c r="I271" s="232"/>
      <c r="J271" s="227"/>
      <c r="K271" s="227"/>
      <c r="L271" s="233"/>
      <c r="M271" s="234"/>
      <c r="N271" s="235"/>
      <c r="O271" s="235"/>
      <c r="P271" s="235"/>
      <c r="Q271" s="235"/>
      <c r="R271" s="235"/>
      <c r="S271" s="235"/>
      <c r="T271" s="23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7" t="s">
        <v>129</v>
      </c>
      <c r="AU271" s="237" t="s">
        <v>84</v>
      </c>
      <c r="AV271" s="13" t="s">
        <v>84</v>
      </c>
      <c r="AW271" s="13" t="s">
        <v>36</v>
      </c>
      <c r="AX271" s="13" t="s">
        <v>82</v>
      </c>
      <c r="AY271" s="237" t="s">
        <v>119</v>
      </c>
    </row>
    <row r="272" spans="1:63" s="12" customFormat="1" ht="22.8" customHeight="1">
      <c r="A272" s="12"/>
      <c r="B272" s="191"/>
      <c r="C272" s="192"/>
      <c r="D272" s="193" t="s">
        <v>73</v>
      </c>
      <c r="E272" s="205" t="s">
        <v>157</v>
      </c>
      <c r="F272" s="205" t="s">
        <v>304</v>
      </c>
      <c r="G272" s="192"/>
      <c r="H272" s="192"/>
      <c r="I272" s="195"/>
      <c r="J272" s="206">
        <f>BK272</f>
        <v>0</v>
      </c>
      <c r="K272" s="192"/>
      <c r="L272" s="197"/>
      <c r="M272" s="198"/>
      <c r="N272" s="199"/>
      <c r="O272" s="199"/>
      <c r="P272" s="200">
        <f>SUM(P273:P302)</f>
        <v>0</v>
      </c>
      <c r="Q272" s="199"/>
      <c r="R272" s="200">
        <f>SUM(R273:R302)</f>
        <v>0</v>
      </c>
      <c r="S272" s="199"/>
      <c r="T272" s="201">
        <f>SUM(T273:T302)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2" t="s">
        <v>82</v>
      </c>
      <c r="AT272" s="203" t="s">
        <v>73</v>
      </c>
      <c r="AU272" s="203" t="s">
        <v>82</v>
      </c>
      <c r="AY272" s="202" t="s">
        <v>119</v>
      </c>
      <c r="BK272" s="204">
        <f>SUM(BK273:BK302)</f>
        <v>0</v>
      </c>
    </row>
    <row r="273" spans="1:65" s="2" customFormat="1" ht="21.75" customHeight="1">
      <c r="A273" s="40"/>
      <c r="B273" s="41"/>
      <c r="C273" s="207" t="s">
        <v>305</v>
      </c>
      <c r="D273" s="207" t="s">
        <v>121</v>
      </c>
      <c r="E273" s="208" t="s">
        <v>306</v>
      </c>
      <c r="F273" s="209" t="s">
        <v>307</v>
      </c>
      <c r="G273" s="210" t="s">
        <v>124</v>
      </c>
      <c r="H273" s="211">
        <v>112.005</v>
      </c>
      <c r="I273" s="212"/>
      <c r="J273" s="213">
        <f>ROUND(I273*H273,2)</f>
        <v>0</v>
      </c>
      <c r="K273" s="214"/>
      <c r="L273" s="46"/>
      <c r="M273" s="215" t="s">
        <v>19</v>
      </c>
      <c r="N273" s="216" t="s">
        <v>45</v>
      </c>
      <c r="O273" s="86"/>
      <c r="P273" s="217">
        <f>O273*H273</f>
        <v>0</v>
      </c>
      <c r="Q273" s="217">
        <v>0</v>
      </c>
      <c r="R273" s="217">
        <f>Q273*H273</f>
        <v>0</v>
      </c>
      <c r="S273" s="217">
        <v>0</v>
      </c>
      <c r="T273" s="218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9" t="s">
        <v>125</v>
      </c>
      <c r="AT273" s="219" t="s">
        <v>121</v>
      </c>
      <c r="AU273" s="219" t="s">
        <v>84</v>
      </c>
      <c r="AY273" s="19" t="s">
        <v>119</v>
      </c>
      <c r="BE273" s="220">
        <f>IF(N273="základní",J273,0)</f>
        <v>0</v>
      </c>
      <c r="BF273" s="220">
        <f>IF(N273="snížená",J273,0)</f>
        <v>0</v>
      </c>
      <c r="BG273" s="220">
        <f>IF(N273="zákl. přenesená",J273,0)</f>
        <v>0</v>
      </c>
      <c r="BH273" s="220">
        <f>IF(N273="sníž. přenesená",J273,0)</f>
        <v>0</v>
      </c>
      <c r="BI273" s="220">
        <f>IF(N273="nulová",J273,0)</f>
        <v>0</v>
      </c>
      <c r="BJ273" s="19" t="s">
        <v>82</v>
      </c>
      <c r="BK273" s="220">
        <f>ROUND(I273*H273,2)</f>
        <v>0</v>
      </c>
      <c r="BL273" s="19" t="s">
        <v>125</v>
      </c>
      <c r="BM273" s="219" t="s">
        <v>308</v>
      </c>
    </row>
    <row r="274" spans="1:47" s="2" customFormat="1" ht="12">
      <c r="A274" s="40"/>
      <c r="B274" s="41"/>
      <c r="C274" s="42"/>
      <c r="D274" s="221" t="s">
        <v>127</v>
      </c>
      <c r="E274" s="42"/>
      <c r="F274" s="222" t="s">
        <v>309</v>
      </c>
      <c r="G274" s="42"/>
      <c r="H274" s="42"/>
      <c r="I274" s="223"/>
      <c r="J274" s="42"/>
      <c r="K274" s="42"/>
      <c r="L274" s="46"/>
      <c r="M274" s="224"/>
      <c r="N274" s="225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127</v>
      </c>
      <c r="AU274" s="19" t="s">
        <v>84</v>
      </c>
    </row>
    <row r="275" spans="1:51" s="13" customFormat="1" ht="12">
      <c r="A275" s="13"/>
      <c r="B275" s="226"/>
      <c r="C275" s="227"/>
      <c r="D275" s="228" t="s">
        <v>129</v>
      </c>
      <c r="E275" s="229" t="s">
        <v>19</v>
      </c>
      <c r="F275" s="230" t="s">
        <v>310</v>
      </c>
      <c r="G275" s="227"/>
      <c r="H275" s="231">
        <v>112.005</v>
      </c>
      <c r="I275" s="232"/>
      <c r="J275" s="227"/>
      <c r="K275" s="227"/>
      <c r="L275" s="233"/>
      <c r="M275" s="234"/>
      <c r="N275" s="235"/>
      <c r="O275" s="235"/>
      <c r="P275" s="235"/>
      <c r="Q275" s="235"/>
      <c r="R275" s="235"/>
      <c r="S275" s="235"/>
      <c r="T275" s="23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7" t="s">
        <v>129</v>
      </c>
      <c r="AU275" s="237" t="s">
        <v>84</v>
      </c>
      <c r="AV275" s="13" t="s">
        <v>84</v>
      </c>
      <c r="AW275" s="13" t="s">
        <v>36</v>
      </c>
      <c r="AX275" s="13" t="s">
        <v>82</v>
      </c>
      <c r="AY275" s="237" t="s">
        <v>119</v>
      </c>
    </row>
    <row r="276" spans="1:65" s="2" customFormat="1" ht="16.5" customHeight="1">
      <c r="A276" s="40"/>
      <c r="B276" s="41"/>
      <c r="C276" s="207" t="s">
        <v>311</v>
      </c>
      <c r="D276" s="207" t="s">
        <v>121</v>
      </c>
      <c r="E276" s="208" t="s">
        <v>312</v>
      </c>
      <c r="F276" s="209" t="s">
        <v>313</v>
      </c>
      <c r="G276" s="210" t="s">
        <v>124</v>
      </c>
      <c r="H276" s="211">
        <v>117.9</v>
      </c>
      <c r="I276" s="212"/>
      <c r="J276" s="213">
        <f>ROUND(I276*H276,2)</f>
        <v>0</v>
      </c>
      <c r="K276" s="214"/>
      <c r="L276" s="46"/>
      <c r="M276" s="215" t="s">
        <v>19</v>
      </c>
      <c r="N276" s="216" t="s">
        <v>45</v>
      </c>
      <c r="O276" s="86"/>
      <c r="P276" s="217">
        <f>O276*H276</f>
        <v>0</v>
      </c>
      <c r="Q276" s="217">
        <v>0</v>
      </c>
      <c r="R276" s="217">
        <f>Q276*H276</f>
        <v>0</v>
      </c>
      <c r="S276" s="217">
        <v>0</v>
      </c>
      <c r="T276" s="218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9" t="s">
        <v>125</v>
      </c>
      <c r="AT276" s="219" t="s">
        <v>121</v>
      </c>
      <c r="AU276" s="219" t="s">
        <v>84</v>
      </c>
      <c r="AY276" s="19" t="s">
        <v>119</v>
      </c>
      <c r="BE276" s="220">
        <f>IF(N276="základní",J276,0)</f>
        <v>0</v>
      </c>
      <c r="BF276" s="220">
        <f>IF(N276="snížená",J276,0)</f>
        <v>0</v>
      </c>
      <c r="BG276" s="220">
        <f>IF(N276="zákl. přenesená",J276,0)</f>
        <v>0</v>
      </c>
      <c r="BH276" s="220">
        <f>IF(N276="sníž. přenesená",J276,0)</f>
        <v>0</v>
      </c>
      <c r="BI276" s="220">
        <f>IF(N276="nulová",J276,0)</f>
        <v>0</v>
      </c>
      <c r="BJ276" s="19" t="s">
        <v>82</v>
      </c>
      <c r="BK276" s="220">
        <f>ROUND(I276*H276,2)</f>
        <v>0</v>
      </c>
      <c r="BL276" s="19" t="s">
        <v>125</v>
      </c>
      <c r="BM276" s="219" t="s">
        <v>314</v>
      </c>
    </row>
    <row r="277" spans="1:47" s="2" customFormat="1" ht="12">
      <c r="A277" s="40"/>
      <c r="B277" s="41"/>
      <c r="C277" s="42"/>
      <c r="D277" s="221" t="s">
        <v>127</v>
      </c>
      <c r="E277" s="42"/>
      <c r="F277" s="222" t="s">
        <v>315</v>
      </c>
      <c r="G277" s="42"/>
      <c r="H277" s="42"/>
      <c r="I277" s="223"/>
      <c r="J277" s="42"/>
      <c r="K277" s="42"/>
      <c r="L277" s="46"/>
      <c r="M277" s="224"/>
      <c r="N277" s="225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127</v>
      </c>
      <c r="AU277" s="19" t="s">
        <v>84</v>
      </c>
    </row>
    <row r="278" spans="1:51" s="13" customFormat="1" ht="12">
      <c r="A278" s="13"/>
      <c r="B278" s="226"/>
      <c r="C278" s="227"/>
      <c r="D278" s="228" t="s">
        <v>129</v>
      </c>
      <c r="E278" s="229" t="s">
        <v>19</v>
      </c>
      <c r="F278" s="230" t="s">
        <v>316</v>
      </c>
      <c r="G278" s="227"/>
      <c r="H278" s="231">
        <v>117.9</v>
      </c>
      <c r="I278" s="232"/>
      <c r="J278" s="227"/>
      <c r="K278" s="227"/>
      <c r="L278" s="233"/>
      <c r="M278" s="234"/>
      <c r="N278" s="235"/>
      <c r="O278" s="235"/>
      <c r="P278" s="235"/>
      <c r="Q278" s="235"/>
      <c r="R278" s="235"/>
      <c r="S278" s="235"/>
      <c r="T278" s="23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7" t="s">
        <v>129</v>
      </c>
      <c r="AU278" s="237" t="s">
        <v>84</v>
      </c>
      <c r="AV278" s="13" t="s">
        <v>84</v>
      </c>
      <c r="AW278" s="13" t="s">
        <v>36</v>
      </c>
      <c r="AX278" s="13" t="s">
        <v>82</v>
      </c>
      <c r="AY278" s="237" t="s">
        <v>119</v>
      </c>
    </row>
    <row r="279" spans="1:65" s="2" customFormat="1" ht="16.5" customHeight="1">
      <c r="A279" s="40"/>
      <c r="B279" s="41"/>
      <c r="C279" s="207" t="s">
        <v>317</v>
      </c>
      <c r="D279" s="207" t="s">
        <v>121</v>
      </c>
      <c r="E279" s="208" t="s">
        <v>318</v>
      </c>
      <c r="F279" s="209" t="s">
        <v>319</v>
      </c>
      <c r="G279" s="210" t="s">
        <v>124</v>
      </c>
      <c r="H279" s="211">
        <v>106.11</v>
      </c>
      <c r="I279" s="212"/>
      <c r="J279" s="213">
        <f>ROUND(I279*H279,2)</f>
        <v>0</v>
      </c>
      <c r="K279" s="214"/>
      <c r="L279" s="46"/>
      <c r="M279" s="215" t="s">
        <v>19</v>
      </c>
      <c r="N279" s="216" t="s">
        <v>45</v>
      </c>
      <c r="O279" s="86"/>
      <c r="P279" s="217">
        <f>O279*H279</f>
        <v>0</v>
      </c>
      <c r="Q279" s="217">
        <v>0</v>
      </c>
      <c r="R279" s="217">
        <f>Q279*H279</f>
        <v>0</v>
      </c>
      <c r="S279" s="217">
        <v>0</v>
      </c>
      <c r="T279" s="218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9" t="s">
        <v>125</v>
      </c>
      <c r="AT279" s="219" t="s">
        <v>121</v>
      </c>
      <c r="AU279" s="219" t="s">
        <v>84</v>
      </c>
      <c r="AY279" s="19" t="s">
        <v>119</v>
      </c>
      <c r="BE279" s="220">
        <f>IF(N279="základní",J279,0)</f>
        <v>0</v>
      </c>
      <c r="BF279" s="220">
        <f>IF(N279="snížená",J279,0)</f>
        <v>0</v>
      </c>
      <c r="BG279" s="220">
        <f>IF(N279="zákl. přenesená",J279,0)</f>
        <v>0</v>
      </c>
      <c r="BH279" s="220">
        <f>IF(N279="sníž. přenesená",J279,0)</f>
        <v>0</v>
      </c>
      <c r="BI279" s="220">
        <f>IF(N279="nulová",J279,0)</f>
        <v>0</v>
      </c>
      <c r="BJ279" s="19" t="s">
        <v>82</v>
      </c>
      <c r="BK279" s="220">
        <f>ROUND(I279*H279,2)</f>
        <v>0</v>
      </c>
      <c r="BL279" s="19" t="s">
        <v>125</v>
      </c>
      <c r="BM279" s="219" t="s">
        <v>320</v>
      </c>
    </row>
    <row r="280" spans="1:47" s="2" customFormat="1" ht="12">
      <c r="A280" s="40"/>
      <c r="B280" s="41"/>
      <c r="C280" s="42"/>
      <c r="D280" s="221" t="s">
        <v>127</v>
      </c>
      <c r="E280" s="42"/>
      <c r="F280" s="222" t="s">
        <v>321</v>
      </c>
      <c r="G280" s="42"/>
      <c r="H280" s="42"/>
      <c r="I280" s="223"/>
      <c r="J280" s="42"/>
      <c r="K280" s="42"/>
      <c r="L280" s="46"/>
      <c r="M280" s="224"/>
      <c r="N280" s="225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127</v>
      </c>
      <c r="AU280" s="19" t="s">
        <v>84</v>
      </c>
    </row>
    <row r="281" spans="1:51" s="13" customFormat="1" ht="12">
      <c r="A281" s="13"/>
      <c r="B281" s="226"/>
      <c r="C281" s="227"/>
      <c r="D281" s="228" t="s">
        <v>129</v>
      </c>
      <c r="E281" s="229" t="s">
        <v>19</v>
      </c>
      <c r="F281" s="230" t="s">
        <v>322</v>
      </c>
      <c r="G281" s="227"/>
      <c r="H281" s="231">
        <v>106.11</v>
      </c>
      <c r="I281" s="232"/>
      <c r="J281" s="227"/>
      <c r="K281" s="227"/>
      <c r="L281" s="233"/>
      <c r="M281" s="234"/>
      <c r="N281" s="235"/>
      <c r="O281" s="235"/>
      <c r="P281" s="235"/>
      <c r="Q281" s="235"/>
      <c r="R281" s="235"/>
      <c r="S281" s="235"/>
      <c r="T281" s="23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7" t="s">
        <v>129</v>
      </c>
      <c r="AU281" s="237" t="s">
        <v>84</v>
      </c>
      <c r="AV281" s="13" t="s">
        <v>84</v>
      </c>
      <c r="AW281" s="13" t="s">
        <v>36</v>
      </c>
      <c r="AX281" s="13" t="s">
        <v>82</v>
      </c>
      <c r="AY281" s="237" t="s">
        <v>119</v>
      </c>
    </row>
    <row r="282" spans="1:65" s="2" customFormat="1" ht="16.5" customHeight="1">
      <c r="A282" s="40"/>
      <c r="B282" s="41"/>
      <c r="C282" s="207" t="s">
        <v>323</v>
      </c>
      <c r="D282" s="207" t="s">
        <v>121</v>
      </c>
      <c r="E282" s="208" t="s">
        <v>324</v>
      </c>
      <c r="F282" s="209" t="s">
        <v>325</v>
      </c>
      <c r="G282" s="210" t="s">
        <v>124</v>
      </c>
      <c r="H282" s="211">
        <v>350</v>
      </c>
      <c r="I282" s="212"/>
      <c r="J282" s="213">
        <f>ROUND(I282*H282,2)</f>
        <v>0</v>
      </c>
      <c r="K282" s="214"/>
      <c r="L282" s="46"/>
      <c r="M282" s="215" t="s">
        <v>19</v>
      </c>
      <c r="N282" s="216" t="s">
        <v>45</v>
      </c>
      <c r="O282" s="86"/>
      <c r="P282" s="217">
        <f>O282*H282</f>
        <v>0</v>
      </c>
      <c r="Q282" s="217">
        <v>0</v>
      </c>
      <c r="R282" s="217">
        <f>Q282*H282</f>
        <v>0</v>
      </c>
      <c r="S282" s="217">
        <v>0</v>
      </c>
      <c r="T282" s="218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9" t="s">
        <v>125</v>
      </c>
      <c r="AT282" s="219" t="s">
        <v>121</v>
      </c>
      <c r="AU282" s="219" t="s">
        <v>84</v>
      </c>
      <c r="AY282" s="19" t="s">
        <v>119</v>
      </c>
      <c r="BE282" s="220">
        <f>IF(N282="základní",J282,0)</f>
        <v>0</v>
      </c>
      <c r="BF282" s="220">
        <f>IF(N282="snížená",J282,0)</f>
        <v>0</v>
      </c>
      <c r="BG282" s="220">
        <f>IF(N282="zákl. přenesená",J282,0)</f>
        <v>0</v>
      </c>
      <c r="BH282" s="220">
        <f>IF(N282="sníž. přenesená",J282,0)</f>
        <v>0</v>
      </c>
      <c r="BI282" s="220">
        <f>IF(N282="nulová",J282,0)</f>
        <v>0</v>
      </c>
      <c r="BJ282" s="19" t="s">
        <v>82</v>
      </c>
      <c r="BK282" s="220">
        <f>ROUND(I282*H282,2)</f>
        <v>0</v>
      </c>
      <c r="BL282" s="19" t="s">
        <v>125</v>
      </c>
      <c r="BM282" s="219" t="s">
        <v>326</v>
      </c>
    </row>
    <row r="283" spans="1:47" s="2" customFormat="1" ht="12">
      <c r="A283" s="40"/>
      <c r="B283" s="41"/>
      <c r="C283" s="42"/>
      <c r="D283" s="221" t="s">
        <v>127</v>
      </c>
      <c r="E283" s="42"/>
      <c r="F283" s="222" t="s">
        <v>327</v>
      </c>
      <c r="G283" s="42"/>
      <c r="H283" s="42"/>
      <c r="I283" s="223"/>
      <c r="J283" s="42"/>
      <c r="K283" s="42"/>
      <c r="L283" s="46"/>
      <c r="M283" s="224"/>
      <c r="N283" s="225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127</v>
      </c>
      <c r="AU283" s="19" t="s">
        <v>84</v>
      </c>
    </row>
    <row r="284" spans="1:51" s="13" customFormat="1" ht="12">
      <c r="A284" s="13"/>
      <c r="B284" s="226"/>
      <c r="C284" s="227"/>
      <c r="D284" s="228" t="s">
        <v>129</v>
      </c>
      <c r="E284" s="229" t="s">
        <v>19</v>
      </c>
      <c r="F284" s="230" t="s">
        <v>328</v>
      </c>
      <c r="G284" s="227"/>
      <c r="H284" s="231">
        <v>350</v>
      </c>
      <c r="I284" s="232"/>
      <c r="J284" s="227"/>
      <c r="K284" s="227"/>
      <c r="L284" s="233"/>
      <c r="M284" s="234"/>
      <c r="N284" s="235"/>
      <c r="O284" s="235"/>
      <c r="P284" s="235"/>
      <c r="Q284" s="235"/>
      <c r="R284" s="235"/>
      <c r="S284" s="235"/>
      <c r="T284" s="23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7" t="s">
        <v>129</v>
      </c>
      <c r="AU284" s="237" t="s">
        <v>84</v>
      </c>
      <c r="AV284" s="13" t="s">
        <v>84</v>
      </c>
      <c r="AW284" s="13" t="s">
        <v>36</v>
      </c>
      <c r="AX284" s="13" t="s">
        <v>82</v>
      </c>
      <c r="AY284" s="237" t="s">
        <v>119</v>
      </c>
    </row>
    <row r="285" spans="1:65" s="2" customFormat="1" ht="24.15" customHeight="1">
      <c r="A285" s="40"/>
      <c r="B285" s="41"/>
      <c r="C285" s="207" t="s">
        <v>329</v>
      </c>
      <c r="D285" s="207" t="s">
        <v>121</v>
      </c>
      <c r="E285" s="208" t="s">
        <v>330</v>
      </c>
      <c r="F285" s="209" t="s">
        <v>331</v>
      </c>
      <c r="G285" s="210" t="s">
        <v>124</v>
      </c>
      <c r="H285" s="211">
        <v>350</v>
      </c>
      <c r="I285" s="212"/>
      <c r="J285" s="213">
        <f>ROUND(I285*H285,2)</f>
        <v>0</v>
      </c>
      <c r="K285" s="214"/>
      <c r="L285" s="46"/>
      <c r="M285" s="215" t="s">
        <v>19</v>
      </c>
      <c r="N285" s="216" t="s">
        <v>45</v>
      </c>
      <c r="O285" s="86"/>
      <c r="P285" s="217">
        <f>O285*H285</f>
        <v>0</v>
      </c>
      <c r="Q285" s="217">
        <v>0</v>
      </c>
      <c r="R285" s="217">
        <f>Q285*H285</f>
        <v>0</v>
      </c>
      <c r="S285" s="217">
        <v>0</v>
      </c>
      <c r="T285" s="218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9" t="s">
        <v>125</v>
      </c>
      <c r="AT285" s="219" t="s">
        <v>121</v>
      </c>
      <c r="AU285" s="219" t="s">
        <v>84</v>
      </c>
      <c r="AY285" s="19" t="s">
        <v>119</v>
      </c>
      <c r="BE285" s="220">
        <f>IF(N285="základní",J285,0)</f>
        <v>0</v>
      </c>
      <c r="BF285" s="220">
        <f>IF(N285="snížená",J285,0)</f>
        <v>0</v>
      </c>
      <c r="BG285" s="220">
        <f>IF(N285="zákl. přenesená",J285,0)</f>
        <v>0</v>
      </c>
      <c r="BH285" s="220">
        <f>IF(N285="sníž. přenesená",J285,0)</f>
        <v>0</v>
      </c>
      <c r="BI285" s="220">
        <f>IF(N285="nulová",J285,0)</f>
        <v>0</v>
      </c>
      <c r="BJ285" s="19" t="s">
        <v>82</v>
      </c>
      <c r="BK285" s="220">
        <f>ROUND(I285*H285,2)</f>
        <v>0</v>
      </c>
      <c r="BL285" s="19" t="s">
        <v>125</v>
      </c>
      <c r="BM285" s="219" t="s">
        <v>332</v>
      </c>
    </row>
    <row r="286" spans="1:47" s="2" customFormat="1" ht="12">
      <c r="A286" s="40"/>
      <c r="B286" s="41"/>
      <c r="C286" s="42"/>
      <c r="D286" s="221" t="s">
        <v>127</v>
      </c>
      <c r="E286" s="42"/>
      <c r="F286" s="222" t="s">
        <v>333</v>
      </c>
      <c r="G286" s="42"/>
      <c r="H286" s="42"/>
      <c r="I286" s="223"/>
      <c r="J286" s="42"/>
      <c r="K286" s="42"/>
      <c r="L286" s="46"/>
      <c r="M286" s="224"/>
      <c r="N286" s="225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127</v>
      </c>
      <c r="AU286" s="19" t="s">
        <v>84</v>
      </c>
    </row>
    <row r="287" spans="1:51" s="13" customFormat="1" ht="12">
      <c r="A287" s="13"/>
      <c r="B287" s="226"/>
      <c r="C287" s="227"/>
      <c r="D287" s="228" t="s">
        <v>129</v>
      </c>
      <c r="E287" s="229" t="s">
        <v>19</v>
      </c>
      <c r="F287" s="230" t="s">
        <v>328</v>
      </c>
      <c r="G287" s="227"/>
      <c r="H287" s="231">
        <v>350</v>
      </c>
      <c r="I287" s="232"/>
      <c r="J287" s="227"/>
      <c r="K287" s="227"/>
      <c r="L287" s="233"/>
      <c r="M287" s="234"/>
      <c r="N287" s="235"/>
      <c r="O287" s="235"/>
      <c r="P287" s="235"/>
      <c r="Q287" s="235"/>
      <c r="R287" s="235"/>
      <c r="S287" s="235"/>
      <c r="T287" s="23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7" t="s">
        <v>129</v>
      </c>
      <c r="AU287" s="237" t="s">
        <v>84</v>
      </c>
      <c r="AV287" s="13" t="s">
        <v>84</v>
      </c>
      <c r="AW287" s="13" t="s">
        <v>36</v>
      </c>
      <c r="AX287" s="13" t="s">
        <v>82</v>
      </c>
      <c r="AY287" s="237" t="s">
        <v>119</v>
      </c>
    </row>
    <row r="288" spans="1:65" s="2" customFormat="1" ht="24.15" customHeight="1">
      <c r="A288" s="40"/>
      <c r="B288" s="41"/>
      <c r="C288" s="207" t="s">
        <v>334</v>
      </c>
      <c r="D288" s="207" t="s">
        <v>121</v>
      </c>
      <c r="E288" s="208" t="s">
        <v>335</v>
      </c>
      <c r="F288" s="209" t="s">
        <v>336</v>
      </c>
      <c r="G288" s="210" t="s">
        <v>124</v>
      </c>
      <c r="H288" s="211">
        <v>350</v>
      </c>
      <c r="I288" s="212"/>
      <c r="J288" s="213">
        <f>ROUND(I288*H288,2)</f>
        <v>0</v>
      </c>
      <c r="K288" s="214"/>
      <c r="L288" s="46"/>
      <c r="M288" s="215" t="s">
        <v>19</v>
      </c>
      <c r="N288" s="216" t="s">
        <v>45</v>
      </c>
      <c r="O288" s="86"/>
      <c r="P288" s="217">
        <f>O288*H288</f>
        <v>0</v>
      </c>
      <c r="Q288" s="217">
        <v>0</v>
      </c>
      <c r="R288" s="217">
        <f>Q288*H288</f>
        <v>0</v>
      </c>
      <c r="S288" s="217">
        <v>0</v>
      </c>
      <c r="T288" s="218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9" t="s">
        <v>125</v>
      </c>
      <c r="AT288" s="219" t="s">
        <v>121</v>
      </c>
      <c r="AU288" s="219" t="s">
        <v>84</v>
      </c>
      <c r="AY288" s="19" t="s">
        <v>119</v>
      </c>
      <c r="BE288" s="220">
        <f>IF(N288="základní",J288,0)</f>
        <v>0</v>
      </c>
      <c r="BF288" s="220">
        <f>IF(N288="snížená",J288,0)</f>
        <v>0</v>
      </c>
      <c r="BG288" s="220">
        <f>IF(N288="zákl. přenesená",J288,0)</f>
        <v>0</v>
      </c>
      <c r="BH288" s="220">
        <f>IF(N288="sníž. přenesená",J288,0)</f>
        <v>0</v>
      </c>
      <c r="BI288" s="220">
        <f>IF(N288="nulová",J288,0)</f>
        <v>0</v>
      </c>
      <c r="BJ288" s="19" t="s">
        <v>82</v>
      </c>
      <c r="BK288" s="220">
        <f>ROUND(I288*H288,2)</f>
        <v>0</v>
      </c>
      <c r="BL288" s="19" t="s">
        <v>125</v>
      </c>
      <c r="BM288" s="219" t="s">
        <v>337</v>
      </c>
    </row>
    <row r="289" spans="1:47" s="2" customFormat="1" ht="12">
      <c r="A289" s="40"/>
      <c r="B289" s="41"/>
      <c r="C289" s="42"/>
      <c r="D289" s="221" t="s">
        <v>127</v>
      </c>
      <c r="E289" s="42"/>
      <c r="F289" s="222" t="s">
        <v>338</v>
      </c>
      <c r="G289" s="42"/>
      <c r="H289" s="42"/>
      <c r="I289" s="223"/>
      <c r="J289" s="42"/>
      <c r="K289" s="42"/>
      <c r="L289" s="46"/>
      <c r="M289" s="224"/>
      <c r="N289" s="225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127</v>
      </c>
      <c r="AU289" s="19" t="s">
        <v>84</v>
      </c>
    </row>
    <row r="290" spans="1:51" s="13" customFormat="1" ht="12">
      <c r="A290" s="13"/>
      <c r="B290" s="226"/>
      <c r="C290" s="227"/>
      <c r="D290" s="228" t="s">
        <v>129</v>
      </c>
      <c r="E290" s="229" t="s">
        <v>19</v>
      </c>
      <c r="F290" s="230" t="s">
        <v>328</v>
      </c>
      <c r="G290" s="227"/>
      <c r="H290" s="231">
        <v>350</v>
      </c>
      <c r="I290" s="232"/>
      <c r="J290" s="227"/>
      <c r="K290" s="227"/>
      <c r="L290" s="233"/>
      <c r="M290" s="234"/>
      <c r="N290" s="235"/>
      <c r="O290" s="235"/>
      <c r="P290" s="235"/>
      <c r="Q290" s="235"/>
      <c r="R290" s="235"/>
      <c r="S290" s="235"/>
      <c r="T290" s="23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7" t="s">
        <v>129</v>
      </c>
      <c r="AU290" s="237" t="s">
        <v>84</v>
      </c>
      <c r="AV290" s="13" t="s">
        <v>84</v>
      </c>
      <c r="AW290" s="13" t="s">
        <v>36</v>
      </c>
      <c r="AX290" s="13" t="s">
        <v>82</v>
      </c>
      <c r="AY290" s="237" t="s">
        <v>119</v>
      </c>
    </row>
    <row r="291" spans="1:65" s="2" customFormat="1" ht="16.5" customHeight="1">
      <c r="A291" s="40"/>
      <c r="B291" s="41"/>
      <c r="C291" s="207" t="s">
        <v>339</v>
      </c>
      <c r="D291" s="207" t="s">
        <v>121</v>
      </c>
      <c r="E291" s="208" t="s">
        <v>340</v>
      </c>
      <c r="F291" s="209" t="s">
        <v>341</v>
      </c>
      <c r="G291" s="210" t="s">
        <v>124</v>
      </c>
      <c r="H291" s="211">
        <v>350</v>
      </c>
      <c r="I291" s="212"/>
      <c r="J291" s="213">
        <f>ROUND(I291*H291,2)</f>
        <v>0</v>
      </c>
      <c r="K291" s="214"/>
      <c r="L291" s="46"/>
      <c r="M291" s="215" t="s">
        <v>19</v>
      </c>
      <c r="N291" s="216" t="s">
        <v>45</v>
      </c>
      <c r="O291" s="86"/>
      <c r="P291" s="217">
        <f>O291*H291</f>
        <v>0</v>
      </c>
      <c r="Q291" s="217">
        <v>0</v>
      </c>
      <c r="R291" s="217">
        <f>Q291*H291</f>
        <v>0</v>
      </c>
      <c r="S291" s="217">
        <v>0</v>
      </c>
      <c r="T291" s="218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9" t="s">
        <v>125</v>
      </c>
      <c r="AT291" s="219" t="s">
        <v>121</v>
      </c>
      <c r="AU291" s="219" t="s">
        <v>84</v>
      </c>
      <c r="AY291" s="19" t="s">
        <v>119</v>
      </c>
      <c r="BE291" s="220">
        <f>IF(N291="základní",J291,0)</f>
        <v>0</v>
      </c>
      <c r="BF291" s="220">
        <f>IF(N291="snížená",J291,0)</f>
        <v>0</v>
      </c>
      <c r="BG291" s="220">
        <f>IF(N291="zákl. přenesená",J291,0)</f>
        <v>0</v>
      </c>
      <c r="BH291" s="220">
        <f>IF(N291="sníž. přenesená",J291,0)</f>
        <v>0</v>
      </c>
      <c r="BI291" s="220">
        <f>IF(N291="nulová",J291,0)</f>
        <v>0</v>
      </c>
      <c r="BJ291" s="19" t="s">
        <v>82</v>
      </c>
      <c r="BK291" s="220">
        <f>ROUND(I291*H291,2)</f>
        <v>0</v>
      </c>
      <c r="BL291" s="19" t="s">
        <v>125</v>
      </c>
      <c r="BM291" s="219" t="s">
        <v>342</v>
      </c>
    </row>
    <row r="292" spans="1:47" s="2" customFormat="1" ht="12">
      <c r="A292" s="40"/>
      <c r="B292" s="41"/>
      <c r="C292" s="42"/>
      <c r="D292" s="221" t="s">
        <v>127</v>
      </c>
      <c r="E292" s="42"/>
      <c r="F292" s="222" t="s">
        <v>343</v>
      </c>
      <c r="G292" s="42"/>
      <c r="H292" s="42"/>
      <c r="I292" s="223"/>
      <c r="J292" s="42"/>
      <c r="K292" s="42"/>
      <c r="L292" s="46"/>
      <c r="M292" s="224"/>
      <c r="N292" s="225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127</v>
      </c>
      <c r="AU292" s="19" t="s">
        <v>84</v>
      </c>
    </row>
    <row r="293" spans="1:51" s="13" customFormat="1" ht="12">
      <c r="A293" s="13"/>
      <c r="B293" s="226"/>
      <c r="C293" s="227"/>
      <c r="D293" s="228" t="s">
        <v>129</v>
      </c>
      <c r="E293" s="229" t="s">
        <v>19</v>
      </c>
      <c r="F293" s="230" t="s">
        <v>328</v>
      </c>
      <c r="G293" s="227"/>
      <c r="H293" s="231">
        <v>350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129</v>
      </c>
      <c r="AU293" s="237" t="s">
        <v>84</v>
      </c>
      <c r="AV293" s="13" t="s">
        <v>84</v>
      </c>
      <c r="AW293" s="13" t="s">
        <v>36</v>
      </c>
      <c r="AX293" s="13" t="s">
        <v>82</v>
      </c>
      <c r="AY293" s="237" t="s">
        <v>119</v>
      </c>
    </row>
    <row r="294" spans="1:65" s="2" customFormat="1" ht="16.5" customHeight="1">
      <c r="A294" s="40"/>
      <c r="B294" s="41"/>
      <c r="C294" s="207" t="s">
        <v>344</v>
      </c>
      <c r="D294" s="207" t="s">
        <v>121</v>
      </c>
      <c r="E294" s="208" t="s">
        <v>345</v>
      </c>
      <c r="F294" s="209" t="s">
        <v>346</v>
      </c>
      <c r="G294" s="210" t="s">
        <v>124</v>
      </c>
      <c r="H294" s="211">
        <v>700</v>
      </c>
      <c r="I294" s="212"/>
      <c r="J294" s="213">
        <f>ROUND(I294*H294,2)</f>
        <v>0</v>
      </c>
      <c r="K294" s="214"/>
      <c r="L294" s="46"/>
      <c r="M294" s="215" t="s">
        <v>19</v>
      </c>
      <c r="N294" s="216" t="s">
        <v>45</v>
      </c>
      <c r="O294" s="86"/>
      <c r="P294" s="217">
        <f>O294*H294</f>
        <v>0</v>
      </c>
      <c r="Q294" s="217">
        <v>0</v>
      </c>
      <c r="R294" s="217">
        <f>Q294*H294</f>
        <v>0</v>
      </c>
      <c r="S294" s="217">
        <v>0</v>
      </c>
      <c r="T294" s="218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9" t="s">
        <v>125</v>
      </c>
      <c r="AT294" s="219" t="s">
        <v>121</v>
      </c>
      <c r="AU294" s="219" t="s">
        <v>84</v>
      </c>
      <c r="AY294" s="19" t="s">
        <v>119</v>
      </c>
      <c r="BE294" s="220">
        <f>IF(N294="základní",J294,0)</f>
        <v>0</v>
      </c>
      <c r="BF294" s="220">
        <f>IF(N294="snížená",J294,0)</f>
        <v>0</v>
      </c>
      <c r="BG294" s="220">
        <f>IF(N294="zákl. přenesená",J294,0)</f>
        <v>0</v>
      </c>
      <c r="BH294" s="220">
        <f>IF(N294="sníž. přenesená",J294,0)</f>
        <v>0</v>
      </c>
      <c r="BI294" s="220">
        <f>IF(N294="nulová",J294,0)</f>
        <v>0</v>
      </c>
      <c r="BJ294" s="19" t="s">
        <v>82</v>
      </c>
      <c r="BK294" s="220">
        <f>ROUND(I294*H294,2)</f>
        <v>0</v>
      </c>
      <c r="BL294" s="19" t="s">
        <v>125</v>
      </c>
      <c r="BM294" s="219" t="s">
        <v>347</v>
      </c>
    </row>
    <row r="295" spans="1:47" s="2" customFormat="1" ht="12">
      <c r="A295" s="40"/>
      <c r="B295" s="41"/>
      <c r="C295" s="42"/>
      <c r="D295" s="221" t="s">
        <v>127</v>
      </c>
      <c r="E295" s="42"/>
      <c r="F295" s="222" t="s">
        <v>348</v>
      </c>
      <c r="G295" s="42"/>
      <c r="H295" s="42"/>
      <c r="I295" s="223"/>
      <c r="J295" s="42"/>
      <c r="K295" s="42"/>
      <c r="L295" s="46"/>
      <c r="M295" s="224"/>
      <c r="N295" s="225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127</v>
      </c>
      <c r="AU295" s="19" t="s">
        <v>84</v>
      </c>
    </row>
    <row r="296" spans="1:51" s="13" customFormat="1" ht="12">
      <c r="A296" s="13"/>
      <c r="B296" s="226"/>
      <c r="C296" s="227"/>
      <c r="D296" s="228" t="s">
        <v>129</v>
      </c>
      <c r="E296" s="229" t="s">
        <v>19</v>
      </c>
      <c r="F296" s="230" t="s">
        <v>349</v>
      </c>
      <c r="G296" s="227"/>
      <c r="H296" s="231">
        <v>700</v>
      </c>
      <c r="I296" s="232"/>
      <c r="J296" s="227"/>
      <c r="K296" s="227"/>
      <c r="L296" s="233"/>
      <c r="M296" s="234"/>
      <c r="N296" s="235"/>
      <c r="O296" s="235"/>
      <c r="P296" s="235"/>
      <c r="Q296" s="235"/>
      <c r="R296" s="235"/>
      <c r="S296" s="235"/>
      <c r="T296" s="23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7" t="s">
        <v>129</v>
      </c>
      <c r="AU296" s="237" t="s">
        <v>84</v>
      </c>
      <c r="AV296" s="13" t="s">
        <v>84</v>
      </c>
      <c r="AW296" s="13" t="s">
        <v>36</v>
      </c>
      <c r="AX296" s="13" t="s">
        <v>82</v>
      </c>
      <c r="AY296" s="237" t="s">
        <v>119</v>
      </c>
    </row>
    <row r="297" spans="1:65" s="2" customFormat="1" ht="24.15" customHeight="1">
      <c r="A297" s="40"/>
      <c r="B297" s="41"/>
      <c r="C297" s="207" t="s">
        <v>350</v>
      </c>
      <c r="D297" s="207" t="s">
        <v>121</v>
      </c>
      <c r="E297" s="208" t="s">
        <v>351</v>
      </c>
      <c r="F297" s="209" t="s">
        <v>352</v>
      </c>
      <c r="G297" s="210" t="s">
        <v>124</v>
      </c>
      <c r="H297" s="211">
        <v>350</v>
      </c>
      <c r="I297" s="212"/>
      <c r="J297" s="213">
        <f>ROUND(I297*H297,2)</f>
        <v>0</v>
      </c>
      <c r="K297" s="214"/>
      <c r="L297" s="46"/>
      <c r="M297" s="215" t="s">
        <v>19</v>
      </c>
      <c r="N297" s="216" t="s">
        <v>45</v>
      </c>
      <c r="O297" s="86"/>
      <c r="P297" s="217">
        <f>O297*H297</f>
        <v>0</v>
      </c>
      <c r="Q297" s="217">
        <v>0</v>
      </c>
      <c r="R297" s="217">
        <f>Q297*H297</f>
        <v>0</v>
      </c>
      <c r="S297" s="217">
        <v>0</v>
      </c>
      <c r="T297" s="218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9" t="s">
        <v>125</v>
      </c>
      <c r="AT297" s="219" t="s">
        <v>121</v>
      </c>
      <c r="AU297" s="219" t="s">
        <v>84</v>
      </c>
      <c r="AY297" s="19" t="s">
        <v>119</v>
      </c>
      <c r="BE297" s="220">
        <f>IF(N297="základní",J297,0)</f>
        <v>0</v>
      </c>
      <c r="BF297" s="220">
        <f>IF(N297="snížená",J297,0)</f>
        <v>0</v>
      </c>
      <c r="BG297" s="220">
        <f>IF(N297="zákl. přenesená",J297,0)</f>
        <v>0</v>
      </c>
      <c r="BH297" s="220">
        <f>IF(N297="sníž. přenesená",J297,0)</f>
        <v>0</v>
      </c>
      <c r="BI297" s="220">
        <f>IF(N297="nulová",J297,0)</f>
        <v>0</v>
      </c>
      <c r="BJ297" s="19" t="s">
        <v>82</v>
      </c>
      <c r="BK297" s="220">
        <f>ROUND(I297*H297,2)</f>
        <v>0</v>
      </c>
      <c r="BL297" s="19" t="s">
        <v>125</v>
      </c>
      <c r="BM297" s="219" t="s">
        <v>353</v>
      </c>
    </row>
    <row r="298" spans="1:47" s="2" customFormat="1" ht="12">
      <c r="A298" s="40"/>
      <c r="B298" s="41"/>
      <c r="C298" s="42"/>
      <c r="D298" s="221" t="s">
        <v>127</v>
      </c>
      <c r="E298" s="42"/>
      <c r="F298" s="222" t="s">
        <v>354</v>
      </c>
      <c r="G298" s="42"/>
      <c r="H298" s="42"/>
      <c r="I298" s="223"/>
      <c r="J298" s="42"/>
      <c r="K298" s="42"/>
      <c r="L298" s="46"/>
      <c r="M298" s="224"/>
      <c r="N298" s="225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127</v>
      </c>
      <c r="AU298" s="19" t="s">
        <v>84</v>
      </c>
    </row>
    <row r="299" spans="1:51" s="13" customFormat="1" ht="12">
      <c r="A299" s="13"/>
      <c r="B299" s="226"/>
      <c r="C299" s="227"/>
      <c r="D299" s="228" t="s">
        <v>129</v>
      </c>
      <c r="E299" s="229" t="s">
        <v>19</v>
      </c>
      <c r="F299" s="230" t="s">
        <v>328</v>
      </c>
      <c r="G299" s="227"/>
      <c r="H299" s="231">
        <v>350</v>
      </c>
      <c r="I299" s="232"/>
      <c r="J299" s="227"/>
      <c r="K299" s="227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129</v>
      </c>
      <c r="AU299" s="237" t="s">
        <v>84</v>
      </c>
      <c r="AV299" s="13" t="s">
        <v>84</v>
      </c>
      <c r="AW299" s="13" t="s">
        <v>36</v>
      </c>
      <c r="AX299" s="13" t="s">
        <v>82</v>
      </c>
      <c r="AY299" s="237" t="s">
        <v>119</v>
      </c>
    </row>
    <row r="300" spans="1:65" s="2" customFormat="1" ht="24.15" customHeight="1">
      <c r="A300" s="40"/>
      <c r="B300" s="41"/>
      <c r="C300" s="207" t="s">
        <v>355</v>
      </c>
      <c r="D300" s="207" t="s">
        <v>121</v>
      </c>
      <c r="E300" s="208" t="s">
        <v>356</v>
      </c>
      <c r="F300" s="209" t="s">
        <v>357</v>
      </c>
      <c r="G300" s="210" t="s">
        <v>124</v>
      </c>
      <c r="H300" s="211">
        <v>350</v>
      </c>
      <c r="I300" s="212"/>
      <c r="J300" s="213">
        <f>ROUND(I300*H300,2)</f>
        <v>0</v>
      </c>
      <c r="K300" s="214"/>
      <c r="L300" s="46"/>
      <c r="M300" s="215" t="s">
        <v>19</v>
      </c>
      <c r="N300" s="216" t="s">
        <v>45</v>
      </c>
      <c r="O300" s="86"/>
      <c r="P300" s="217">
        <f>O300*H300</f>
        <v>0</v>
      </c>
      <c r="Q300" s="217">
        <v>0</v>
      </c>
      <c r="R300" s="217">
        <f>Q300*H300</f>
        <v>0</v>
      </c>
      <c r="S300" s="217">
        <v>0</v>
      </c>
      <c r="T300" s="218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9" t="s">
        <v>125</v>
      </c>
      <c r="AT300" s="219" t="s">
        <v>121</v>
      </c>
      <c r="AU300" s="219" t="s">
        <v>84</v>
      </c>
      <c r="AY300" s="19" t="s">
        <v>119</v>
      </c>
      <c r="BE300" s="220">
        <f>IF(N300="základní",J300,0)</f>
        <v>0</v>
      </c>
      <c r="BF300" s="220">
        <f>IF(N300="snížená",J300,0)</f>
        <v>0</v>
      </c>
      <c r="BG300" s="220">
        <f>IF(N300="zákl. přenesená",J300,0)</f>
        <v>0</v>
      </c>
      <c r="BH300" s="220">
        <f>IF(N300="sníž. přenesená",J300,0)</f>
        <v>0</v>
      </c>
      <c r="BI300" s="220">
        <f>IF(N300="nulová",J300,0)</f>
        <v>0</v>
      </c>
      <c r="BJ300" s="19" t="s">
        <v>82</v>
      </c>
      <c r="BK300" s="220">
        <f>ROUND(I300*H300,2)</f>
        <v>0</v>
      </c>
      <c r="BL300" s="19" t="s">
        <v>125</v>
      </c>
      <c r="BM300" s="219" t="s">
        <v>358</v>
      </c>
    </row>
    <row r="301" spans="1:47" s="2" customFormat="1" ht="12">
      <c r="A301" s="40"/>
      <c r="B301" s="41"/>
      <c r="C301" s="42"/>
      <c r="D301" s="221" t="s">
        <v>127</v>
      </c>
      <c r="E301" s="42"/>
      <c r="F301" s="222" t="s">
        <v>359</v>
      </c>
      <c r="G301" s="42"/>
      <c r="H301" s="42"/>
      <c r="I301" s="223"/>
      <c r="J301" s="42"/>
      <c r="K301" s="42"/>
      <c r="L301" s="46"/>
      <c r="M301" s="224"/>
      <c r="N301" s="225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127</v>
      </c>
      <c r="AU301" s="19" t="s">
        <v>84</v>
      </c>
    </row>
    <row r="302" spans="1:51" s="13" customFormat="1" ht="12">
      <c r="A302" s="13"/>
      <c r="B302" s="226"/>
      <c r="C302" s="227"/>
      <c r="D302" s="228" t="s">
        <v>129</v>
      </c>
      <c r="E302" s="229" t="s">
        <v>19</v>
      </c>
      <c r="F302" s="230" t="s">
        <v>328</v>
      </c>
      <c r="G302" s="227"/>
      <c r="H302" s="231">
        <v>350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129</v>
      </c>
      <c r="AU302" s="237" t="s">
        <v>84</v>
      </c>
      <c r="AV302" s="13" t="s">
        <v>84</v>
      </c>
      <c r="AW302" s="13" t="s">
        <v>36</v>
      </c>
      <c r="AX302" s="13" t="s">
        <v>82</v>
      </c>
      <c r="AY302" s="237" t="s">
        <v>119</v>
      </c>
    </row>
    <row r="303" spans="1:63" s="12" customFormat="1" ht="22.8" customHeight="1">
      <c r="A303" s="12"/>
      <c r="B303" s="191"/>
      <c r="C303" s="192"/>
      <c r="D303" s="193" t="s">
        <v>73</v>
      </c>
      <c r="E303" s="205" t="s">
        <v>194</v>
      </c>
      <c r="F303" s="205" t="s">
        <v>360</v>
      </c>
      <c r="G303" s="192"/>
      <c r="H303" s="192"/>
      <c r="I303" s="195"/>
      <c r="J303" s="206">
        <f>BK303</f>
        <v>0</v>
      </c>
      <c r="K303" s="192"/>
      <c r="L303" s="197"/>
      <c r="M303" s="198"/>
      <c r="N303" s="199"/>
      <c r="O303" s="199"/>
      <c r="P303" s="200">
        <f>SUM(P304:P359)</f>
        <v>0</v>
      </c>
      <c r="Q303" s="199"/>
      <c r="R303" s="200">
        <f>SUM(R304:R359)</f>
        <v>8.287264319999998</v>
      </c>
      <c r="S303" s="199"/>
      <c r="T303" s="201">
        <f>SUM(T304:T359)</f>
        <v>275.19674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2" t="s">
        <v>82</v>
      </c>
      <c r="AT303" s="203" t="s">
        <v>73</v>
      </c>
      <c r="AU303" s="203" t="s">
        <v>82</v>
      </c>
      <c r="AY303" s="202" t="s">
        <v>119</v>
      </c>
      <c r="BK303" s="204">
        <f>SUM(BK304:BK359)</f>
        <v>0</v>
      </c>
    </row>
    <row r="304" spans="1:65" s="2" customFormat="1" ht="24.15" customHeight="1">
      <c r="A304" s="40"/>
      <c r="B304" s="41"/>
      <c r="C304" s="207" t="s">
        <v>361</v>
      </c>
      <c r="D304" s="207" t="s">
        <v>121</v>
      </c>
      <c r="E304" s="208" t="s">
        <v>362</v>
      </c>
      <c r="F304" s="209" t="s">
        <v>363</v>
      </c>
      <c r="G304" s="210" t="s">
        <v>215</v>
      </c>
      <c r="H304" s="211">
        <v>66</v>
      </c>
      <c r="I304" s="212"/>
      <c r="J304" s="213">
        <f>ROUND(I304*H304,2)</f>
        <v>0</v>
      </c>
      <c r="K304" s="214"/>
      <c r="L304" s="46"/>
      <c r="M304" s="215" t="s">
        <v>19</v>
      </c>
      <c r="N304" s="216" t="s">
        <v>45</v>
      </c>
      <c r="O304" s="86"/>
      <c r="P304" s="217">
        <f>O304*H304</f>
        <v>0</v>
      </c>
      <c r="Q304" s="217">
        <v>0.07057</v>
      </c>
      <c r="R304" s="217">
        <f>Q304*H304</f>
        <v>4.65762</v>
      </c>
      <c r="S304" s="217">
        <v>0</v>
      </c>
      <c r="T304" s="218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9" t="s">
        <v>125</v>
      </c>
      <c r="AT304" s="219" t="s">
        <v>121</v>
      </c>
      <c r="AU304" s="219" t="s">
        <v>84</v>
      </c>
      <c r="AY304" s="19" t="s">
        <v>119</v>
      </c>
      <c r="BE304" s="220">
        <f>IF(N304="základní",J304,0)</f>
        <v>0</v>
      </c>
      <c r="BF304" s="220">
        <f>IF(N304="snížená",J304,0)</f>
        <v>0</v>
      </c>
      <c r="BG304" s="220">
        <f>IF(N304="zákl. přenesená",J304,0)</f>
        <v>0</v>
      </c>
      <c r="BH304" s="220">
        <f>IF(N304="sníž. přenesená",J304,0)</f>
        <v>0</v>
      </c>
      <c r="BI304" s="220">
        <f>IF(N304="nulová",J304,0)</f>
        <v>0</v>
      </c>
      <c r="BJ304" s="19" t="s">
        <v>82</v>
      </c>
      <c r="BK304" s="220">
        <f>ROUND(I304*H304,2)</f>
        <v>0</v>
      </c>
      <c r="BL304" s="19" t="s">
        <v>125</v>
      </c>
      <c r="BM304" s="219" t="s">
        <v>364</v>
      </c>
    </row>
    <row r="305" spans="1:47" s="2" customFormat="1" ht="12">
      <c r="A305" s="40"/>
      <c r="B305" s="41"/>
      <c r="C305" s="42"/>
      <c r="D305" s="221" t="s">
        <v>127</v>
      </c>
      <c r="E305" s="42"/>
      <c r="F305" s="222" t="s">
        <v>365</v>
      </c>
      <c r="G305" s="42"/>
      <c r="H305" s="42"/>
      <c r="I305" s="223"/>
      <c r="J305" s="42"/>
      <c r="K305" s="42"/>
      <c r="L305" s="46"/>
      <c r="M305" s="224"/>
      <c r="N305" s="225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127</v>
      </c>
      <c r="AU305" s="19" t="s">
        <v>84</v>
      </c>
    </row>
    <row r="306" spans="1:51" s="13" customFormat="1" ht="12">
      <c r="A306" s="13"/>
      <c r="B306" s="226"/>
      <c r="C306" s="227"/>
      <c r="D306" s="228" t="s">
        <v>129</v>
      </c>
      <c r="E306" s="229" t="s">
        <v>19</v>
      </c>
      <c r="F306" s="230" t="s">
        <v>366</v>
      </c>
      <c r="G306" s="227"/>
      <c r="H306" s="231">
        <v>66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129</v>
      </c>
      <c r="AU306" s="237" t="s">
        <v>84</v>
      </c>
      <c r="AV306" s="13" t="s">
        <v>84</v>
      </c>
      <c r="AW306" s="13" t="s">
        <v>36</v>
      </c>
      <c r="AX306" s="13" t="s">
        <v>82</v>
      </c>
      <c r="AY306" s="237" t="s">
        <v>119</v>
      </c>
    </row>
    <row r="307" spans="1:65" s="2" customFormat="1" ht="16.5" customHeight="1">
      <c r="A307" s="40"/>
      <c r="B307" s="41"/>
      <c r="C307" s="207" t="s">
        <v>367</v>
      </c>
      <c r="D307" s="207" t="s">
        <v>121</v>
      </c>
      <c r="E307" s="208" t="s">
        <v>368</v>
      </c>
      <c r="F307" s="209" t="s">
        <v>369</v>
      </c>
      <c r="G307" s="210" t="s">
        <v>370</v>
      </c>
      <c r="H307" s="211">
        <v>2</v>
      </c>
      <c r="I307" s="212"/>
      <c r="J307" s="213">
        <f>ROUND(I307*H307,2)</f>
        <v>0</v>
      </c>
      <c r="K307" s="214"/>
      <c r="L307" s="46"/>
      <c r="M307" s="215" t="s">
        <v>19</v>
      </c>
      <c r="N307" s="216" t="s">
        <v>45</v>
      </c>
      <c r="O307" s="86"/>
      <c r="P307" s="217">
        <f>O307*H307</f>
        <v>0</v>
      </c>
      <c r="Q307" s="217">
        <v>0.04407</v>
      </c>
      <c r="R307" s="217">
        <f>Q307*H307</f>
        <v>0.08814</v>
      </c>
      <c r="S307" s="217">
        <v>0</v>
      </c>
      <c r="T307" s="218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9" t="s">
        <v>125</v>
      </c>
      <c r="AT307" s="219" t="s">
        <v>121</v>
      </c>
      <c r="AU307" s="219" t="s">
        <v>84</v>
      </c>
      <c r="AY307" s="19" t="s">
        <v>119</v>
      </c>
      <c r="BE307" s="220">
        <f>IF(N307="základní",J307,0)</f>
        <v>0</v>
      </c>
      <c r="BF307" s="220">
        <f>IF(N307="snížená",J307,0)</f>
        <v>0</v>
      </c>
      <c r="BG307" s="220">
        <f>IF(N307="zákl. přenesená",J307,0)</f>
        <v>0</v>
      </c>
      <c r="BH307" s="220">
        <f>IF(N307="sníž. přenesená",J307,0)</f>
        <v>0</v>
      </c>
      <c r="BI307" s="220">
        <f>IF(N307="nulová",J307,0)</f>
        <v>0</v>
      </c>
      <c r="BJ307" s="19" t="s">
        <v>82</v>
      </c>
      <c r="BK307" s="220">
        <f>ROUND(I307*H307,2)</f>
        <v>0</v>
      </c>
      <c r="BL307" s="19" t="s">
        <v>125</v>
      </c>
      <c r="BM307" s="219" t="s">
        <v>371</v>
      </c>
    </row>
    <row r="308" spans="1:47" s="2" customFormat="1" ht="12">
      <c r="A308" s="40"/>
      <c r="B308" s="41"/>
      <c r="C308" s="42"/>
      <c r="D308" s="221" t="s">
        <v>127</v>
      </c>
      <c r="E308" s="42"/>
      <c r="F308" s="222" t="s">
        <v>372</v>
      </c>
      <c r="G308" s="42"/>
      <c r="H308" s="42"/>
      <c r="I308" s="223"/>
      <c r="J308" s="42"/>
      <c r="K308" s="42"/>
      <c r="L308" s="46"/>
      <c r="M308" s="224"/>
      <c r="N308" s="225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127</v>
      </c>
      <c r="AU308" s="19" t="s">
        <v>84</v>
      </c>
    </row>
    <row r="309" spans="1:65" s="2" customFormat="1" ht="21.75" customHeight="1">
      <c r="A309" s="40"/>
      <c r="B309" s="41"/>
      <c r="C309" s="207" t="s">
        <v>373</v>
      </c>
      <c r="D309" s="207" t="s">
        <v>121</v>
      </c>
      <c r="E309" s="208" t="s">
        <v>374</v>
      </c>
      <c r="F309" s="209" t="s">
        <v>375</v>
      </c>
      <c r="G309" s="210" t="s">
        <v>370</v>
      </c>
      <c r="H309" s="211">
        <v>2</v>
      </c>
      <c r="I309" s="212"/>
      <c r="J309" s="213">
        <f>ROUND(I309*H309,2)</f>
        <v>0</v>
      </c>
      <c r="K309" s="214"/>
      <c r="L309" s="46"/>
      <c r="M309" s="215" t="s">
        <v>19</v>
      </c>
      <c r="N309" s="216" t="s">
        <v>45</v>
      </c>
      <c r="O309" s="86"/>
      <c r="P309" s="217">
        <f>O309*H309</f>
        <v>0</v>
      </c>
      <c r="Q309" s="217">
        <v>0.0485</v>
      </c>
      <c r="R309" s="217">
        <f>Q309*H309</f>
        <v>0.097</v>
      </c>
      <c r="S309" s="217">
        <v>0</v>
      </c>
      <c r="T309" s="218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9" t="s">
        <v>125</v>
      </c>
      <c r="AT309" s="219" t="s">
        <v>121</v>
      </c>
      <c r="AU309" s="219" t="s">
        <v>84</v>
      </c>
      <c r="AY309" s="19" t="s">
        <v>119</v>
      </c>
      <c r="BE309" s="220">
        <f>IF(N309="základní",J309,0)</f>
        <v>0</v>
      </c>
      <c r="BF309" s="220">
        <f>IF(N309="snížená",J309,0)</f>
        <v>0</v>
      </c>
      <c r="BG309" s="220">
        <f>IF(N309="zákl. přenesená",J309,0)</f>
        <v>0</v>
      </c>
      <c r="BH309" s="220">
        <f>IF(N309="sníž. přenesená",J309,0)</f>
        <v>0</v>
      </c>
      <c r="BI309" s="220">
        <f>IF(N309="nulová",J309,0)</f>
        <v>0</v>
      </c>
      <c r="BJ309" s="19" t="s">
        <v>82</v>
      </c>
      <c r="BK309" s="220">
        <f>ROUND(I309*H309,2)</f>
        <v>0</v>
      </c>
      <c r="BL309" s="19" t="s">
        <v>125</v>
      </c>
      <c r="BM309" s="219" t="s">
        <v>376</v>
      </c>
    </row>
    <row r="310" spans="1:47" s="2" customFormat="1" ht="12">
      <c r="A310" s="40"/>
      <c r="B310" s="41"/>
      <c r="C310" s="42"/>
      <c r="D310" s="221" t="s">
        <v>127</v>
      </c>
      <c r="E310" s="42"/>
      <c r="F310" s="222" t="s">
        <v>377</v>
      </c>
      <c r="G310" s="42"/>
      <c r="H310" s="42"/>
      <c r="I310" s="223"/>
      <c r="J310" s="42"/>
      <c r="K310" s="42"/>
      <c r="L310" s="46"/>
      <c r="M310" s="224"/>
      <c r="N310" s="225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127</v>
      </c>
      <c r="AU310" s="19" t="s">
        <v>84</v>
      </c>
    </row>
    <row r="311" spans="1:65" s="2" customFormat="1" ht="16.5" customHeight="1">
      <c r="A311" s="40"/>
      <c r="B311" s="41"/>
      <c r="C311" s="207" t="s">
        <v>378</v>
      </c>
      <c r="D311" s="207" t="s">
        <v>121</v>
      </c>
      <c r="E311" s="208" t="s">
        <v>379</v>
      </c>
      <c r="F311" s="209" t="s">
        <v>380</v>
      </c>
      <c r="G311" s="210" t="s">
        <v>370</v>
      </c>
      <c r="H311" s="211">
        <v>2</v>
      </c>
      <c r="I311" s="212"/>
      <c r="J311" s="213">
        <f>ROUND(I311*H311,2)</f>
        <v>0</v>
      </c>
      <c r="K311" s="214"/>
      <c r="L311" s="46"/>
      <c r="M311" s="215" t="s">
        <v>19</v>
      </c>
      <c r="N311" s="216" t="s">
        <v>45</v>
      </c>
      <c r="O311" s="86"/>
      <c r="P311" s="217">
        <f>O311*H311</f>
        <v>0</v>
      </c>
      <c r="Q311" s="217">
        <v>0.0115</v>
      </c>
      <c r="R311" s="217">
        <f>Q311*H311</f>
        <v>0.023</v>
      </c>
      <c r="S311" s="217">
        <v>0</v>
      </c>
      <c r="T311" s="218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9" t="s">
        <v>125</v>
      </c>
      <c r="AT311" s="219" t="s">
        <v>121</v>
      </c>
      <c r="AU311" s="219" t="s">
        <v>84</v>
      </c>
      <c r="AY311" s="19" t="s">
        <v>119</v>
      </c>
      <c r="BE311" s="220">
        <f>IF(N311="základní",J311,0)</f>
        <v>0</v>
      </c>
      <c r="BF311" s="220">
        <f>IF(N311="snížená",J311,0)</f>
        <v>0</v>
      </c>
      <c r="BG311" s="220">
        <f>IF(N311="zákl. přenesená",J311,0)</f>
        <v>0</v>
      </c>
      <c r="BH311" s="220">
        <f>IF(N311="sníž. přenesená",J311,0)</f>
        <v>0</v>
      </c>
      <c r="BI311" s="220">
        <f>IF(N311="nulová",J311,0)</f>
        <v>0</v>
      </c>
      <c r="BJ311" s="19" t="s">
        <v>82</v>
      </c>
      <c r="BK311" s="220">
        <f>ROUND(I311*H311,2)</f>
        <v>0</v>
      </c>
      <c r="BL311" s="19" t="s">
        <v>125</v>
      </c>
      <c r="BM311" s="219" t="s">
        <v>381</v>
      </c>
    </row>
    <row r="312" spans="1:47" s="2" customFormat="1" ht="12">
      <c r="A312" s="40"/>
      <c r="B312" s="41"/>
      <c r="C312" s="42"/>
      <c r="D312" s="221" t="s">
        <v>127</v>
      </c>
      <c r="E312" s="42"/>
      <c r="F312" s="222" t="s">
        <v>382</v>
      </c>
      <c r="G312" s="42"/>
      <c r="H312" s="42"/>
      <c r="I312" s="223"/>
      <c r="J312" s="42"/>
      <c r="K312" s="42"/>
      <c r="L312" s="46"/>
      <c r="M312" s="224"/>
      <c r="N312" s="225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127</v>
      </c>
      <c r="AU312" s="19" t="s">
        <v>84</v>
      </c>
    </row>
    <row r="313" spans="1:65" s="2" customFormat="1" ht="21.75" customHeight="1">
      <c r="A313" s="40"/>
      <c r="B313" s="41"/>
      <c r="C313" s="207" t="s">
        <v>383</v>
      </c>
      <c r="D313" s="207" t="s">
        <v>121</v>
      </c>
      <c r="E313" s="208" t="s">
        <v>384</v>
      </c>
      <c r="F313" s="209" t="s">
        <v>385</v>
      </c>
      <c r="G313" s="210" t="s">
        <v>215</v>
      </c>
      <c r="H313" s="211">
        <v>10</v>
      </c>
      <c r="I313" s="212"/>
      <c r="J313" s="213">
        <f>ROUND(I313*H313,2)</f>
        <v>0</v>
      </c>
      <c r="K313" s="214"/>
      <c r="L313" s="46"/>
      <c r="M313" s="215" t="s">
        <v>19</v>
      </c>
      <c r="N313" s="216" t="s">
        <v>45</v>
      </c>
      <c r="O313" s="86"/>
      <c r="P313" s="217">
        <f>O313*H313</f>
        <v>0</v>
      </c>
      <c r="Q313" s="217">
        <v>0</v>
      </c>
      <c r="R313" s="217">
        <f>Q313*H313</f>
        <v>0</v>
      </c>
      <c r="S313" s="217">
        <v>0.556</v>
      </c>
      <c r="T313" s="218">
        <f>S313*H313</f>
        <v>5.5600000000000005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9" t="s">
        <v>125</v>
      </c>
      <c r="AT313" s="219" t="s">
        <v>121</v>
      </c>
      <c r="AU313" s="219" t="s">
        <v>84</v>
      </c>
      <c r="AY313" s="19" t="s">
        <v>119</v>
      </c>
      <c r="BE313" s="220">
        <f>IF(N313="základní",J313,0)</f>
        <v>0</v>
      </c>
      <c r="BF313" s="220">
        <f>IF(N313="snížená",J313,0)</f>
        <v>0</v>
      </c>
      <c r="BG313" s="220">
        <f>IF(N313="zákl. přenesená",J313,0)</f>
        <v>0</v>
      </c>
      <c r="BH313" s="220">
        <f>IF(N313="sníž. přenesená",J313,0)</f>
        <v>0</v>
      </c>
      <c r="BI313" s="220">
        <f>IF(N313="nulová",J313,0)</f>
        <v>0</v>
      </c>
      <c r="BJ313" s="19" t="s">
        <v>82</v>
      </c>
      <c r="BK313" s="220">
        <f>ROUND(I313*H313,2)</f>
        <v>0</v>
      </c>
      <c r="BL313" s="19" t="s">
        <v>125</v>
      </c>
      <c r="BM313" s="219" t="s">
        <v>386</v>
      </c>
    </row>
    <row r="314" spans="1:47" s="2" customFormat="1" ht="12">
      <c r="A314" s="40"/>
      <c r="B314" s="41"/>
      <c r="C314" s="42"/>
      <c r="D314" s="221" t="s">
        <v>127</v>
      </c>
      <c r="E314" s="42"/>
      <c r="F314" s="222" t="s">
        <v>387</v>
      </c>
      <c r="G314" s="42"/>
      <c r="H314" s="42"/>
      <c r="I314" s="223"/>
      <c r="J314" s="42"/>
      <c r="K314" s="42"/>
      <c r="L314" s="46"/>
      <c r="M314" s="224"/>
      <c r="N314" s="225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127</v>
      </c>
      <c r="AU314" s="19" t="s">
        <v>84</v>
      </c>
    </row>
    <row r="315" spans="1:51" s="13" customFormat="1" ht="12">
      <c r="A315" s="13"/>
      <c r="B315" s="226"/>
      <c r="C315" s="227"/>
      <c r="D315" s="228" t="s">
        <v>129</v>
      </c>
      <c r="E315" s="229" t="s">
        <v>19</v>
      </c>
      <c r="F315" s="230" t="s">
        <v>388</v>
      </c>
      <c r="G315" s="227"/>
      <c r="H315" s="231">
        <v>10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129</v>
      </c>
      <c r="AU315" s="237" t="s">
        <v>84</v>
      </c>
      <c r="AV315" s="13" t="s">
        <v>84</v>
      </c>
      <c r="AW315" s="13" t="s">
        <v>36</v>
      </c>
      <c r="AX315" s="13" t="s">
        <v>82</v>
      </c>
      <c r="AY315" s="237" t="s">
        <v>119</v>
      </c>
    </row>
    <row r="316" spans="1:65" s="2" customFormat="1" ht="16.5" customHeight="1">
      <c r="A316" s="40"/>
      <c r="B316" s="41"/>
      <c r="C316" s="207" t="s">
        <v>389</v>
      </c>
      <c r="D316" s="207" t="s">
        <v>121</v>
      </c>
      <c r="E316" s="208" t="s">
        <v>390</v>
      </c>
      <c r="F316" s="209" t="s">
        <v>391</v>
      </c>
      <c r="G316" s="210" t="s">
        <v>215</v>
      </c>
      <c r="H316" s="211">
        <v>140</v>
      </c>
      <c r="I316" s="212"/>
      <c r="J316" s="213">
        <f>ROUND(I316*H316,2)</f>
        <v>0</v>
      </c>
      <c r="K316" s="214"/>
      <c r="L316" s="46"/>
      <c r="M316" s="215" t="s">
        <v>19</v>
      </c>
      <c r="N316" s="216" t="s">
        <v>45</v>
      </c>
      <c r="O316" s="86"/>
      <c r="P316" s="217">
        <f>O316*H316</f>
        <v>0</v>
      </c>
      <c r="Q316" s="217">
        <v>0.00011</v>
      </c>
      <c r="R316" s="217">
        <f>Q316*H316</f>
        <v>0.0154</v>
      </c>
      <c r="S316" s="217">
        <v>0</v>
      </c>
      <c r="T316" s="218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9" t="s">
        <v>125</v>
      </c>
      <c r="AT316" s="219" t="s">
        <v>121</v>
      </c>
      <c r="AU316" s="219" t="s">
        <v>84</v>
      </c>
      <c r="AY316" s="19" t="s">
        <v>119</v>
      </c>
      <c r="BE316" s="220">
        <f>IF(N316="základní",J316,0)</f>
        <v>0</v>
      </c>
      <c r="BF316" s="220">
        <f>IF(N316="snížená",J316,0)</f>
        <v>0</v>
      </c>
      <c r="BG316" s="220">
        <f>IF(N316="zákl. přenesená",J316,0)</f>
        <v>0</v>
      </c>
      <c r="BH316" s="220">
        <f>IF(N316="sníž. přenesená",J316,0)</f>
        <v>0</v>
      </c>
      <c r="BI316" s="220">
        <f>IF(N316="nulová",J316,0)</f>
        <v>0</v>
      </c>
      <c r="BJ316" s="19" t="s">
        <v>82</v>
      </c>
      <c r="BK316" s="220">
        <f>ROUND(I316*H316,2)</f>
        <v>0</v>
      </c>
      <c r="BL316" s="19" t="s">
        <v>125</v>
      </c>
      <c r="BM316" s="219" t="s">
        <v>392</v>
      </c>
    </row>
    <row r="317" spans="1:47" s="2" customFormat="1" ht="12">
      <c r="A317" s="40"/>
      <c r="B317" s="41"/>
      <c r="C317" s="42"/>
      <c r="D317" s="221" t="s">
        <v>127</v>
      </c>
      <c r="E317" s="42"/>
      <c r="F317" s="222" t="s">
        <v>393</v>
      </c>
      <c r="G317" s="42"/>
      <c r="H317" s="42"/>
      <c r="I317" s="223"/>
      <c r="J317" s="42"/>
      <c r="K317" s="42"/>
      <c r="L317" s="46"/>
      <c r="M317" s="224"/>
      <c r="N317" s="225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127</v>
      </c>
      <c r="AU317" s="19" t="s">
        <v>84</v>
      </c>
    </row>
    <row r="318" spans="1:51" s="13" customFormat="1" ht="12">
      <c r="A318" s="13"/>
      <c r="B318" s="226"/>
      <c r="C318" s="227"/>
      <c r="D318" s="228" t="s">
        <v>129</v>
      </c>
      <c r="E318" s="229" t="s">
        <v>19</v>
      </c>
      <c r="F318" s="230" t="s">
        <v>394</v>
      </c>
      <c r="G318" s="227"/>
      <c r="H318" s="231">
        <v>140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129</v>
      </c>
      <c r="AU318" s="237" t="s">
        <v>84</v>
      </c>
      <c r="AV318" s="13" t="s">
        <v>84</v>
      </c>
      <c r="AW318" s="13" t="s">
        <v>36</v>
      </c>
      <c r="AX318" s="13" t="s">
        <v>82</v>
      </c>
      <c r="AY318" s="237" t="s">
        <v>119</v>
      </c>
    </row>
    <row r="319" spans="1:65" s="2" customFormat="1" ht="24.15" customHeight="1">
      <c r="A319" s="40"/>
      <c r="B319" s="41"/>
      <c r="C319" s="207" t="s">
        <v>395</v>
      </c>
      <c r="D319" s="207" t="s">
        <v>121</v>
      </c>
      <c r="E319" s="208" t="s">
        <v>396</v>
      </c>
      <c r="F319" s="209" t="s">
        <v>397</v>
      </c>
      <c r="G319" s="210" t="s">
        <v>215</v>
      </c>
      <c r="H319" s="211">
        <v>140</v>
      </c>
      <c r="I319" s="212"/>
      <c r="J319" s="213">
        <f>ROUND(I319*H319,2)</f>
        <v>0</v>
      </c>
      <c r="K319" s="214"/>
      <c r="L319" s="46"/>
      <c r="M319" s="215" t="s">
        <v>19</v>
      </c>
      <c r="N319" s="216" t="s">
        <v>45</v>
      </c>
      <c r="O319" s="86"/>
      <c r="P319" s="217">
        <f>O319*H319</f>
        <v>0</v>
      </c>
      <c r="Q319" s="217">
        <v>0</v>
      </c>
      <c r="R319" s="217">
        <f>Q319*H319</f>
        <v>0</v>
      </c>
      <c r="S319" s="217">
        <v>0</v>
      </c>
      <c r="T319" s="218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9" t="s">
        <v>125</v>
      </c>
      <c r="AT319" s="219" t="s">
        <v>121</v>
      </c>
      <c r="AU319" s="219" t="s">
        <v>84</v>
      </c>
      <c r="AY319" s="19" t="s">
        <v>119</v>
      </c>
      <c r="BE319" s="220">
        <f>IF(N319="základní",J319,0)</f>
        <v>0</v>
      </c>
      <c r="BF319" s="220">
        <f>IF(N319="snížená",J319,0)</f>
        <v>0</v>
      </c>
      <c r="BG319" s="220">
        <f>IF(N319="zákl. přenesená",J319,0)</f>
        <v>0</v>
      </c>
      <c r="BH319" s="220">
        <f>IF(N319="sníž. přenesená",J319,0)</f>
        <v>0</v>
      </c>
      <c r="BI319" s="220">
        <f>IF(N319="nulová",J319,0)</f>
        <v>0</v>
      </c>
      <c r="BJ319" s="19" t="s">
        <v>82</v>
      </c>
      <c r="BK319" s="220">
        <f>ROUND(I319*H319,2)</f>
        <v>0</v>
      </c>
      <c r="BL319" s="19" t="s">
        <v>125</v>
      </c>
      <c r="BM319" s="219" t="s">
        <v>398</v>
      </c>
    </row>
    <row r="320" spans="1:47" s="2" customFormat="1" ht="12">
      <c r="A320" s="40"/>
      <c r="B320" s="41"/>
      <c r="C320" s="42"/>
      <c r="D320" s="221" t="s">
        <v>127</v>
      </c>
      <c r="E320" s="42"/>
      <c r="F320" s="222" t="s">
        <v>399</v>
      </c>
      <c r="G320" s="42"/>
      <c r="H320" s="42"/>
      <c r="I320" s="223"/>
      <c r="J320" s="42"/>
      <c r="K320" s="42"/>
      <c r="L320" s="46"/>
      <c r="M320" s="224"/>
      <c r="N320" s="225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127</v>
      </c>
      <c r="AU320" s="19" t="s">
        <v>84</v>
      </c>
    </row>
    <row r="321" spans="1:51" s="13" customFormat="1" ht="12">
      <c r="A321" s="13"/>
      <c r="B321" s="226"/>
      <c r="C321" s="227"/>
      <c r="D321" s="228" t="s">
        <v>129</v>
      </c>
      <c r="E321" s="229" t="s">
        <v>19</v>
      </c>
      <c r="F321" s="230" t="s">
        <v>394</v>
      </c>
      <c r="G321" s="227"/>
      <c r="H321" s="231">
        <v>140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129</v>
      </c>
      <c r="AU321" s="237" t="s">
        <v>84</v>
      </c>
      <c r="AV321" s="13" t="s">
        <v>84</v>
      </c>
      <c r="AW321" s="13" t="s">
        <v>36</v>
      </c>
      <c r="AX321" s="13" t="s">
        <v>82</v>
      </c>
      <c r="AY321" s="237" t="s">
        <v>119</v>
      </c>
    </row>
    <row r="322" spans="1:65" s="2" customFormat="1" ht="21.75" customHeight="1">
      <c r="A322" s="40"/>
      <c r="B322" s="41"/>
      <c r="C322" s="207" t="s">
        <v>400</v>
      </c>
      <c r="D322" s="207" t="s">
        <v>121</v>
      </c>
      <c r="E322" s="208" t="s">
        <v>401</v>
      </c>
      <c r="F322" s="209" t="s">
        <v>402</v>
      </c>
      <c r="G322" s="210" t="s">
        <v>215</v>
      </c>
      <c r="H322" s="211">
        <v>68.95</v>
      </c>
      <c r="I322" s="212"/>
      <c r="J322" s="213">
        <f>ROUND(I322*H322,2)</f>
        <v>0</v>
      </c>
      <c r="K322" s="214"/>
      <c r="L322" s="46"/>
      <c r="M322" s="215" t="s">
        <v>19</v>
      </c>
      <c r="N322" s="216" t="s">
        <v>45</v>
      </c>
      <c r="O322" s="86"/>
      <c r="P322" s="217">
        <f>O322*H322</f>
        <v>0</v>
      </c>
      <c r="Q322" s="217">
        <v>1E-05</v>
      </c>
      <c r="R322" s="217">
        <f>Q322*H322</f>
        <v>0.0006895000000000001</v>
      </c>
      <c r="S322" s="217">
        <v>0</v>
      </c>
      <c r="T322" s="218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9" t="s">
        <v>125</v>
      </c>
      <c r="AT322" s="219" t="s">
        <v>121</v>
      </c>
      <c r="AU322" s="219" t="s">
        <v>84</v>
      </c>
      <c r="AY322" s="19" t="s">
        <v>119</v>
      </c>
      <c r="BE322" s="220">
        <f>IF(N322="základní",J322,0)</f>
        <v>0</v>
      </c>
      <c r="BF322" s="220">
        <f>IF(N322="snížená",J322,0)</f>
        <v>0</v>
      </c>
      <c r="BG322" s="220">
        <f>IF(N322="zákl. přenesená",J322,0)</f>
        <v>0</v>
      </c>
      <c r="BH322" s="220">
        <f>IF(N322="sníž. přenesená",J322,0)</f>
        <v>0</v>
      </c>
      <c r="BI322" s="220">
        <f>IF(N322="nulová",J322,0)</f>
        <v>0</v>
      </c>
      <c r="BJ322" s="19" t="s">
        <v>82</v>
      </c>
      <c r="BK322" s="220">
        <f>ROUND(I322*H322,2)</f>
        <v>0</v>
      </c>
      <c r="BL322" s="19" t="s">
        <v>125</v>
      </c>
      <c r="BM322" s="219" t="s">
        <v>403</v>
      </c>
    </row>
    <row r="323" spans="1:47" s="2" customFormat="1" ht="12">
      <c r="A323" s="40"/>
      <c r="B323" s="41"/>
      <c r="C323" s="42"/>
      <c r="D323" s="221" t="s">
        <v>127</v>
      </c>
      <c r="E323" s="42"/>
      <c r="F323" s="222" t="s">
        <v>404</v>
      </c>
      <c r="G323" s="42"/>
      <c r="H323" s="42"/>
      <c r="I323" s="223"/>
      <c r="J323" s="42"/>
      <c r="K323" s="42"/>
      <c r="L323" s="46"/>
      <c r="M323" s="224"/>
      <c r="N323" s="225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127</v>
      </c>
      <c r="AU323" s="19" t="s">
        <v>84</v>
      </c>
    </row>
    <row r="324" spans="1:51" s="13" customFormat="1" ht="12">
      <c r="A324" s="13"/>
      <c r="B324" s="226"/>
      <c r="C324" s="227"/>
      <c r="D324" s="228" t="s">
        <v>129</v>
      </c>
      <c r="E324" s="229" t="s">
        <v>19</v>
      </c>
      <c r="F324" s="230" t="s">
        <v>405</v>
      </c>
      <c r="G324" s="227"/>
      <c r="H324" s="231">
        <v>68.95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129</v>
      </c>
      <c r="AU324" s="237" t="s">
        <v>84</v>
      </c>
      <c r="AV324" s="13" t="s">
        <v>84</v>
      </c>
      <c r="AW324" s="13" t="s">
        <v>36</v>
      </c>
      <c r="AX324" s="13" t="s">
        <v>82</v>
      </c>
      <c r="AY324" s="237" t="s">
        <v>119</v>
      </c>
    </row>
    <row r="325" spans="1:65" s="2" customFormat="1" ht="24.15" customHeight="1">
      <c r="A325" s="40"/>
      <c r="B325" s="41"/>
      <c r="C325" s="207" t="s">
        <v>406</v>
      </c>
      <c r="D325" s="207" t="s">
        <v>121</v>
      </c>
      <c r="E325" s="208" t="s">
        <v>407</v>
      </c>
      <c r="F325" s="209" t="s">
        <v>408</v>
      </c>
      <c r="G325" s="210" t="s">
        <v>215</v>
      </c>
      <c r="H325" s="211">
        <v>68.95</v>
      </c>
      <c r="I325" s="212"/>
      <c r="J325" s="213">
        <f>ROUND(I325*H325,2)</f>
        <v>0</v>
      </c>
      <c r="K325" s="214"/>
      <c r="L325" s="46"/>
      <c r="M325" s="215" t="s">
        <v>19</v>
      </c>
      <c r="N325" s="216" t="s">
        <v>45</v>
      </c>
      <c r="O325" s="86"/>
      <c r="P325" s="217">
        <f>O325*H325</f>
        <v>0</v>
      </c>
      <c r="Q325" s="217">
        <v>0.00055</v>
      </c>
      <c r="R325" s="217">
        <f>Q325*H325</f>
        <v>0.037922500000000005</v>
      </c>
      <c r="S325" s="217">
        <v>0</v>
      </c>
      <c r="T325" s="218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9" t="s">
        <v>125</v>
      </c>
      <c r="AT325" s="219" t="s">
        <v>121</v>
      </c>
      <c r="AU325" s="219" t="s">
        <v>84</v>
      </c>
      <c r="AY325" s="19" t="s">
        <v>119</v>
      </c>
      <c r="BE325" s="220">
        <f>IF(N325="základní",J325,0)</f>
        <v>0</v>
      </c>
      <c r="BF325" s="220">
        <f>IF(N325="snížená",J325,0)</f>
        <v>0</v>
      </c>
      <c r="BG325" s="220">
        <f>IF(N325="zákl. přenesená",J325,0)</f>
        <v>0</v>
      </c>
      <c r="BH325" s="220">
        <f>IF(N325="sníž. přenesená",J325,0)</f>
        <v>0</v>
      </c>
      <c r="BI325" s="220">
        <f>IF(N325="nulová",J325,0)</f>
        <v>0</v>
      </c>
      <c r="BJ325" s="19" t="s">
        <v>82</v>
      </c>
      <c r="BK325" s="220">
        <f>ROUND(I325*H325,2)</f>
        <v>0</v>
      </c>
      <c r="BL325" s="19" t="s">
        <v>125</v>
      </c>
      <c r="BM325" s="219" t="s">
        <v>409</v>
      </c>
    </row>
    <row r="326" spans="1:47" s="2" customFormat="1" ht="12">
      <c r="A326" s="40"/>
      <c r="B326" s="41"/>
      <c r="C326" s="42"/>
      <c r="D326" s="221" t="s">
        <v>127</v>
      </c>
      <c r="E326" s="42"/>
      <c r="F326" s="222" t="s">
        <v>410</v>
      </c>
      <c r="G326" s="42"/>
      <c r="H326" s="42"/>
      <c r="I326" s="223"/>
      <c r="J326" s="42"/>
      <c r="K326" s="42"/>
      <c r="L326" s="46"/>
      <c r="M326" s="224"/>
      <c r="N326" s="225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127</v>
      </c>
      <c r="AU326" s="19" t="s">
        <v>84</v>
      </c>
    </row>
    <row r="327" spans="1:51" s="13" customFormat="1" ht="12">
      <c r="A327" s="13"/>
      <c r="B327" s="226"/>
      <c r="C327" s="227"/>
      <c r="D327" s="228" t="s">
        <v>129</v>
      </c>
      <c r="E327" s="229" t="s">
        <v>19</v>
      </c>
      <c r="F327" s="230" t="s">
        <v>405</v>
      </c>
      <c r="G327" s="227"/>
      <c r="H327" s="231">
        <v>68.95</v>
      </c>
      <c r="I327" s="232"/>
      <c r="J327" s="227"/>
      <c r="K327" s="227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129</v>
      </c>
      <c r="AU327" s="237" t="s">
        <v>84</v>
      </c>
      <c r="AV327" s="13" t="s">
        <v>84</v>
      </c>
      <c r="AW327" s="13" t="s">
        <v>36</v>
      </c>
      <c r="AX327" s="13" t="s">
        <v>82</v>
      </c>
      <c r="AY327" s="237" t="s">
        <v>119</v>
      </c>
    </row>
    <row r="328" spans="1:65" s="2" customFormat="1" ht="16.5" customHeight="1">
      <c r="A328" s="40"/>
      <c r="B328" s="41"/>
      <c r="C328" s="207" t="s">
        <v>411</v>
      </c>
      <c r="D328" s="207" t="s">
        <v>121</v>
      </c>
      <c r="E328" s="208" t="s">
        <v>412</v>
      </c>
      <c r="F328" s="209" t="s">
        <v>413</v>
      </c>
      <c r="G328" s="210" t="s">
        <v>215</v>
      </c>
      <c r="H328" s="211">
        <v>0.9</v>
      </c>
      <c r="I328" s="212"/>
      <c r="J328" s="213">
        <f>ROUND(I328*H328,2)</f>
        <v>0</v>
      </c>
      <c r="K328" s="214"/>
      <c r="L328" s="46"/>
      <c r="M328" s="215" t="s">
        <v>19</v>
      </c>
      <c r="N328" s="216" t="s">
        <v>45</v>
      </c>
      <c r="O328" s="86"/>
      <c r="P328" s="217">
        <f>O328*H328</f>
        <v>0</v>
      </c>
      <c r="Q328" s="217">
        <v>2.20419</v>
      </c>
      <c r="R328" s="217">
        <f>Q328*H328</f>
        <v>1.9837710000000002</v>
      </c>
      <c r="S328" s="217">
        <v>0</v>
      </c>
      <c r="T328" s="218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9" t="s">
        <v>125</v>
      </c>
      <c r="AT328" s="219" t="s">
        <v>121</v>
      </c>
      <c r="AU328" s="219" t="s">
        <v>84</v>
      </c>
      <c r="AY328" s="19" t="s">
        <v>119</v>
      </c>
      <c r="BE328" s="220">
        <f>IF(N328="základní",J328,0)</f>
        <v>0</v>
      </c>
      <c r="BF328" s="220">
        <f>IF(N328="snížená",J328,0)</f>
        <v>0</v>
      </c>
      <c r="BG328" s="220">
        <f>IF(N328="zákl. přenesená",J328,0)</f>
        <v>0</v>
      </c>
      <c r="BH328" s="220">
        <f>IF(N328="sníž. přenesená",J328,0)</f>
        <v>0</v>
      </c>
      <c r="BI328" s="220">
        <f>IF(N328="nulová",J328,0)</f>
        <v>0</v>
      </c>
      <c r="BJ328" s="19" t="s">
        <v>82</v>
      </c>
      <c r="BK328" s="220">
        <f>ROUND(I328*H328,2)</f>
        <v>0</v>
      </c>
      <c r="BL328" s="19" t="s">
        <v>125</v>
      </c>
      <c r="BM328" s="219" t="s">
        <v>414</v>
      </c>
    </row>
    <row r="329" spans="1:47" s="2" customFormat="1" ht="12">
      <c r="A329" s="40"/>
      <c r="B329" s="41"/>
      <c r="C329" s="42"/>
      <c r="D329" s="221" t="s">
        <v>127</v>
      </c>
      <c r="E329" s="42"/>
      <c r="F329" s="222" t="s">
        <v>415</v>
      </c>
      <c r="G329" s="42"/>
      <c r="H329" s="42"/>
      <c r="I329" s="223"/>
      <c r="J329" s="42"/>
      <c r="K329" s="42"/>
      <c r="L329" s="46"/>
      <c r="M329" s="224"/>
      <c r="N329" s="225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127</v>
      </c>
      <c r="AU329" s="19" t="s">
        <v>84</v>
      </c>
    </row>
    <row r="330" spans="1:65" s="2" customFormat="1" ht="16.5" customHeight="1">
      <c r="A330" s="40"/>
      <c r="B330" s="41"/>
      <c r="C330" s="270" t="s">
        <v>416</v>
      </c>
      <c r="D330" s="270" t="s">
        <v>417</v>
      </c>
      <c r="E330" s="271" t="s">
        <v>418</v>
      </c>
      <c r="F330" s="272" t="s">
        <v>419</v>
      </c>
      <c r="G330" s="273" t="s">
        <v>215</v>
      </c>
      <c r="H330" s="274">
        <v>0.9</v>
      </c>
      <c r="I330" s="275"/>
      <c r="J330" s="276">
        <f>ROUND(I330*H330,2)</f>
        <v>0</v>
      </c>
      <c r="K330" s="277"/>
      <c r="L330" s="278"/>
      <c r="M330" s="279" t="s">
        <v>19</v>
      </c>
      <c r="N330" s="280" t="s">
        <v>45</v>
      </c>
      <c r="O330" s="86"/>
      <c r="P330" s="217">
        <f>O330*H330</f>
        <v>0</v>
      </c>
      <c r="Q330" s="217">
        <v>1.384</v>
      </c>
      <c r="R330" s="217">
        <f>Q330*H330</f>
        <v>1.2456</v>
      </c>
      <c r="S330" s="217">
        <v>0</v>
      </c>
      <c r="T330" s="218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9" t="s">
        <v>189</v>
      </c>
      <c r="AT330" s="219" t="s">
        <v>417</v>
      </c>
      <c r="AU330" s="219" t="s">
        <v>84</v>
      </c>
      <c r="AY330" s="19" t="s">
        <v>119</v>
      </c>
      <c r="BE330" s="220">
        <f>IF(N330="základní",J330,0)</f>
        <v>0</v>
      </c>
      <c r="BF330" s="220">
        <f>IF(N330="snížená",J330,0)</f>
        <v>0</v>
      </c>
      <c r="BG330" s="220">
        <f>IF(N330="zákl. přenesená",J330,0)</f>
        <v>0</v>
      </c>
      <c r="BH330" s="220">
        <f>IF(N330="sníž. přenesená",J330,0)</f>
        <v>0</v>
      </c>
      <c r="BI330" s="220">
        <f>IF(N330="nulová",J330,0)</f>
        <v>0</v>
      </c>
      <c r="BJ330" s="19" t="s">
        <v>82</v>
      </c>
      <c r="BK330" s="220">
        <f>ROUND(I330*H330,2)</f>
        <v>0</v>
      </c>
      <c r="BL330" s="19" t="s">
        <v>125</v>
      </c>
      <c r="BM330" s="219" t="s">
        <v>420</v>
      </c>
    </row>
    <row r="331" spans="1:65" s="2" customFormat="1" ht="16.5" customHeight="1">
      <c r="A331" s="40"/>
      <c r="B331" s="41"/>
      <c r="C331" s="207" t="s">
        <v>421</v>
      </c>
      <c r="D331" s="207" t="s">
        <v>121</v>
      </c>
      <c r="E331" s="208" t="s">
        <v>422</v>
      </c>
      <c r="F331" s="209" t="s">
        <v>423</v>
      </c>
      <c r="G331" s="210" t="s">
        <v>124</v>
      </c>
      <c r="H331" s="211">
        <v>67.056</v>
      </c>
      <c r="I331" s="212"/>
      <c r="J331" s="213">
        <f>ROUND(I331*H331,2)</f>
        <v>0</v>
      </c>
      <c r="K331" s="214"/>
      <c r="L331" s="46"/>
      <c r="M331" s="215" t="s">
        <v>19</v>
      </c>
      <c r="N331" s="216" t="s">
        <v>45</v>
      </c>
      <c r="O331" s="86"/>
      <c r="P331" s="217">
        <f>O331*H331</f>
        <v>0</v>
      </c>
      <c r="Q331" s="217">
        <v>0.00047</v>
      </c>
      <c r="R331" s="217">
        <f>Q331*H331</f>
        <v>0.03151632</v>
      </c>
      <c r="S331" s="217">
        <v>0</v>
      </c>
      <c r="T331" s="218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9" t="s">
        <v>125</v>
      </c>
      <c r="AT331" s="219" t="s">
        <v>121</v>
      </c>
      <c r="AU331" s="219" t="s">
        <v>84</v>
      </c>
      <c r="AY331" s="19" t="s">
        <v>119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19" t="s">
        <v>82</v>
      </c>
      <c r="BK331" s="220">
        <f>ROUND(I331*H331,2)</f>
        <v>0</v>
      </c>
      <c r="BL331" s="19" t="s">
        <v>125</v>
      </c>
      <c r="BM331" s="219" t="s">
        <v>424</v>
      </c>
    </row>
    <row r="332" spans="1:47" s="2" customFormat="1" ht="12">
      <c r="A332" s="40"/>
      <c r="B332" s="41"/>
      <c r="C332" s="42"/>
      <c r="D332" s="221" t="s">
        <v>127</v>
      </c>
      <c r="E332" s="42"/>
      <c r="F332" s="222" t="s">
        <v>425</v>
      </c>
      <c r="G332" s="42"/>
      <c r="H332" s="42"/>
      <c r="I332" s="223"/>
      <c r="J332" s="42"/>
      <c r="K332" s="42"/>
      <c r="L332" s="46"/>
      <c r="M332" s="224"/>
      <c r="N332" s="225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127</v>
      </c>
      <c r="AU332" s="19" t="s">
        <v>84</v>
      </c>
    </row>
    <row r="333" spans="1:51" s="13" customFormat="1" ht="12">
      <c r="A333" s="13"/>
      <c r="B333" s="226"/>
      <c r="C333" s="227"/>
      <c r="D333" s="228" t="s">
        <v>129</v>
      </c>
      <c r="E333" s="229" t="s">
        <v>19</v>
      </c>
      <c r="F333" s="230" t="s">
        <v>426</v>
      </c>
      <c r="G333" s="227"/>
      <c r="H333" s="231">
        <v>67.056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129</v>
      </c>
      <c r="AU333" s="237" t="s">
        <v>84</v>
      </c>
      <c r="AV333" s="13" t="s">
        <v>84</v>
      </c>
      <c r="AW333" s="13" t="s">
        <v>36</v>
      </c>
      <c r="AX333" s="13" t="s">
        <v>82</v>
      </c>
      <c r="AY333" s="237" t="s">
        <v>119</v>
      </c>
    </row>
    <row r="334" spans="1:65" s="2" customFormat="1" ht="16.5" customHeight="1">
      <c r="A334" s="40"/>
      <c r="B334" s="41"/>
      <c r="C334" s="207" t="s">
        <v>427</v>
      </c>
      <c r="D334" s="207" t="s">
        <v>121</v>
      </c>
      <c r="E334" s="208" t="s">
        <v>428</v>
      </c>
      <c r="F334" s="209" t="s">
        <v>429</v>
      </c>
      <c r="G334" s="210" t="s">
        <v>215</v>
      </c>
      <c r="H334" s="211">
        <v>10</v>
      </c>
      <c r="I334" s="212"/>
      <c r="J334" s="213">
        <f>ROUND(I334*H334,2)</f>
        <v>0</v>
      </c>
      <c r="K334" s="214"/>
      <c r="L334" s="46"/>
      <c r="M334" s="215" t="s">
        <v>19</v>
      </c>
      <c r="N334" s="216" t="s">
        <v>45</v>
      </c>
      <c r="O334" s="86"/>
      <c r="P334" s="217">
        <f>O334*H334</f>
        <v>0</v>
      </c>
      <c r="Q334" s="217">
        <v>0</v>
      </c>
      <c r="R334" s="217">
        <f>Q334*H334</f>
        <v>0</v>
      </c>
      <c r="S334" s="217">
        <v>0</v>
      </c>
      <c r="T334" s="218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9" t="s">
        <v>125</v>
      </c>
      <c r="AT334" s="219" t="s">
        <v>121</v>
      </c>
      <c r="AU334" s="219" t="s">
        <v>84</v>
      </c>
      <c r="AY334" s="19" t="s">
        <v>119</v>
      </c>
      <c r="BE334" s="220">
        <f>IF(N334="základní",J334,0)</f>
        <v>0</v>
      </c>
      <c r="BF334" s="220">
        <f>IF(N334="snížená",J334,0)</f>
        <v>0</v>
      </c>
      <c r="BG334" s="220">
        <f>IF(N334="zákl. přenesená",J334,0)</f>
        <v>0</v>
      </c>
      <c r="BH334" s="220">
        <f>IF(N334="sníž. přenesená",J334,0)</f>
        <v>0</v>
      </c>
      <c r="BI334" s="220">
        <f>IF(N334="nulová",J334,0)</f>
        <v>0</v>
      </c>
      <c r="BJ334" s="19" t="s">
        <v>82</v>
      </c>
      <c r="BK334" s="220">
        <f>ROUND(I334*H334,2)</f>
        <v>0</v>
      </c>
      <c r="BL334" s="19" t="s">
        <v>125</v>
      </c>
      <c r="BM334" s="219" t="s">
        <v>430</v>
      </c>
    </row>
    <row r="335" spans="1:47" s="2" customFormat="1" ht="12">
      <c r="A335" s="40"/>
      <c r="B335" s="41"/>
      <c r="C335" s="42"/>
      <c r="D335" s="221" t="s">
        <v>127</v>
      </c>
      <c r="E335" s="42"/>
      <c r="F335" s="222" t="s">
        <v>431</v>
      </c>
      <c r="G335" s="42"/>
      <c r="H335" s="42"/>
      <c r="I335" s="223"/>
      <c r="J335" s="42"/>
      <c r="K335" s="42"/>
      <c r="L335" s="46"/>
      <c r="M335" s="224"/>
      <c r="N335" s="225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127</v>
      </c>
      <c r="AU335" s="19" t="s">
        <v>84</v>
      </c>
    </row>
    <row r="336" spans="1:51" s="13" customFormat="1" ht="12">
      <c r="A336" s="13"/>
      <c r="B336" s="226"/>
      <c r="C336" s="227"/>
      <c r="D336" s="228" t="s">
        <v>129</v>
      </c>
      <c r="E336" s="229" t="s">
        <v>19</v>
      </c>
      <c r="F336" s="230" t="s">
        <v>432</v>
      </c>
      <c r="G336" s="227"/>
      <c r="H336" s="231">
        <v>10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129</v>
      </c>
      <c r="AU336" s="237" t="s">
        <v>84</v>
      </c>
      <c r="AV336" s="13" t="s">
        <v>84</v>
      </c>
      <c r="AW336" s="13" t="s">
        <v>36</v>
      </c>
      <c r="AX336" s="13" t="s">
        <v>82</v>
      </c>
      <c r="AY336" s="237" t="s">
        <v>119</v>
      </c>
    </row>
    <row r="337" spans="1:65" s="2" customFormat="1" ht="16.5" customHeight="1">
      <c r="A337" s="40"/>
      <c r="B337" s="41"/>
      <c r="C337" s="207" t="s">
        <v>433</v>
      </c>
      <c r="D337" s="207" t="s">
        <v>121</v>
      </c>
      <c r="E337" s="208" t="s">
        <v>434</v>
      </c>
      <c r="F337" s="209" t="s">
        <v>435</v>
      </c>
      <c r="G337" s="210" t="s">
        <v>124</v>
      </c>
      <c r="H337" s="211">
        <v>5.15</v>
      </c>
      <c r="I337" s="212"/>
      <c r="J337" s="213">
        <f>ROUND(I337*H337,2)</f>
        <v>0</v>
      </c>
      <c r="K337" s="214"/>
      <c r="L337" s="46"/>
      <c r="M337" s="215" t="s">
        <v>19</v>
      </c>
      <c r="N337" s="216" t="s">
        <v>45</v>
      </c>
      <c r="O337" s="86"/>
      <c r="P337" s="217">
        <f>O337*H337</f>
        <v>0</v>
      </c>
      <c r="Q337" s="217">
        <v>0.0207</v>
      </c>
      <c r="R337" s="217">
        <f>Q337*H337</f>
        <v>0.106605</v>
      </c>
      <c r="S337" s="217">
        <v>0</v>
      </c>
      <c r="T337" s="218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9" t="s">
        <v>125</v>
      </c>
      <c r="AT337" s="219" t="s">
        <v>121</v>
      </c>
      <c r="AU337" s="219" t="s">
        <v>84</v>
      </c>
      <c r="AY337" s="19" t="s">
        <v>119</v>
      </c>
      <c r="BE337" s="220">
        <f>IF(N337="základní",J337,0)</f>
        <v>0</v>
      </c>
      <c r="BF337" s="220">
        <f>IF(N337="snížená",J337,0)</f>
        <v>0</v>
      </c>
      <c r="BG337" s="220">
        <f>IF(N337="zákl. přenesená",J337,0)</f>
        <v>0</v>
      </c>
      <c r="BH337" s="220">
        <f>IF(N337="sníž. přenesená",J337,0)</f>
        <v>0</v>
      </c>
      <c r="BI337" s="220">
        <f>IF(N337="nulová",J337,0)</f>
        <v>0</v>
      </c>
      <c r="BJ337" s="19" t="s">
        <v>82</v>
      </c>
      <c r="BK337" s="220">
        <f>ROUND(I337*H337,2)</f>
        <v>0</v>
      </c>
      <c r="BL337" s="19" t="s">
        <v>125</v>
      </c>
      <c r="BM337" s="219" t="s">
        <v>436</v>
      </c>
    </row>
    <row r="338" spans="1:47" s="2" customFormat="1" ht="12">
      <c r="A338" s="40"/>
      <c r="B338" s="41"/>
      <c r="C338" s="42"/>
      <c r="D338" s="221" t="s">
        <v>127</v>
      </c>
      <c r="E338" s="42"/>
      <c r="F338" s="222" t="s">
        <v>437</v>
      </c>
      <c r="G338" s="42"/>
      <c r="H338" s="42"/>
      <c r="I338" s="223"/>
      <c r="J338" s="42"/>
      <c r="K338" s="42"/>
      <c r="L338" s="46"/>
      <c r="M338" s="224"/>
      <c r="N338" s="225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127</v>
      </c>
      <c r="AU338" s="19" t="s">
        <v>84</v>
      </c>
    </row>
    <row r="339" spans="1:51" s="13" customFormat="1" ht="12">
      <c r="A339" s="13"/>
      <c r="B339" s="226"/>
      <c r="C339" s="227"/>
      <c r="D339" s="228" t="s">
        <v>129</v>
      </c>
      <c r="E339" s="229" t="s">
        <v>19</v>
      </c>
      <c r="F339" s="230" t="s">
        <v>438</v>
      </c>
      <c r="G339" s="227"/>
      <c r="H339" s="231">
        <v>4.76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129</v>
      </c>
      <c r="AU339" s="237" t="s">
        <v>84</v>
      </c>
      <c r="AV339" s="13" t="s">
        <v>84</v>
      </c>
      <c r="AW339" s="13" t="s">
        <v>36</v>
      </c>
      <c r="AX339" s="13" t="s">
        <v>74</v>
      </c>
      <c r="AY339" s="237" t="s">
        <v>119</v>
      </c>
    </row>
    <row r="340" spans="1:51" s="13" customFormat="1" ht="12">
      <c r="A340" s="13"/>
      <c r="B340" s="226"/>
      <c r="C340" s="227"/>
      <c r="D340" s="228" t="s">
        <v>129</v>
      </c>
      <c r="E340" s="229" t="s">
        <v>19</v>
      </c>
      <c r="F340" s="230" t="s">
        <v>439</v>
      </c>
      <c r="G340" s="227"/>
      <c r="H340" s="231">
        <v>0.39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129</v>
      </c>
      <c r="AU340" s="237" t="s">
        <v>84</v>
      </c>
      <c r="AV340" s="13" t="s">
        <v>84</v>
      </c>
      <c r="AW340" s="13" t="s">
        <v>36</v>
      </c>
      <c r="AX340" s="13" t="s">
        <v>74</v>
      </c>
      <c r="AY340" s="237" t="s">
        <v>119</v>
      </c>
    </row>
    <row r="341" spans="1:51" s="15" customFormat="1" ht="12">
      <c r="A341" s="15"/>
      <c r="B341" s="248"/>
      <c r="C341" s="249"/>
      <c r="D341" s="228" t="s">
        <v>129</v>
      </c>
      <c r="E341" s="250" t="s">
        <v>19</v>
      </c>
      <c r="F341" s="251" t="s">
        <v>156</v>
      </c>
      <c r="G341" s="249"/>
      <c r="H341" s="252">
        <v>5.1499999999999995</v>
      </c>
      <c r="I341" s="253"/>
      <c r="J341" s="249"/>
      <c r="K341" s="249"/>
      <c r="L341" s="254"/>
      <c r="M341" s="255"/>
      <c r="N341" s="256"/>
      <c r="O341" s="256"/>
      <c r="P341" s="256"/>
      <c r="Q341" s="256"/>
      <c r="R341" s="256"/>
      <c r="S341" s="256"/>
      <c r="T341" s="257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8" t="s">
        <v>129</v>
      </c>
      <c r="AU341" s="258" t="s">
        <v>84</v>
      </c>
      <c r="AV341" s="15" t="s">
        <v>125</v>
      </c>
      <c r="AW341" s="15" t="s">
        <v>36</v>
      </c>
      <c r="AX341" s="15" t="s">
        <v>82</v>
      </c>
      <c r="AY341" s="258" t="s">
        <v>119</v>
      </c>
    </row>
    <row r="342" spans="1:65" s="2" customFormat="1" ht="44.25" customHeight="1">
      <c r="A342" s="40"/>
      <c r="B342" s="41"/>
      <c r="C342" s="207" t="s">
        <v>440</v>
      </c>
      <c r="D342" s="207" t="s">
        <v>121</v>
      </c>
      <c r="E342" s="208" t="s">
        <v>441</v>
      </c>
      <c r="F342" s="209" t="s">
        <v>442</v>
      </c>
      <c r="G342" s="210" t="s">
        <v>215</v>
      </c>
      <c r="H342" s="211">
        <v>38</v>
      </c>
      <c r="I342" s="212"/>
      <c r="J342" s="213">
        <f>ROUND(I342*H342,2)</f>
        <v>0</v>
      </c>
      <c r="K342" s="214"/>
      <c r="L342" s="46"/>
      <c r="M342" s="215" t="s">
        <v>19</v>
      </c>
      <c r="N342" s="216" t="s">
        <v>45</v>
      </c>
      <c r="O342" s="86"/>
      <c r="P342" s="217">
        <f>O342*H342</f>
        <v>0</v>
      </c>
      <c r="Q342" s="217">
        <v>0</v>
      </c>
      <c r="R342" s="217">
        <f>Q342*H342</f>
        <v>0</v>
      </c>
      <c r="S342" s="217">
        <v>0.025</v>
      </c>
      <c r="T342" s="218">
        <f>S342*H342</f>
        <v>0.9500000000000001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9" t="s">
        <v>125</v>
      </c>
      <c r="AT342" s="219" t="s">
        <v>121</v>
      </c>
      <c r="AU342" s="219" t="s">
        <v>84</v>
      </c>
      <c r="AY342" s="19" t="s">
        <v>119</v>
      </c>
      <c r="BE342" s="220">
        <f>IF(N342="základní",J342,0)</f>
        <v>0</v>
      </c>
      <c r="BF342" s="220">
        <f>IF(N342="snížená",J342,0)</f>
        <v>0</v>
      </c>
      <c r="BG342" s="220">
        <f>IF(N342="zákl. přenesená",J342,0)</f>
        <v>0</v>
      </c>
      <c r="BH342" s="220">
        <f>IF(N342="sníž. přenesená",J342,0)</f>
        <v>0</v>
      </c>
      <c r="BI342" s="220">
        <f>IF(N342="nulová",J342,0)</f>
        <v>0</v>
      </c>
      <c r="BJ342" s="19" t="s">
        <v>82</v>
      </c>
      <c r="BK342" s="220">
        <f>ROUND(I342*H342,2)</f>
        <v>0</v>
      </c>
      <c r="BL342" s="19" t="s">
        <v>125</v>
      </c>
      <c r="BM342" s="219" t="s">
        <v>443</v>
      </c>
    </row>
    <row r="343" spans="1:47" s="2" customFormat="1" ht="12">
      <c r="A343" s="40"/>
      <c r="B343" s="41"/>
      <c r="C343" s="42"/>
      <c r="D343" s="221" t="s">
        <v>127</v>
      </c>
      <c r="E343" s="42"/>
      <c r="F343" s="222" t="s">
        <v>444</v>
      </c>
      <c r="G343" s="42"/>
      <c r="H343" s="42"/>
      <c r="I343" s="223"/>
      <c r="J343" s="42"/>
      <c r="K343" s="42"/>
      <c r="L343" s="46"/>
      <c r="M343" s="224"/>
      <c r="N343" s="225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127</v>
      </c>
      <c r="AU343" s="19" t="s">
        <v>84</v>
      </c>
    </row>
    <row r="344" spans="1:51" s="13" customFormat="1" ht="12">
      <c r="A344" s="13"/>
      <c r="B344" s="226"/>
      <c r="C344" s="227"/>
      <c r="D344" s="228" t="s">
        <v>129</v>
      </c>
      <c r="E344" s="229" t="s">
        <v>19</v>
      </c>
      <c r="F344" s="230" t="s">
        <v>445</v>
      </c>
      <c r="G344" s="227"/>
      <c r="H344" s="231">
        <v>24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129</v>
      </c>
      <c r="AU344" s="237" t="s">
        <v>84</v>
      </c>
      <c r="AV344" s="13" t="s">
        <v>84</v>
      </c>
      <c r="AW344" s="13" t="s">
        <v>36</v>
      </c>
      <c r="AX344" s="13" t="s">
        <v>74</v>
      </c>
      <c r="AY344" s="237" t="s">
        <v>119</v>
      </c>
    </row>
    <row r="345" spans="1:51" s="13" customFormat="1" ht="12">
      <c r="A345" s="13"/>
      <c r="B345" s="226"/>
      <c r="C345" s="227"/>
      <c r="D345" s="228" t="s">
        <v>129</v>
      </c>
      <c r="E345" s="229" t="s">
        <v>19</v>
      </c>
      <c r="F345" s="230" t="s">
        <v>446</v>
      </c>
      <c r="G345" s="227"/>
      <c r="H345" s="231">
        <v>14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129</v>
      </c>
      <c r="AU345" s="237" t="s">
        <v>84</v>
      </c>
      <c r="AV345" s="13" t="s">
        <v>84</v>
      </c>
      <c r="AW345" s="13" t="s">
        <v>36</v>
      </c>
      <c r="AX345" s="13" t="s">
        <v>74</v>
      </c>
      <c r="AY345" s="237" t="s">
        <v>119</v>
      </c>
    </row>
    <row r="346" spans="1:51" s="15" customFormat="1" ht="12">
      <c r="A346" s="15"/>
      <c r="B346" s="248"/>
      <c r="C346" s="249"/>
      <c r="D346" s="228" t="s">
        <v>129</v>
      </c>
      <c r="E346" s="250" t="s">
        <v>19</v>
      </c>
      <c r="F346" s="251" t="s">
        <v>156</v>
      </c>
      <c r="G346" s="249"/>
      <c r="H346" s="252">
        <v>38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8" t="s">
        <v>129</v>
      </c>
      <c r="AU346" s="258" t="s">
        <v>84</v>
      </c>
      <c r="AV346" s="15" t="s">
        <v>125</v>
      </c>
      <c r="AW346" s="15" t="s">
        <v>36</v>
      </c>
      <c r="AX346" s="15" t="s">
        <v>82</v>
      </c>
      <c r="AY346" s="258" t="s">
        <v>119</v>
      </c>
    </row>
    <row r="347" spans="1:65" s="2" customFormat="1" ht="24.15" customHeight="1">
      <c r="A347" s="40"/>
      <c r="B347" s="41"/>
      <c r="C347" s="207" t="s">
        <v>447</v>
      </c>
      <c r="D347" s="207" t="s">
        <v>121</v>
      </c>
      <c r="E347" s="208" t="s">
        <v>448</v>
      </c>
      <c r="F347" s="209" t="s">
        <v>449</v>
      </c>
      <c r="G347" s="210" t="s">
        <v>370</v>
      </c>
      <c r="H347" s="211">
        <v>2</v>
      </c>
      <c r="I347" s="212"/>
      <c r="J347" s="213">
        <f>ROUND(I347*H347,2)</f>
        <v>0</v>
      </c>
      <c r="K347" s="214"/>
      <c r="L347" s="46"/>
      <c r="M347" s="215" t="s">
        <v>19</v>
      </c>
      <c r="N347" s="216" t="s">
        <v>45</v>
      </c>
      <c r="O347" s="86"/>
      <c r="P347" s="217">
        <f>O347*H347</f>
        <v>0</v>
      </c>
      <c r="Q347" s="217">
        <v>0</v>
      </c>
      <c r="R347" s="217">
        <f>Q347*H347</f>
        <v>0</v>
      </c>
      <c r="S347" s="217">
        <v>0.004</v>
      </c>
      <c r="T347" s="218">
        <f>S347*H347</f>
        <v>0.008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9" t="s">
        <v>125</v>
      </c>
      <c r="AT347" s="219" t="s">
        <v>121</v>
      </c>
      <c r="AU347" s="219" t="s">
        <v>84</v>
      </c>
      <c r="AY347" s="19" t="s">
        <v>119</v>
      </c>
      <c r="BE347" s="220">
        <f>IF(N347="základní",J347,0)</f>
        <v>0</v>
      </c>
      <c r="BF347" s="220">
        <f>IF(N347="snížená",J347,0)</f>
        <v>0</v>
      </c>
      <c r="BG347" s="220">
        <f>IF(N347="zákl. přenesená",J347,0)</f>
        <v>0</v>
      </c>
      <c r="BH347" s="220">
        <f>IF(N347="sníž. přenesená",J347,0)</f>
        <v>0</v>
      </c>
      <c r="BI347" s="220">
        <f>IF(N347="nulová",J347,0)</f>
        <v>0</v>
      </c>
      <c r="BJ347" s="19" t="s">
        <v>82</v>
      </c>
      <c r="BK347" s="220">
        <f>ROUND(I347*H347,2)</f>
        <v>0</v>
      </c>
      <c r="BL347" s="19" t="s">
        <v>125</v>
      </c>
      <c r="BM347" s="219" t="s">
        <v>450</v>
      </c>
    </row>
    <row r="348" spans="1:47" s="2" customFormat="1" ht="12">
      <c r="A348" s="40"/>
      <c r="B348" s="41"/>
      <c r="C348" s="42"/>
      <c r="D348" s="221" t="s">
        <v>127</v>
      </c>
      <c r="E348" s="42"/>
      <c r="F348" s="222" t="s">
        <v>451</v>
      </c>
      <c r="G348" s="42"/>
      <c r="H348" s="42"/>
      <c r="I348" s="223"/>
      <c r="J348" s="42"/>
      <c r="K348" s="42"/>
      <c r="L348" s="46"/>
      <c r="M348" s="224"/>
      <c r="N348" s="225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127</v>
      </c>
      <c r="AU348" s="19" t="s">
        <v>84</v>
      </c>
    </row>
    <row r="349" spans="1:65" s="2" customFormat="1" ht="24.15" customHeight="1">
      <c r="A349" s="40"/>
      <c r="B349" s="41"/>
      <c r="C349" s="207" t="s">
        <v>452</v>
      </c>
      <c r="D349" s="207" t="s">
        <v>121</v>
      </c>
      <c r="E349" s="208" t="s">
        <v>453</v>
      </c>
      <c r="F349" s="209" t="s">
        <v>454</v>
      </c>
      <c r="G349" s="210" t="s">
        <v>143</v>
      </c>
      <c r="H349" s="211">
        <v>5.31</v>
      </c>
      <c r="I349" s="212"/>
      <c r="J349" s="213">
        <f>ROUND(I349*H349,2)</f>
        <v>0</v>
      </c>
      <c r="K349" s="214"/>
      <c r="L349" s="46"/>
      <c r="M349" s="215" t="s">
        <v>19</v>
      </c>
      <c r="N349" s="216" t="s">
        <v>45</v>
      </c>
      <c r="O349" s="86"/>
      <c r="P349" s="217">
        <f>O349*H349</f>
        <v>0</v>
      </c>
      <c r="Q349" s="217">
        <v>0</v>
      </c>
      <c r="R349" s="217">
        <f>Q349*H349</f>
        <v>0</v>
      </c>
      <c r="S349" s="217">
        <v>2.004</v>
      </c>
      <c r="T349" s="218">
        <f>S349*H349</f>
        <v>10.64124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9" t="s">
        <v>125</v>
      </c>
      <c r="AT349" s="219" t="s">
        <v>121</v>
      </c>
      <c r="AU349" s="219" t="s">
        <v>84</v>
      </c>
      <c r="AY349" s="19" t="s">
        <v>119</v>
      </c>
      <c r="BE349" s="220">
        <f>IF(N349="základní",J349,0)</f>
        <v>0</v>
      </c>
      <c r="BF349" s="220">
        <f>IF(N349="snížená",J349,0)</f>
        <v>0</v>
      </c>
      <c r="BG349" s="220">
        <f>IF(N349="zákl. přenesená",J349,0)</f>
        <v>0</v>
      </c>
      <c r="BH349" s="220">
        <f>IF(N349="sníž. přenesená",J349,0)</f>
        <v>0</v>
      </c>
      <c r="BI349" s="220">
        <f>IF(N349="nulová",J349,0)</f>
        <v>0</v>
      </c>
      <c r="BJ349" s="19" t="s">
        <v>82</v>
      </c>
      <c r="BK349" s="220">
        <f>ROUND(I349*H349,2)</f>
        <v>0</v>
      </c>
      <c r="BL349" s="19" t="s">
        <v>125</v>
      </c>
      <c r="BM349" s="219" t="s">
        <v>455</v>
      </c>
    </row>
    <row r="350" spans="1:47" s="2" customFormat="1" ht="12">
      <c r="A350" s="40"/>
      <c r="B350" s="41"/>
      <c r="C350" s="42"/>
      <c r="D350" s="221" t="s">
        <v>127</v>
      </c>
      <c r="E350" s="42"/>
      <c r="F350" s="222" t="s">
        <v>456</v>
      </c>
      <c r="G350" s="42"/>
      <c r="H350" s="42"/>
      <c r="I350" s="223"/>
      <c r="J350" s="42"/>
      <c r="K350" s="42"/>
      <c r="L350" s="46"/>
      <c r="M350" s="224"/>
      <c r="N350" s="225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127</v>
      </c>
      <c r="AU350" s="19" t="s">
        <v>84</v>
      </c>
    </row>
    <row r="351" spans="1:51" s="13" customFormat="1" ht="12">
      <c r="A351" s="13"/>
      <c r="B351" s="226"/>
      <c r="C351" s="227"/>
      <c r="D351" s="228" t="s">
        <v>129</v>
      </c>
      <c r="E351" s="229" t="s">
        <v>19</v>
      </c>
      <c r="F351" s="230" t="s">
        <v>179</v>
      </c>
      <c r="G351" s="227"/>
      <c r="H351" s="231">
        <v>5.31</v>
      </c>
      <c r="I351" s="232"/>
      <c r="J351" s="227"/>
      <c r="K351" s="227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129</v>
      </c>
      <c r="AU351" s="237" t="s">
        <v>84</v>
      </c>
      <c r="AV351" s="13" t="s">
        <v>84</v>
      </c>
      <c r="AW351" s="13" t="s">
        <v>36</v>
      </c>
      <c r="AX351" s="13" t="s">
        <v>82</v>
      </c>
      <c r="AY351" s="237" t="s">
        <v>119</v>
      </c>
    </row>
    <row r="352" spans="1:65" s="2" customFormat="1" ht="21.75" customHeight="1">
      <c r="A352" s="40"/>
      <c r="B352" s="41"/>
      <c r="C352" s="207" t="s">
        <v>457</v>
      </c>
      <c r="D352" s="207" t="s">
        <v>121</v>
      </c>
      <c r="E352" s="208" t="s">
        <v>458</v>
      </c>
      <c r="F352" s="209" t="s">
        <v>459</v>
      </c>
      <c r="G352" s="210" t="s">
        <v>143</v>
      </c>
      <c r="H352" s="211">
        <v>100.323</v>
      </c>
      <c r="I352" s="212"/>
      <c r="J352" s="213">
        <f>ROUND(I352*H352,2)</f>
        <v>0</v>
      </c>
      <c r="K352" s="214"/>
      <c r="L352" s="46"/>
      <c r="M352" s="215" t="s">
        <v>19</v>
      </c>
      <c r="N352" s="216" t="s">
        <v>45</v>
      </c>
      <c r="O352" s="86"/>
      <c r="P352" s="217">
        <f>O352*H352</f>
        <v>0</v>
      </c>
      <c r="Q352" s="217">
        <v>0</v>
      </c>
      <c r="R352" s="217">
        <f>Q352*H352</f>
        <v>0</v>
      </c>
      <c r="S352" s="217">
        <v>2.5</v>
      </c>
      <c r="T352" s="218">
        <f>S352*H352</f>
        <v>250.80749999999998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9" t="s">
        <v>125</v>
      </c>
      <c r="AT352" s="219" t="s">
        <v>121</v>
      </c>
      <c r="AU352" s="219" t="s">
        <v>84</v>
      </c>
      <c r="AY352" s="19" t="s">
        <v>119</v>
      </c>
      <c r="BE352" s="220">
        <f>IF(N352="základní",J352,0)</f>
        <v>0</v>
      </c>
      <c r="BF352" s="220">
        <f>IF(N352="snížená",J352,0)</f>
        <v>0</v>
      </c>
      <c r="BG352" s="220">
        <f>IF(N352="zákl. přenesená",J352,0)</f>
        <v>0</v>
      </c>
      <c r="BH352" s="220">
        <f>IF(N352="sníž. přenesená",J352,0)</f>
        <v>0</v>
      </c>
      <c r="BI352" s="220">
        <f>IF(N352="nulová",J352,0)</f>
        <v>0</v>
      </c>
      <c r="BJ352" s="19" t="s">
        <v>82</v>
      </c>
      <c r="BK352" s="220">
        <f>ROUND(I352*H352,2)</f>
        <v>0</v>
      </c>
      <c r="BL352" s="19" t="s">
        <v>125</v>
      </c>
      <c r="BM352" s="219" t="s">
        <v>460</v>
      </c>
    </row>
    <row r="353" spans="1:47" s="2" customFormat="1" ht="12">
      <c r="A353" s="40"/>
      <c r="B353" s="41"/>
      <c r="C353" s="42"/>
      <c r="D353" s="221" t="s">
        <v>127</v>
      </c>
      <c r="E353" s="42"/>
      <c r="F353" s="222" t="s">
        <v>461</v>
      </c>
      <c r="G353" s="42"/>
      <c r="H353" s="42"/>
      <c r="I353" s="223"/>
      <c r="J353" s="42"/>
      <c r="K353" s="42"/>
      <c r="L353" s="46"/>
      <c r="M353" s="224"/>
      <c r="N353" s="225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127</v>
      </c>
      <c r="AU353" s="19" t="s">
        <v>84</v>
      </c>
    </row>
    <row r="354" spans="1:51" s="13" customFormat="1" ht="12">
      <c r="A354" s="13"/>
      <c r="B354" s="226"/>
      <c r="C354" s="227"/>
      <c r="D354" s="228" t="s">
        <v>129</v>
      </c>
      <c r="E354" s="229" t="s">
        <v>19</v>
      </c>
      <c r="F354" s="230" t="s">
        <v>180</v>
      </c>
      <c r="G354" s="227"/>
      <c r="H354" s="231">
        <v>57.843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129</v>
      </c>
      <c r="AU354" s="237" t="s">
        <v>84</v>
      </c>
      <c r="AV354" s="13" t="s">
        <v>84</v>
      </c>
      <c r="AW354" s="13" t="s">
        <v>36</v>
      </c>
      <c r="AX354" s="13" t="s">
        <v>74</v>
      </c>
      <c r="AY354" s="237" t="s">
        <v>119</v>
      </c>
    </row>
    <row r="355" spans="1:51" s="13" customFormat="1" ht="12">
      <c r="A355" s="13"/>
      <c r="B355" s="226"/>
      <c r="C355" s="227"/>
      <c r="D355" s="228" t="s">
        <v>129</v>
      </c>
      <c r="E355" s="229" t="s">
        <v>19</v>
      </c>
      <c r="F355" s="230" t="s">
        <v>181</v>
      </c>
      <c r="G355" s="227"/>
      <c r="H355" s="231">
        <v>42.48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129</v>
      </c>
      <c r="AU355" s="237" t="s">
        <v>84</v>
      </c>
      <c r="AV355" s="13" t="s">
        <v>84</v>
      </c>
      <c r="AW355" s="13" t="s">
        <v>36</v>
      </c>
      <c r="AX355" s="13" t="s">
        <v>74</v>
      </c>
      <c r="AY355" s="237" t="s">
        <v>119</v>
      </c>
    </row>
    <row r="356" spans="1:51" s="15" customFormat="1" ht="12">
      <c r="A356" s="15"/>
      <c r="B356" s="248"/>
      <c r="C356" s="249"/>
      <c r="D356" s="228" t="s">
        <v>129</v>
      </c>
      <c r="E356" s="250" t="s">
        <v>19</v>
      </c>
      <c r="F356" s="251" t="s">
        <v>156</v>
      </c>
      <c r="G356" s="249"/>
      <c r="H356" s="252">
        <v>100.32300000000001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8" t="s">
        <v>129</v>
      </c>
      <c r="AU356" s="258" t="s">
        <v>84</v>
      </c>
      <c r="AV356" s="15" t="s">
        <v>125</v>
      </c>
      <c r="AW356" s="15" t="s">
        <v>36</v>
      </c>
      <c r="AX356" s="15" t="s">
        <v>82</v>
      </c>
      <c r="AY356" s="258" t="s">
        <v>119</v>
      </c>
    </row>
    <row r="357" spans="1:65" s="2" customFormat="1" ht="16.5" customHeight="1">
      <c r="A357" s="40"/>
      <c r="B357" s="41"/>
      <c r="C357" s="207" t="s">
        <v>462</v>
      </c>
      <c r="D357" s="207" t="s">
        <v>121</v>
      </c>
      <c r="E357" s="208" t="s">
        <v>463</v>
      </c>
      <c r="F357" s="209" t="s">
        <v>464</v>
      </c>
      <c r="G357" s="210" t="s">
        <v>143</v>
      </c>
      <c r="H357" s="211">
        <v>3</v>
      </c>
      <c r="I357" s="212"/>
      <c r="J357" s="213">
        <f>ROUND(I357*H357,2)</f>
        <v>0</v>
      </c>
      <c r="K357" s="214"/>
      <c r="L357" s="46"/>
      <c r="M357" s="215" t="s">
        <v>19</v>
      </c>
      <c r="N357" s="216" t="s">
        <v>45</v>
      </c>
      <c r="O357" s="86"/>
      <c r="P357" s="217">
        <f>O357*H357</f>
        <v>0</v>
      </c>
      <c r="Q357" s="217">
        <v>0</v>
      </c>
      <c r="R357" s="217">
        <f>Q357*H357</f>
        <v>0</v>
      </c>
      <c r="S357" s="217">
        <v>2.41</v>
      </c>
      <c r="T357" s="218">
        <f>S357*H357</f>
        <v>7.23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9" t="s">
        <v>125</v>
      </c>
      <c r="AT357" s="219" t="s">
        <v>121</v>
      </c>
      <c r="AU357" s="219" t="s">
        <v>84</v>
      </c>
      <c r="AY357" s="19" t="s">
        <v>119</v>
      </c>
      <c r="BE357" s="220">
        <f>IF(N357="základní",J357,0)</f>
        <v>0</v>
      </c>
      <c r="BF357" s="220">
        <f>IF(N357="snížená",J357,0)</f>
        <v>0</v>
      </c>
      <c r="BG357" s="220">
        <f>IF(N357="zákl. přenesená",J357,0)</f>
        <v>0</v>
      </c>
      <c r="BH357" s="220">
        <f>IF(N357="sníž. přenesená",J357,0)</f>
        <v>0</v>
      </c>
      <c r="BI357" s="220">
        <f>IF(N357="nulová",J357,0)</f>
        <v>0</v>
      </c>
      <c r="BJ357" s="19" t="s">
        <v>82</v>
      </c>
      <c r="BK357" s="220">
        <f>ROUND(I357*H357,2)</f>
        <v>0</v>
      </c>
      <c r="BL357" s="19" t="s">
        <v>125</v>
      </c>
      <c r="BM357" s="219" t="s">
        <v>465</v>
      </c>
    </row>
    <row r="358" spans="1:47" s="2" customFormat="1" ht="12">
      <c r="A358" s="40"/>
      <c r="B358" s="41"/>
      <c r="C358" s="42"/>
      <c r="D358" s="221" t="s">
        <v>127</v>
      </c>
      <c r="E358" s="42"/>
      <c r="F358" s="222" t="s">
        <v>466</v>
      </c>
      <c r="G358" s="42"/>
      <c r="H358" s="42"/>
      <c r="I358" s="223"/>
      <c r="J358" s="42"/>
      <c r="K358" s="42"/>
      <c r="L358" s="46"/>
      <c r="M358" s="224"/>
      <c r="N358" s="225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127</v>
      </c>
      <c r="AU358" s="19" t="s">
        <v>84</v>
      </c>
    </row>
    <row r="359" spans="1:51" s="13" customFormat="1" ht="12">
      <c r="A359" s="13"/>
      <c r="B359" s="226"/>
      <c r="C359" s="227"/>
      <c r="D359" s="228" t="s">
        <v>129</v>
      </c>
      <c r="E359" s="229" t="s">
        <v>19</v>
      </c>
      <c r="F359" s="230" t="s">
        <v>182</v>
      </c>
      <c r="G359" s="227"/>
      <c r="H359" s="231">
        <v>3</v>
      </c>
      <c r="I359" s="232"/>
      <c r="J359" s="227"/>
      <c r="K359" s="227"/>
      <c r="L359" s="233"/>
      <c r="M359" s="234"/>
      <c r="N359" s="235"/>
      <c r="O359" s="235"/>
      <c r="P359" s="235"/>
      <c r="Q359" s="235"/>
      <c r="R359" s="235"/>
      <c r="S359" s="235"/>
      <c r="T359" s="23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7" t="s">
        <v>129</v>
      </c>
      <c r="AU359" s="237" t="s">
        <v>84</v>
      </c>
      <c r="AV359" s="13" t="s">
        <v>84</v>
      </c>
      <c r="AW359" s="13" t="s">
        <v>36</v>
      </c>
      <c r="AX359" s="13" t="s">
        <v>82</v>
      </c>
      <c r="AY359" s="237" t="s">
        <v>119</v>
      </c>
    </row>
    <row r="360" spans="1:63" s="12" customFormat="1" ht="22.8" customHeight="1">
      <c r="A360" s="12"/>
      <c r="B360" s="191"/>
      <c r="C360" s="192"/>
      <c r="D360" s="193" t="s">
        <v>73</v>
      </c>
      <c r="E360" s="205" t="s">
        <v>467</v>
      </c>
      <c r="F360" s="205" t="s">
        <v>468</v>
      </c>
      <c r="G360" s="192"/>
      <c r="H360" s="192"/>
      <c r="I360" s="195"/>
      <c r="J360" s="206">
        <f>BK360</f>
        <v>0</v>
      </c>
      <c r="K360" s="192"/>
      <c r="L360" s="197"/>
      <c r="M360" s="198"/>
      <c r="N360" s="199"/>
      <c r="O360" s="199"/>
      <c r="P360" s="200">
        <f>SUM(P361:P385)</f>
        <v>0</v>
      </c>
      <c r="Q360" s="199"/>
      <c r="R360" s="200">
        <f>SUM(R361:R385)</f>
        <v>0</v>
      </c>
      <c r="S360" s="199"/>
      <c r="T360" s="201">
        <f>SUM(T361:T385)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2" t="s">
        <v>82</v>
      </c>
      <c r="AT360" s="203" t="s">
        <v>73</v>
      </c>
      <c r="AU360" s="203" t="s">
        <v>82</v>
      </c>
      <c r="AY360" s="202" t="s">
        <v>119</v>
      </c>
      <c r="BK360" s="204">
        <f>SUM(BK361:BK385)</f>
        <v>0</v>
      </c>
    </row>
    <row r="361" spans="1:65" s="2" customFormat="1" ht="24.15" customHeight="1">
      <c r="A361" s="40"/>
      <c r="B361" s="41"/>
      <c r="C361" s="207" t="s">
        <v>469</v>
      </c>
      <c r="D361" s="207" t="s">
        <v>121</v>
      </c>
      <c r="E361" s="208" t="s">
        <v>470</v>
      </c>
      <c r="F361" s="209" t="s">
        <v>471</v>
      </c>
      <c r="G361" s="210" t="s">
        <v>239</v>
      </c>
      <c r="H361" s="211">
        <v>7.5</v>
      </c>
      <c r="I361" s="212"/>
      <c r="J361" s="213">
        <f>ROUND(I361*H361,2)</f>
        <v>0</v>
      </c>
      <c r="K361" s="214"/>
      <c r="L361" s="46"/>
      <c r="M361" s="215" t="s">
        <v>19</v>
      </c>
      <c r="N361" s="216" t="s">
        <v>45</v>
      </c>
      <c r="O361" s="86"/>
      <c r="P361" s="217">
        <f>O361*H361</f>
        <v>0</v>
      </c>
      <c r="Q361" s="217">
        <v>0</v>
      </c>
      <c r="R361" s="217">
        <f>Q361*H361</f>
        <v>0</v>
      </c>
      <c r="S361" s="217">
        <v>0</v>
      </c>
      <c r="T361" s="218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9" t="s">
        <v>125</v>
      </c>
      <c r="AT361" s="219" t="s">
        <v>121</v>
      </c>
      <c r="AU361" s="219" t="s">
        <v>84</v>
      </c>
      <c r="AY361" s="19" t="s">
        <v>119</v>
      </c>
      <c r="BE361" s="220">
        <f>IF(N361="základní",J361,0)</f>
        <v>0</v>
      </c>
      <c r="BF361" s="220">
        <f>IF(N361="snížená",J361,0)</f>
        <v>0</v>
      </c>
      <c r="BG361" s="220">
        <f>IF(N361="zákl. přenesená",J361,0)</f>
        <v>0</v>
      </c>
      <c r="BH361" s="220">
        <f>IF(N361="sníž. přenesená",J361,0)</f>
        <v>0</v>
      </c>
      <c r="BI361" s="220">
        <f>IF(N361="nulová",J361,0)</f>
        <v>0</v>
      </c>
      <c r="BJ361" s="19" t="s">
        <v>82</v>
      </c>
      <c r="BK361" s="220">
        <f>ROUND(I361*H361,2)</f>
        <v>0</v>
      </c>
      <c r="BL361" s="19" t="s">
        <v>125</v>
      </c>
      <c r="BM361" s="219" t="s">
        <v>472</v>
      </c>
    </row>
    <row r="362" spans="1:47" s="2" customFormat="1" ht="12">
      <c r="A362" s="40"/>
      <c r="B362" s="41"/>
      <c r="C362" s="42"/>
      <c r="D362" s="221" t="s">
        <v>127</v>
      </c>
      <c r="E362" s="42"/>
      <c r="F362" s="222" t="s">
        <v>473</v>
      </c>
      <c r="G362" s="42"/>
      <c r="H362" s="42"/>
      <c r="I362" s="223"/>
      <c r="J362" s="42"/>
      <c r="K362" s="42"/>
      <c r="L362" s="46"/>
      <c r="M362" s="224"/>
      <c r="N362" s="225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127</v>
      </c>
      <c r="AU362" s="19" t="s">
        <v>84</v>
      </c>
    </row>
    <row r="363" spans="1:51" s="13" customFormat="1" ht="12">
      <c r="A363" s="13"/>
      <c r="B363" s="226"/>
      <c r="C363" s="227"/>
      <c r="D363" s="228" t="s">
        <v>129</v>
      </c>
      <c r="E363" s="229" t="s">
        <v>19</v>
      </c>
      <c r="F363" s="230" t="s">
        <v>474</v>
      </c>
      <c r="G363" s="227"/>
      <c r="H363" s="231">
        <v>7.5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129</v>
      </c>
      <c r="AU363" s="237" t="s">
        <v>84</v>
      </c>
      <c r="AV363" s="13" t="s">
        <v>84</v>
      </c>
      <c r="AW363" s="13" t="s">
        <v>36</v>
      </c>
      <c r="AX363" s="13" t="s">
        <v>82</v>
      </c>
      <c r="AY363" s="237" t="s">
        <v>119</v>
      </c>
    </row>
    <row r="364" spans="1:65" s="2" customFormat="1" ht="24.15" customHeight="1">
      <c r="A364" s="40"/>
      <c r="B364" s="41"/>
      <c r="C364" s="207" t="s">
        <v>475</v>
      </c>
      <c r="D364" s="207" t="s">
        <v>121</v>
      </c>
      <c r="E364" s="208" t="s">
        <v>476</v>
      </c>
      <c r="F364" s="209" t="s">
        <v>477</v>
      </c>
      <c r="G364" s="210" t="s">
        <v>239</v>
      </c>
      <c r="H364" s="211">
        <v>1025.989</v>
      </c>
      <c r="I364" s="212"/>
      <c r="J364" s="213">
        <f>ROUND(I364*H364,2)</f>
        <v>0</v>
      </c>
      <c r="K364" s="214"/>
      <c r="L364" s="46"/>
      <c r="M364" s="215" t="s">
        <v>19</v>
      </c>
      <c r="N364" s="216" t="s">
        <v>45</v>
      </c>
      <c r="O364" s="86"/>
      <c r="P364" s="217">
        <f>O364*H364</f>
        <v>0</v>
      </c>
      <c r="Q364" s="217">
        <v>0</v>
      </c>
      <c r="R364" s="217">
        <f>Q364*H364</f>
        <v>0</v>
      </c>
      <c r="S364" s="217">
        <v>0</v>
      </c>
      <c r="T364" s="218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9" t="s">
        <v>125</v>
      </c>
      <c r="AT364" s="219" t="s">
        <v>121</v>
      </c>
      <c r="AU364" s="219" t="s">
        <v>84</v>
      </c>
      <c r="AY364" s="19" t="s">
        <v>119</v>
      </c>
      <c r="BE364" s="220">
        <f>IF(N364="základní",J364,0)</f>
        <v>0</v>
      </c>
      <c r="BF364" s="220">
        <f>IF(N364="snížená",J364,0)</f>
        <v>0</v>
      </c>
      <c r="BG364" s="220">
        <f>IF(N364="zákl. přenesená",J364,0)</f>
        <v>0</v>
      </c>
      <c r="BH364" s="220">
        <f>IF(N364="sníž. přenesená",J364,0)</f>
        <v>0</v>
      </c>
      <c r="BI364" s="220">
        <f>IF(N364="nulová",J364,0)</f>
        <v>0</v>
      </c>
      <c r="BJ364" s="19" t="s">
        <v>82</v>
      </c>
      <c r="BK364" s="220">
        <f>ROUND(I364*H364,2)</f>
        <v>0</v>
      </c>
      <c r="BL364" s="19" t="s">
        <v>125</v>
      </c>
      <c r="BM364" s="219" t="s">
        <v>478</v>
      </c>
    </row>
    <row r="365" spans="1:47" s="2" customFormat="1" ht="12">
      <c r="A365" s="40"/>
      <c r="B365" s="41"/>
      <c r="C365" s="42"/>
      <c r="D365" s="221" t="s">
        <v>127</v>
      </c>
      <c r="E365" s="42"/>
      <c r="F365" s="222" t="s">
        <v>479</v>
      </c>
      <c r="G365" s="42"/>
      <c r="H365" s="42"/>
      <c r="I365" s="223"/>
      <c r="J365" s="42"/>
      <c r="K365" s="42"/>
      <c r="L365" s="46"/>
      <c r="M365" s="224"/>
      <c r="N365" s="225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127</v>
      </c>
      <c r="AU365" s="19" t="s">
        <v>84</v>
      </c>
    </row>
    <row r="366" spans="1:51" s="13" customFormat="1" ht="12">
      <c r="A366" s="13"/>
      <c r="B366" s="226"/>
      <c r="C366" s="227"/>
      <c r="D366" s="228" t="s">
        <v>129</v>
      </c>
      <c r="E366" s="229" t="s">
        <v>19</v>
      </c>
      <c r="F366" s="230" t="s">
        <v>177</v>
      </c>
      <c r="G366" s="227"/>
      <c r="H366" s="231">
        <v>87.5</v>
      </c>
      <c r="I366" s="232"/>
      <c r="J366" s="227"/>
      <c r="K366" s="227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129</v>
      </c>
      <c r="AU366" s="237" t="s">
        <v>84</v>
      </c>
      <c r="AV366" s="13" t="s">
        <v>84</v>
      </c>
      <c r="AW366" s="13" t="s">
        <v>36</v>
      </c>
      <c r="AX366" s="13" t="s">
        <v>74</v>
      </c>
      <c r="AY366" s="237" t="s">
        <v>119</v>
      </c>
    </row>
    <row r="367" spans="1:51" s="13" customFormat="1" ht="12">
      <c r="A367" s="13"/>
      <c r="B367" s="226"/>
      <c r="C367" s="227"/>
      <c r="D367" s="228" t="s">
        <v>129</v>
      </c>
      <c r="E367" s="229" t="s">
        <v>19</v>
      </c>
      <c r="F367" s="230" t="s">
        <v>177</v>
      </c>
      <c r="G367" s="227"/>
      <c r="H367" s="231">
        <v>87.5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129</v>
      </c>
      <c r="AU367" s="237" t="s">
        <v>84</v>
      </c>
      <c r="AV367" s="13" t="s">
        <v>84</v>
      </c>
      <c r="AW367" s="13" t="s">
        <v>36</v>
      </c>
      <c r="AX367" s="13" t="s">
        <v>74</v>
      </c>
      <c r="AY367" s="237" t="s">
        <v>119</v>
      </c>
    </row>
    <row r="368" spans="1:51" s="13" customFormat="1" ht="12">
      <c r="A368" s="13"/>
      <c r="B368" s="226"/>
      <c r="C368" s="227"/>
      <c r="D368" s="228" t="s">
        <v>129</v>
      </c>
      <c r="E368" s="229" t="s">
        <v>19</v>
      </c>
      <c r="F368" s="230" t="s">
        <v>146</v>
      </c>
      <c r="G368" s="227"/>
      <c r="H368" s="231">
        <v>90.209</v>
      </c>
      <c r="I368" s="232"/>
      <c r="J368" s="227"/>
      <c r="K368" s="227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129</v>
      </c>
      <c r="AU368" s="237" t="s">
        <v>84</v>
      </c>
      <c r="AV368" s="13" t="s">
        <v>84</v>
      </c>
      <c r="AW368" s="13" t="s">
        <v>36</v>
      </c>
      <c r="AX368" s="13" t="s">
        <v>74</v>
      </c>
      <c r="AY368" s="237" t="s">
        <v>119</v>
      </c>
    </row>
    <row r="369" spans="1:51" s="13" customFormat="1" ht="12">
      <c r="A369" s="13"/>
      <c r="B369" s="226"/>
      <c r="C369" s="227"/>
      <c r="D369" s="228" t="s">
        <v>129</v>
      </c>
      <c r="E369" s="229" t="s">
        <v>19</v>
      </c>
      <c r="F369" s="230" t="s">
        <v>147</v>
      </c>
      <c r="G369" s="227"/>
      <c r="H369" s="231">
        <v>10.214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129</v>
      </c>
      <c r="AU369" s="237" t="s">
        <v>84</v>
      </c>
      <c r="AV369" s="13" t="s">
        <v>84</v>
      </c>
      <c r="AW369" s="13" t="s">
        <v>36</v>
      </c>
      <c r="AX369" s="13" t="s">
        <v>74</v>
      </c>
      <c r="AY369" s="237" t="s">
        <v>119</v>
      </c>
    </row>
    <row r="370" spans="1:51" s="13" customFormat="1" ht="12">
      <c r="A370" s="13"/>
      <c r="B370" s="226"/>
      <c r="C370" s="227"/>
      <c r="D370" s="228" t="s">
        <v>129</v>
      </c>
      <c r="E370" s="229" t="s">
        <v>19</v>
      </c>
      <c r="F370" s="230" t="s">
        <v>148</v>
      </c>
      <c r="G370" s="227"/>
      <c r="H370" s="231">
        <v>60.341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129</v>
      </c>
      <c r="AU370" s="237" t="s">
        <v>84</v>
      </c>
      <c r="AV370" s="13" t="s">
        <v>84</v>
      </c>
      <c r="AW370" s="13" t="s">
        <v>36</v>
      </c>
      <c r="AX370" s="13" t="s">
        <v>74</v>
      </c>
      <c r="AY370" s="237" t="s">
        <v>119</v>
      </c>
    </row>
    <row r="371" spans="1:51" s="14" customFormat="1" ht="12">
      <c r="A371" s="14"/>
      <c r="B371" s="238"/>
      <c r="C371" s="239"/>
      <c r="D371" s="228" t="s">
        <v>129</v>
      </c>
      <c r="E371" s="240" t="s">
        <v>19</v>
      </c>
      <c r="F371" s="241" t="s">
        <v>149</v>
      </c>
      <c r="G371" s="239"/>
      <c r="H371" s="240" t="s">
        <v>19</v>
      </c>
      <c r="I371" s="242"/>
      <c r="J371" s="239"/>
      <c r="K371" s="239"/>
      <c r="L371" s="243"/>
      <c r="M371" s="244"/>
      <c r="N371" s="245"/>
      <c r="O371" s="245"/>
      <c r="P371" s="245"/>
      <c r="Q371" s="245"/>
      <c r="R371" s="245"/>
      <c r="S371" s="245"/>
      <c r="T371" s="24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7" t="s">
        <v>129</v>
      </c>
      <c r="AU371" s="247" t="s">
        <v>84</v>
      </c>
      <c r="AV371" s="14" t="s">
        <v>82</v>
      </c>
      <c r="AW371" s="14" t="s">
        <v>36</v>
      </c>
      <c r="AX371" s="14" t="s">
        <v>74</v>
      </c>
      <c r="AY371" s="247" t="s">
        <v>119</v>
      </c>
    </row>
    <row r="372" spans="1:51" s="13" customFormat="1" ht="12">
      <c r="A372" s="13"/>
      <c r="B372" s="226"/>
      <c r="C372" s="227"/>
      <c r="D372" s="228" t="s">
        <v>129</v>
      </c>
      <c r="E372" s="229" t="s">
        <v>19</v>
      </c>
      <c r="F372" s="230" t="s">
        <v>150</v>
      </c>
      <c r="G372" s="227"/>
      <c r="H372" s="231">
        <v>-0.24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129</v>
      </c>
      <c r="AU372" s="237" t="s">
        <v>84</v>
      </c>
      <c r="AV372" s="13" t="s">
        <v>84</v>
      </c>
      <c r="AW372" s="13" t="s">
        <v>36</v>
      </c>
      <c r="AX372" s="13" t="s">
        <v>74</v>
      </c>
      <c r="AY372" s="237" t="s">
        <v>119</v>
      </c>
    </row>
    <row r="373" spans="1:51" s="13" customFormat="1" ht="12">
      <c r="A373" s="13"/>
      <c r="B373" s="226"/>
      <c r="C373" s="227"/>
      <c r="D373" s="228" t="s">
        <v>129</v>
      </c>
      <c r="E373" s="229" t="s">
        <v>19</v>
      </c>
      <c r="F373" s="230" t="s">
        <v>151</v>
      </c>
      <c r="G373" s="227"/>
      <c r="H373" s="231">
        <v>4.177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129</v>
      </c>
      <c r="AU373" s="237" t="s">
        <v>84</v>
      </c>
      <c r="AV373" s="13" t="s">
        <v>84</v>
      </c>
      <c r="AW373" s="13" t="s">
        <v>36</v>
      </c>
      <c r="AX373" s="13" t="s">
        <v>74</v>
      </c>
      <c r="AY373" s="237" t="s">
        <v>119</v>
      </c>
    </row>
    <row r="374" spans="1:51" s="13" customFormat="1" ht="12">
      <c r="A374" s="13"/>
      <c r="B374" s="226"/>
      <c r="C374" s="227"/>
      <c r="D374" s="228" t="s">
        <v>129</v>
      </c>
      <c r="E374" s="229" t="s">
        <v>19</v>
      </c>
      <c r="F374" s="230" t="s">
        <v>152</v>
      </c>
      <c r="G374" s="227"/>
      <c r="H374" s="231">
        <v>10.125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129</v>
      </c>
      <c r="AU374" s="237" t="s">
        <v>84</v>
      </c>
      <c r="AV374" s="13" t="s">
        <v>84</v>
      </c>
      <c r="AW374" s="13" t="s">
        <v>36</v>
      </c>
      <c r="AX374" s="13" t="s">
        <v>74</v>
      </c>
      <c r="AY374" s="237" t="s">
        <v>119</v>
      </c>
    </row>
    <row r="375" spans="1:51" s="13" customFormat="1" ht="12">
      <c r="A375" s="13"/>
      <c r="B375" s="226"/>
      <c r="C375" s="227"/>
      <c r="D375" s="228" t="s">
        <v>129</v>
      </c>
      <c r="E375" s="229" t="s">
        <v>19</v>
      </c>
      <c r="F375" s="230" t="s">
        <v>153</v>
      </c>
      <c r="G375" s="227"/>
      <c r="H375" s="231">
        <v>3.962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129</v>
      </c>
      <c r="AU375" s="237" t="s">
        <v>84</v>
      </c>
      <c r="AV375" s="13" t="s">
        <v>84</v>
      </c>
      <c r="AW375" s="13" t="s">
        <v>36</v>
      </c>
      <c r="AX375" s="13" t="s">
        <v>74</v>
      </c>
      <c r="AY375" s="237" t="s">
        <v>119</v>
      </c>
    </row>
    <row r="376" spans="1:51" s="13" customFormat="1" ht="12">
      <c r="A376" s="13"/>
      <c r="B376" s="226"/>
      <c r="C376" s="227"/>
      <c r="D376" s="228" t="s">
        <v>129</v>
      </c>
      <c r="E376" s="229" t="s">
        <v>19</v>
      </c>
      <c r="F376" s="230" t="s">
        <v>154</v>
      </c>
      <c r="G376" s="227"/>
      <c r="H376" s="231">
        <v>25.383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129</v>
      </c>
      <c r="AU376" s="237" t="s">
        <v>84</v>
      </c>
      <c r="AV376" s="13" t="s">
        <v>84</v>
      </c>
      <c r="AW376" s="13" t="s">
        <v>36</v>
      </c>
      <c r="AX376" s="13" t="s">
        <v>74</v>
      </c>
      <c r="AY376" s="237" t="s">
        <v>119</v>
      </c>
    </row>
    <row r="377" spans="1:51" s="13" customFormat="1" ht="12">
      <c r="A377" s="13"/>
      <c r="B377" s="226"/>
      <c r="C377" s="227"/>
      <c r="D377" s="228" t="s">
        <v>129</v>
      </c>
      <c r="E377" s="229" t="s">
        <v>19</v>
      </c>
      <c r="F377" s="230" t="s">
        <v>155</v>
      </c>
      <c r="G377" s="227"/>
      <c r="H377" s="231">
        <v>1.302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129</v>
      </c>
      <c r="AU377" s="237" t="s">
        <v>84</v>
      </c>
      <c r="AV377" s="13" t="s">
        <v>84</v>
      </c>
      <c r="AW377" s="13" t="s">
        <v>36</v>
      </c>
      <c r="AX377" s="13" t="s">
        <v>74</v>
      </c>
      <c r="AY377" s="237" t="s">
        <v>119</v>
      </c>
    </row>
    <row r="378" spans="1:51" s="13" customFormat="1" ht="12">
      <c r="A378" s="13"/>
      <c r="B378" s="226"/>
      <c r="C378" s="227"/>
      <c r="D378" s="228" t="s">
        <v>129</v>
      </c>
      <c r="E378" s="229" t="s">
        <v>19</v>
      </c>
      <c r="F378" s="230" t="s">
        <v>179</v>
      </c>
      <c r="G378" s="227"/>
      <c r="H378" s="231">
        <v>5.31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129</v>
      </c>
      <c r="AU378" s="237" t="s">
        <v>84</v>
      </c>
      <c r="AV378" s="13" t="s">
        <v>84</v>
      </c>
      <c r="AW378" s="13" t="s">
        <v>36</v>
      </c>
      <c r="AX378" s="13" t="s">
        <v>74</v>
      </c>
      <c r="AY378" s="237" t="s">
        <v>119</v>
      </c>
    </row>
    <row r="379" spans="1:51" s="13" customFormat="1" ht="12">
      <c r="A379" s="13"/>
      <c r="B379" s="226"/>
      <c r="C379" s="227"/>
      <c r="D379" s="228" t="s">
        <v>129</v>
      </c>
      <c r="E379" s="229" t="s">
        <v>19</v>
      </c>
      <c r="F379" s="230" t="s">
        <v>180</v>
      </c>
      <c r="G379" s="227"/>
      <c r="H379" s="231">
        <v>57.843</v>
      </c>
      <c r="I379" s="232"/>
      <c r="J379" s="227"/>
      <c r="K379" s="227"/>
      <c r="L379" s="233"/>
      <c r="M379" s="234"/>
      <c r="N379" s="235"/>
      <c r="O379" s="235"/>
      <c r="P379" s="235"/>
      <c r="Q379" s="235"/>
      <c r="R379" s="235"/>
      <c r="S379" s="235"/>
      <c r="T379" s="23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7" t="s">
        <v>129</v>
      </c>
      <c r="AU379" s="237" t="s">
        <v>84</v>
      </c>
      <c r="AV379" s="13" t="s">
        <v>84</v>
      </c>
      <c r="AW379" s="13" t="s">
        <v>36</v>
      </c>
      <c r="AX379" s="13" t="s">
        <v>74</v>
      </c>
      <c r="AY379" s="237" t="s">
        <v>119</v>
      </c>
    </row>
    <row r="380" spans="1:51" s="13" customFormat="1" ht="12">
      <c r="A380" s="13"/>
      <c r="B380" s="226"/>
      <c r="C380" s="227"/>
      <c r="D380" s="228" t="s">
        <v>129</v>
      </c>
      <c r="E380" s="229" t="s">
        <v>19</v>
      </c>
      <c r="F380" s="230" t="s">
        <v>181</v>
      </c>
      <c r="G380" s="227"/>
      <c r="H380" s="231">
        <v>42.48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129</v>
      </c>
      <c r="AU380" s="237" t="s">
        <v>84</v>
      </c>
      <c r="AV380" s="13" t="s">
        <v>84</v>
      </c>
      <c r="AW380" s="13" t="s">
        <v>36</v>
      </c>
      <c r="AX380" s="13" t="s">
        <v>74</v>
      </c>
      <c r="AY380" s="237" t="s">
        <v>119</v>
      </c>
    </row>
    <row r="381" spans="1:51" s="16" customFormat="1" ht="12">
      <c r="A381" s="16"/>
      <c r="B381" s="259"/>
      <c r="C381" s="260"/>
      <c r="D381" s="228" t="s">
        <v>129</v>
      </c>
      <c r="E381" s="261" t="s">
        <v>19</v>
      </c>
      <c r="F381" s="262" t="s">
        <v>169</v>
      </c>
      <c r="G381" s="260"/>
      <c r="H381" s="263">
        <v>486.10600000000005</v>
      </c>
      <c r="I381" s="264"/>
      <c r="J381" s="260"/>
      <c r="K381" s="260"/>
      <c r="L381" s="265"/>
      <c r="M381" s="266"/>
      <c r="N381" s="267"/>
      <c r="O381" s="267"/>
      <c r="P381" s="267"/>
      <c r="Q381" s="267"/>
      <c r="R381" s="267"/>
      <c r="S381" s="267"/>
      <c r="T381" s="268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T381" s="269" t="s">
        <v>129</v>
      </c>
      <c r="AU381" s="269" t="s">
        <v>84</v>
      </c>
      <c r="AV381" s="16" t="s">
        <v>135</v>
      </c>
      <c r="AW381" s="16" t="s">
        <v>36</v>
      </c>
      <c r="AX381" s="16" t="s">
        <v>74</v>
      </c>
      <c r="AY381" s="269" t="s">
        <v>119</v>
      </c>
    </row>
    <row r="382" spans="1:51" s="13" customFormat="1" ht="12">
      <c r="A382" s="13"/>
      <c r="B382" s="226"/>
      <c r="C382" s="227"/>
      <c r="D382" s="228" t="s">
        <v>129</v>
      </c>
      <c r="E382" s="229" t="s">
        <v>19</v>
      </c>
      <c r="F382" s="230" t="s">
        <v>480</v>
      </c>
      <c r="G382" s="227"/>
      <c r="H382" s="231">
        <v>1025.989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129</v>
      </c>
      <c r="AU382" s="237" t="s">
        <v>84</v>
      </c>
      <c r="AV382" s="13" t="s">
        <v>84</v>
      </c>
      <c r="AW382" s="13" t="s">
        <v>36</v>
      </c>
      <c r="AX382" s="13" t="s">
        <v>82</v>
      </c>
      <c r="AY382" s="237" t="s">
        <v>119</v>
      </c>
    </row>
    <row r="383" spans="1:65" s="2" customFormat="1" ht="24.15" customHeight="1">
      <c r="A383" s="40"/>
      <c r="B383" s="41"/>
      <c r="C383" s="207" t="s">
        <v>481</v>
      </c>
      <c r="D383" s="207" t="s">
        <v>121</v>
      </c>
      <c r="E383" s="208" t="s">
        <v>482</v>
      </c>
      <c r="F383" s="209" t="s">
        <v>483</v>
      </c>
      <c r="G383" s="210" t="s">
        <v>239</v>
      </c>
      <c r="H383" s="211">
        <v>84</v>
      </c>
      <c r="I383" s="212"/>
      <c r="J383" s="213">
        <f>ROUND(I383*H383,2)</f>
        <v>0</v>
      </c>
      <c r="K383" s="214"/>
      <c r="L383" s="46"/>
      <c r="M383" s="215" t="s">
        <v>19</v>
      </c>
      <c r="N383" s="216" t="s">
        <v>45</v>
      </c>
      <c r="O383" s="86"/>
      <c r="P383" s="217">
        <f>O383*H383</f>
        <v>0</v>
      </c>
      <c r="Q383" s="217">
        <v>0</v>
      </c>
      <c r="R383" s="217">
        <f>Q383*H383</f>
        <v>0</v>
      </c>
      <c r="S383" s="217">
        <v>0</v>
      </c>
      <c r="T383" s="218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9" t="s">
        <v>125</v>
      </c>
      <c r="AT383" s="219" t="s">
        <v>121</v>
      </c>
      <c r="AU383" s="219" t="s">
        <v>84</v>
      </c>
      <c r="AY383" s="19" t="s">
        <v>119</v>
      </c>
      <c r="BE383" s="220">
        <f>IF(N383="základní",J383,0)</f>
        <v>0</v>
      </c>
      <c r="BF383" s="220">
        <f>IF(N383="snížená",J383,0)</f>
        <v>0</v>
      </c>
      <c r="BG383" s="220">
        <f>IF(N383="zákl. přenesená",J383,0)</f>
        <v>0</v>
      </c>
      <c r="BH383" s="220">
        <f>IF(N383="sníž. přenesená",J383,0)</f>
        <v>0</v>
      </c>
      <c r="BI383" s="220">
        <f>IF(N383="nulová",J383,0)</f>
        <v>0</v>
      </c>
      <c r="BJ383" s="19" t="s">
        <v>82</v>
      </c>
      <c r="BK383" s="220">
        <f>ROUND(I383*H383,2)</f>
        <v>0</v>
      </c>
      <c r="BL383" s="19" t="s">
        <v>125</v>
      </c>
      <c r="BM383" s="219" t="s">
        <v>484</v>
      </c>
    </row>
    <row r="384" spans="1:47" s="2" customFormat="1" ht="12">
      <c r="A384" s="40"/>
      <c r="B384" s="41"/>
      <c r="C384" s="42"/>
      <c r="D384" s="221" t="s">
        <v>127</v>
      </c>
      <c r="E384" s="42"/>
      <c r="F384" s="222" t="s">
        <v>485</v>
      </c>
      <c r="G384" s="42"/>
      <c r="H384" s="42"/>
      <c r="I384" s="223"/>
      <c r="J384" s="42"/>
      <c r="K384" s="42"/>
      <c r="L384" s="46"/>
      <c r="M384" s="224"/>
      <c r="N384" s="225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127</v>
      </c>
      <c r="AU384" s="19" t="s">
        <v>84</v>
      </c>
    </row>
    <row r="385" spans="1:51" s="13" customFormat="1" ht="12">
      <c r="A385" s="13"/>
      <c r="B385" s="226"/>
      <c r="C385" s="227"/>
      <c r="D385" s="228" t="s">
        <v>129</v>
      </c>
      <c r="E385" s="229" t="s">
        <v>19</v>
      </c>
      <c r="F385" s="230" t="s">
        <v>486</v>
      </c>
      <c r="G385" s="227"/>
      <c r="H385" s="231">
        <v>84</v>
      </c>
      <c r="I385" s="232"/>
      <c r="J385" s="227"/>
      <c r="K385" s="227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129</v>
      </c>
      <c r="AU385" s="237" t="s">
        <v>84</v>
      </c>
      <c r="AV385" s="13" t="s">
        <v>84</v>
      </c>
      <c r="AW385" s="13" t="s">
        <v>36</v>
      </c>
      <c r="AX385" s="13" t="s">
        <v>82</v>
      </c>
      <c r="AY385" s="237" t="s">
        <v>119</v>
      </c>
    </row>
    <row r="386" spans="1:63" s="12" customFormat="1" ht="22.8" customHeight="1">
      <c r="A386" s="12"/>
      <c r="B386" s="191"/>
      <c r="C386" s="192"/>
      <c r="D386" s="193" t="s">
        <v>73</v>
      </c>
      <c r="E386" s="205" t="s">
        <v>487</v>
      </c>
      <c r="F386" s="205" t="s">
        <v>488</v>
      </c>
      <c r="G386" s="192"/>
      <c r="H386" s="192"/>
      <c r="I386" s="195"/>
      <c r="J386" s="206">
        <f>BK386</f>
        <v>0</v>
      </c>
      <c r="K386" s="192"/>
      <c r="L386" s="197"/>
      <c r="M386" s="198"/>
      <c r="N386" s="199"/>
      <c r="O386" s="199"/>
      <c r="P386" s="200">
        <f>SUM(P387:P388)</f>
        <v>0</v>
      </c>
      <c r="Q386" s="199"/>
      <c r="R386" s="200">
        <f>SUM(R387:R388)</f>
        <v>0</v>
      </c>
      <c r="S386" s="199"/>
      <c r="T386" s="201">
        <f>SUM(T387:T388)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02" t="s">
        <v>82</v>
      </c>
      <c r="AT386" s="203" t="s">
        <v>73</v>
      </c>
      <c r="AU386" s="203" t="s">
        <v>82</v>
      </c>
      <c r="AY386" s="202" t="s">
        <v>119</v>
      </c>
      <c r="BK386" s="204">
        <f>SUM(BK387:BK388)</f>
        <v>0</v>
      </c>
    </row>
    <row r="387" spans="1:65" s="2" customFormat="1" ht="33" customHeight="1">
      <c r="A387" s="40"/>
      <c r="B387" s="41"/>
      <c r="C387" s="207" t="s">
        <v>489</v>
      </c>
      <c r="D387" s="207" t="s">
        <v>121</v>
      </c>
      <c r="E387" s="208" t="s">
        <v>490</v>
      </c>
      <c r="F387" s="209" t="s">
        <v>491</v>
      </c>
      <c r="G387" s="210" t="s">
        <v>239</v>
      </c>
      <c r="H387" s="211">
        <v>55.393</v>
      </c>
      <c r="I387" s="212"/>
      <c r="J387" s="213">
        <f>ROUND(I387*H387,2)</f>
        <v>0</v>
      </c>
      <c r="K387" s="214"/>
      <c r="L387" s="46"/>
      <c r="M387" s="215" t="s">
        <v>19</v>
      </c>
      <c r="N387" s="216" t="s">
        <v>45</v>
      </c>
      <c r="O387" s="86"/>
      <c r="P387" s="217">
        <f>O387*H387</f>
        <v>0</v>
      </c>
      <c r="Q387" s="217">
        <v>0</v>
      </c>
      <c r="R387" s="217">
        <f>Q387*H387</f>
        <v>0</v>
      </c>
      <c r="S387" s="217">
        <v>0</v>
      </c>
      <c r="T387" s="218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9" t="s">
        <v>125</v>
      </c>
      <c r="AT387" s="219" t="s">
        <v>121</v>
      </c>
      <c r="AU387" s="219" t="s">
        <v>84</v>
      </c>
      <c r="AY387" s="19" t="s">
        <v>119</v>
      </c>
      <c r="BE387" s="220">
        <f>IF(N387="základní",J387,0)</f>
        <v>0</v>
      </c>
      <c r="BF387" s="220">
        <f>IF(N387="snížená",J387,0)</f>
        <v>0</v>
      </c>
      <c r="BG387" s="220">
        <f>IF(N387="zákl. přenesená",J387,0)</f>
        <v>0</v>
      </c>
      <c r="BH387" s="220">
        <f>IF(N387="sníž. přenesená",J387,0)</f>
        <v>0</v>
      </c>
      <c r="BI387" s="220">
        <f>IF(N387="nulová",J387,0)</f>
        <v>0</v>
      </c>
      <c r="BJ387" s="19" t="s">
        <v>82</v>
      </c>
      <c r="BK387" s="220">
        <f>ROUND(I387*H387,2)</f>
        <v>0</v>
      </c>
      <c r="BL387" s="19" t="s">
        <v>125</v>
      </c>
      <c r="BM387" s="219" t="s">
        <v>492</v>
      </c>
    </row>
    <row r="388" spans="1:47" s="2" customFormat="1" ht="12">
      <c r="A388" s="40"/>
      <c r="B388" s="41"/>
      <c r="C388" s="42"/>
      <c r="D388" s="221" t="s">
        <v>127</v>
      </c>
      <c r="E388" s="42"/>
      <c r="F388" s="222" t="s">
        <v>493</v>
      </c>
      <c r="G388" s="42"/>
      <c r="H388" s="42"/>
      <c r="I388" s="223"/>
      <c r="J388" s="42"/>
      <c r="K388" s="42"/>
      <c r="L388" s="46"/>
      <c r="M388" s="281"/>
      <c r="N388" s="282"/>
      <c r="O388" s="283"/>
      <c r="P388" s="283"/>
      <c r="Q388" s="283"/>
      <c r="R388" s="283"/>
      <c r="S388" s="283"/>
      <c r="T388" s="284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127</v>
      </c>
      <c r="AU388" s="19" t="s">
        <v>84</v>
      </c>
    </row>
    <row r="389" spans="1:31" s="2" customFormat="1" ht="6.95" customHeight="1">
      <c r="A389" s="40"/>
      <c r="B389" s="61"/>
      <c r="C389" s="62"/>
      <c r="D389" s="62"/>
      <c r="E389" s="62"/>
      <c r="F389" s="62"/>
      <c r="G389" s="62"/>
      <c r="H389" s="62"/>
      <c r="I389" s="62"/>
      <c r="J389" s="62"/>
      <c r="K389" s="62"/>
      <c r="L389" s="46"/>
      <c r="M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</row>
  </sheetData>
  <sheetProtection password="CC35" sheet="1" objects="1" scenarios="1" formatColumns="0" formatRows="0" autoFilter="0"/>
  <autoFilter ref="C87:K388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1_02/113107213"/>
    <hyperlink ref="F95" r:id="rId2" display="https://podminky.urs.cz/item/CS_URS_2021_02/113107223"/>
    <hyperlink ref="F98" r:id="rId3" display="https://podminky.urs.cz/item/CS_URS_2021_02/113154124"/>
    <hyperlink ref="F101" r:id="rId4" display="https://podminky.urs.cz/item/CS_URS_2021_02/122251104"/>
    <hyperlink ref="F114" r:id="rId5" display="https://podminky.urs.cz/item/CS_URS_2021_02/162551108"/>
    <hyperlink ref="F127" r:id="rId6" display="https://podminky.urs.cz/item/CS_URS_2021_02/162751117"/>
    <hyperlink ref="F149" r:id="rId7" display="https://podminky.urs.cz/item/CS_URS_2021_02/167151111"/>
    <hyperlink ref="F160" r:id="rId8" display="https://podminky.urs.cz/item/CS_URS_2021_02/171151112"/>
    <hyperlink ref="F171" r:id="rId9" display="https://podminky.urs.cz/item/CS_URS_2021_02/171251201"/>
    <hyperlink ref="F191" r:id="rId10" display="https://podminky.urs.cz/item/CS_URS_2021_02/181252305"/>
    <hyperlink ref="F194" r:id="rId11" display="https://podminky.urs.cz/item/CS_URS_2021_02/181951112"/>
    <hyperlink ref="F198" r:id="rId12" display="https://podminky.urs.cz/item/CS_URS_2021_02/212752101"/>
    <hyperlink ref="F202" r:id="rId13" display="https://podminky.urs.cz/item/CS_URS_2021_02/317321018"/>
    <hyperlink ref="F205" r:id="rId14" display="https://podminky.urs.cz/item/CS_URS_2021_02/317353111"/>
    <hyperlink ref="F208" r:id="rId15" display="https://podminky.urs.cz/item/CS_URS_2021_02/317353112"/>
    <hyperlink ref="F211" r:id="rId16" display="https://podminky.urs.cz/item/CS_URS_2021_02/317361016"/>
    <hyperlink ref="F214" r:id="rId17" display="https://podminky.urs.cz/item/CS_URS_2021_02/327323125"/>
    <hyperlink ref="F217" r:id="rId18" display="https://podminky.urs.cz/item/CS_URS_2021_02/327324128"/>
    <hyperlink ref="F228" r:id="rId19" display="https://podminky.urs.cz/item/CS_URS_2021_02/327351211"/>
    <hyperlink ref="F239" r:id="rId20" display="https://podminky.urs.cz/item/CS_URS_2021_02/327351221"/>
    <hyperlink ref="F250" r:id="rId21" display="https://podminky.urs.cz/item/CS_URS_2021_02/327361006"/>
    <hyperlink ref="F263" r:id="rId22" display="https://podminky.urs.cz/item/CS_URS_2021_02/334791112"/>
    <hyperlink ref="F267" r:id="rId23" display="https://podminky.urs.cz/item/CS_URS_2021_02/458311121"/>
    <hyperlink ref="F270" r:id="rId24" display="https://podminky.urs.cz/item/CS_URS_2021_02/463211131"/>
    <hyperlink ref="F274" r:id="rId25" display="https://podminky.urs.cz/item/CS_URS_2021_02/564231111"/>
    <hyperlink ref="F277" r:id="rId26" display="https://podminky.urs.cz/item/CS_URS_2021_02/564811111"/>
    <hyperlink ref="F280" r:id="rId27" display="https://podminky.urs.cz/item/CS_URS_2021_02/564851111"/>
    <hyperlink ref="F283" r:id="rId28" display="https://podminky.urs.cz/item/CS_URS_2021_02/564871113"/>
    <hyperlink ref="F286" r:id="rId29" display="https://podminky.urs.cz/item/CS_URS_2021_02/565165121"/>
    <hyperlink ref="F289" r:id="rId30" display="https://podminky.urs.cz/item/CS_URS_2021_02/567122114"/>
    <hyperlink ref="F292" r:id="rId31" display="https://podminky.urs.cz/item/CS_URS_2021_02/573111113"/>
    <hyperlink ref="F295" r:id="rId32" display="https://podminky.urs.cz/item/CS_URS_2021_02/573231108"/>
    <hyperlink ref="F298" r:id="rId33" display="https://podminky.urs.cz/item/CS_URS_2021_02/576133121"/>
    <hyperlink ref="F301" r:id="rId34" display="https://podminky.urs.cz/item/CS_URS_2021_02/577156121"/>
    <hyperlink ref="F305" r:id="rId35" display="https://podminky.urs.cz/item/CS_URS_2021_02/911334122"/>
    <hyperlink ref="F308" r:id="rId36" display="https://podminky.urs.cz/item/CS_URS_2021_02/911334411"/>
    <hyperlink ref="F310" r:id="rId37" display="https://podminky.urs.cz/item/CS_URS_2021_02/911334513"/>
    <hyperlink ref="F312" r:id="rId38" display="https://podminky.urs.cz/item/CS_URS_2021_02/911334524"/>
    <hyperlink ref="F314" r:id="rId39" display="https://podminky.urs.cz/item/CS_URS_2021_02/911381812"/>
    <hyperlink ref="F317" r:id="rId40" display="https://podminky.urs.cz/item/CS_URS_2021_02/915111112"/>
    <hyperlink ref="F320" r:id="rId41" display="https://podminky.urs.cz/item/CS_URS_2021_02/915611111"/>
    <hyperlink ref="F323" r:id="rId42" display="https://podminky.urs.cz/item/CS_URS_2021_02/919112231"/>
    <hyperlink ref="F326" r:id="rId43" display="https://podminky.urs.cz/item/CS_URS_2021_02/919121231"/>
    <hyperlink ref="F329" r:id="rId44" display="https://podminky.urs.cz/item/CS_URS_2021_02/919521180"/>
    <hyperlink ref="F332" r:id="rId45" display="https://podminky.urs.cz/item/CS_URS_2021_02/919726122"/>
    <hyperlink ref="F335" r:id="rId46" display="https://podminky.urs.cz/item/CS_URS_2021_02/919735112"/>
    <hyperlink ref="F338" r:id="rId47" display="https://podminky.urs.cz/item/CS_URS_2021_02/931951111"/>
    <hyperlink ref="F343" r:id="rId48" display="https://podminky.urs.cz/item/CS_URS_2021_02/966005211"/>
    <hyperlink ref="F348" r:id="rId49" display="https://podminky.urs.cz/item/CS_URS_2021_02/966006211"/>
    <hyperlink ref="F350" r:id="rId50" display="https://podminky.urs.cz/item/CS_URS_2021_02/981513112"/>
    <hyperlink ref="F353" r:id="rId51" display="https://podminky.urs.cz/item/CS_URS_2021_02/981513113"/>
    <hyperlink ref="F358" r:id="rId52" display="https://podminky.urs.cz/item/CS_URS_2021_02/981513114"/>
    <hyperlink ref="F362" r:id="rId53" display="https://podminky.urs.cz/item/CS_URS_2021_02/997221862"/>
    <hyperlink ref="F365" r:id="rId54" display="https://podminky.urs.cz/item/CS_URS_2021_02/997221873"/>
    <hyperlink ref="F384" r:id="rId55" display="https://podminky.urs.cz/item/CS_URS_2021_02/997221875"/>
    <hyperlink ref="F388" r:id="rId56" display="https://podminky.urs.cz/item/CS_URS_2021_02/99815313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III/00711 Makotřasy, bezpečnostní opatření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494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9. 12. 2021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">
        <v>33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29</v>
      </c>
      <c r="J24" s="138" t="s">
        <v>35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ROUND((SUM(BE84:BE123)),2)</f>
        <v>0</v>
      </c>
      <c r="G33" s="40"/>
      <c r="H33" s="40"/>
      <c r="I33" s="150">
        <v>0.21</v>
      </c>
      <c r="J33" s="149">
        <f>ROUND(((SUM(BE84:BE123))*I33),2)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ROUND((SUM(BF84:BF123)),2)</f>
        <v>0</v>
      </c>
      <c r="G34" s="40"/>
      <c r="H34" s="40"/>
      <c r="I34" s="150">
        <v>0.15</v>
      </c>
      <c r="J34" s="149">
        <f>ROUND(((SUM(BF84:BF123))*I34),2)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ROUND((SUM(BG84:BG123)),2)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ROUND((SUM(BH84:BH123)),2)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ROUND((SUM(BI84:BI123)),2)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III/00711 Makotřasy, bezpečnostní opatření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Makotřasy</v>
      </c>
      <c r="G52" s="42"/>
      <c r="H52" s="42"/>
      <c r="I52" s="34" t="s">
        <v>23</v>
      </c>
      <c r="J52" s="74" t="str">
        <f>IF(J12="","",J12)</f>
        <v>9. 12. 2021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KSÚS Středočeského kraje, p.o.</v>
      </c>
      <c r="G54" s="42"/>
      <c r="H54" s="42"/>
      <c r="I54" s="34" t="s">
        <v>32</v>
      </c>
      <c r="J54" s="38" t="str">
        <f>E21</f>
        <v>Statická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>Statická spol. s 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494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495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496</v>
      </c>
      <c r="E62" s="176"/>
      <c r="F62" s="176"/>
      <c r="G62" s="176"/>
      <c r="H62" s="176"/>
      <c r="I62" s="176"/>
      <c r="J62" s="177">
        <f>J110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497</v>
      </c>
      <c r="E63" s="176"/>
      <c r="F63" s="176"/>
      <c r="G63" s="176"/>
      <c r="H63" s="176"/>
      <c r="I63" s="176"/>
      <c r="J63" s="177">
        <f>J114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498</v>
      </c>
      <c r="E64" s="176"/>
      <c r="F64" s="176"/>
      <c r="G64" s="176"/>
      <c r="H64" s="176"/>
      <c r="I64" s="176"/>
      <c r="J64" s="177">
        <f>J117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104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III/00711 Makotřasy, bezpečnostní opatření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89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VRN - Vedlejší rozpočtové náklady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Makotřasy</v>
      </c>
      <c r="G78" s="42"/>
      <c r="H78" s="42"/>
      <c r="I78" s="34" t="s">
        <v>23</v>
      </c>
      <c r="J78" s="74" t="str">
        <f>IF(J12="","",J12)</f>
        <v>9. 12. 2021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>KSÚS Středočeského kraje, p.o.</v>
      </c>
      <c r="G80" s="42"/>
      <c r="H80" s="42"/>
      <c r="I80" s="34" t="s">
        <v>32</v>
      </c>
      <c r="J80" s="38" t="str">
        <f>E21</f>
        <v>Statická spol. s r.o.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30</v>
      </c>
      <c r="D81" s="42"/>
      <c r="E81" s="42"/>
      <c r="F81" s="29" t="str">
        <f>IF(E18="","",E18)</f>
        <v>Vyplň údaj</v>
      </c>
      <c r="G81" s="42"/>
      <c r="H81" s="42"/>
      <c r="I81" s="34" t="s">
        <v>37</v>
      </c>
      <c r="J81" s="38" t="str">
        <f>E24</f>
        <v>Statická spol. s r.o.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105</v>
      </c>
      <c r="D83" s="182" t="s">
        <v>59</v>
      </c>
      <c r="E83" s="182" t="s">
        <v>55</v>
      </c>
      <c r="F83" s="182" t="s">
        <v>56</v>
      </c>
      <c r="G83" s="182" t="s">
        <v>106</v>
      </c>
      <c r="H83" s="182" t="s">
        <v>107</v>
      </c>
      <c r="I83" s="182" t="s">
        <v>108</v>
      </c>
      <c r="J83" s="183" t="s">
        <v>93</v>
      </c>
      <c r="K83" s="184" t="s">
        <v>109</v>
      </c>
      <c r="L83" s="185"/>
      <c r="M83" s="94" t="s">
        <v>19</v>
      </c>
      <c r="N83" s="95" t="s">
        <v>44</v>
      </c>
      <c r="O83" s="95" t="s">
        <v>110</v>
      </c>
      <c r="P83" s="95" t="s">
        <v>111</v>
      </c>
      <c r="Q83" s="95" t="s">
        <v>112</v>
      </c>
      <c r="R83" s="95" t="s">
        <v>113</v>
      </c>
      <c r="S83" s="95" t="s">
        <v>114</v>
      </c>
      <c r="T83" s="96" t="s">
        <v>115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116</v>
      </c>
      <c r="D84" s="42"/>
      <c r="E84" s="42"/>
      <c r="F84" s="42"/>
      <c r="G84" s="42"/>
      <c r="H84" s="42"/>
      <c r="I84" s="42"/>
      <c r="J84" s="186">
        <f>BK84</f>
        <v>0</v>
      </c>
      <c r="K84" s="42"/>
      <c r="L84" s="46"/>
      <c r="M84" s="97"/>
      <c r="N84" s="187"/>
      <c r="O84" s="98"/>
      <c r="P84" s="188">
        <f>P85</f>
        <v>0</v>
      </c>
      <c r="Q84" s="98"/>
      <c r="R84" s="188">
        <f>R85</f>
        <v>0</v>
      </c>
      <c r="S84" s="98"/>
      <c r="T84" s="189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73</v>
      </c>
      <c r="AU84" s="19" t="s">
        <v>94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73</v>
      </c>
      <c r="E85" s="194" t="s">
        <v>85</v>
      </c>
      <c r="F85" s="194" t="s">
        <v>86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P86+P110+P114+P117</f>
        <v>0</v>
      </c>
      <c r="Q85" s="199"/>
      <c r="R85" s="200">
        <f>R86+R110+R114+R117</f>
        <v>0</v>
      </c>
      <c r="S85" s="199"/>
      <c r="T85" s="201">
        <f>T86+T110+T114+T117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157</v>
      </c>
      <c r="AT85" s="203" t="s">
        <v>73</v>
      </c>
      <c r="AU85" s="203" t="s">
        <v>74</v>
      </c>
      <c r="AY85" s="202" t="s">
        <v>119</v>
      </c>
      <c r="BK85" s="204">
        <f>BK86+BK110+BK114+BK117</f>
        <v>0</v>
      </c>
    </row>
    <row r="86" spans="1:63" s="12" customFormat="1" ht="22.8" customHeight="1">
      <c r="A86" s="12"/>
      <c r="B86" s="191"/>
      <c r="C86" s="192"/>
      <c r="D86" s="193" t="s">
        <v>73</v>
      </c>
      <c r="E86" s="205" t="s">
        <v>499</v>
      </c>
      <c r="F86" s="205" t="s">
        <v>500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SUM(P87:P109)</f>
        <v>0</v>
      </c>
      <c r="Q86" s="199"/>
      <c r="R86" s="200">
        <f>SUM(R87:R109)</f>
        <v>0</v>
      </c>
      <c r="S86" s="199"/>
      <c r="T86" s="201">
        <f>SUM(T87:T109)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157</v>
      </c>
      <c r="AT86" s="203" t="s">
        <v>73</v>
      </c>
      <c r="AU86" s="203" t="s">
        <v>82</v>
      </c>
      <c r="AY86" s="202" t="s">
        <v>119</v>
      </c>
      <c r="BK86" s="204">
        <f>SUM(BK87:BK109)</f>
        <v>0</v>
      </c>
    </row>
    <row r="87" spans="1:65" s="2" customFormat="1" ht="16.5" customHeight="1">
      <c r="A87" s="40"/>
      <c r="B87" s="41"/>
      <c r="C87" s="207" t="s">
        <v>82</v>
      </c>
      <c r="D87" s="207" t="s">
        <v>121</v>
      </c>
      <c r="E87" s="208" t="s">
        <v>501</v>
      </c>
      <c r="F87" s="209" t="s">
        <v>502</v>
      </c>
      <c r="G87" s="210" t="s">
        <v>503</v>
      </c>
      <c r="H87" s="211">
        <v>1</v>
      </c>
      <c r="I87" s="212"/>
      <c r="J87" s="213">
        <f>ROUND(I87*H87,2)</f>
        <v>0</v>
      </c>
      <c r="K87" s="214"/>
      <c r="L87" s="46"/>
      <c r="M87" s="215" t="s">
        <v>19</v>
      </c>
      <c r="N87" s="216" t="s">
        <v>45</v>
      </c>
      <c r="O87" s="86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9" t="s">
        <v>504</v>
      </c>
      <c r="AT87" s="219" t="s">
        <v>121</v>
      </c>
      <c r="AU87" s="219" t="s">
        <v>84</v>
      </c>
      <c r="AY87" s="19" t="s">
        <v>119</v>
      </c>
      <c r="BE87" s="220">
        <f>IF(N87="základní",J87,0)</f>
        <v>0</v>
      </c>
      <c r="BF87" s="220">
        <f>IF(N87="snížená",J87,0)</f>
        <v>0</v>
      </c>
      <c r="BG87" s="220">
        <f>IF(N87="zákl. přenesená",J87,0)</f>
        <v>0</v>
      </c>
      <c r="BH87" s="220">
        <f>IF(N87="sníž. přenesená",J87,0)</f>
        <v>0</v>
      </c>
      <c r="BI87" s="220">
        <f>IF(N87="nulová",J87,0)</f>
        <v>0</v>
      </c>
      <c r="BJ87" s="19" t="s">
        <v>82</v>
      </c>
      <c r="BK87" s="220">
        <f>ROUND(I87*H87,2)</f>
        <v>0</v>
      </c>
      <c r="BL87" s="19" t="s">
        <v>504</v>
      </c>
      <c r="BM87" s="219" t="s">
        <v>505</v>
      </c>
    </row>
    <row r="88" spans="1:47" s="2" customFormat="1" ht="12">
      <c r="A88" s="40"/>
      <c r="B88" s="41"/>
      <c r="C88" s="42"/>
      <c r="D88" s="221" t="s">
        <v>127</v>
      </c>
      <c r="E88" s="42"/>
      <c r="F88" s="222" t="s">
        <v>506</v>
      </c>
      <c r="G88" s="42"/>
      <c r="H88" s="42"/>
      <c r="I88" s="223"/>
      <c r="J88" s="42"/>
      <c r="K88" s="42"/>
      <c r="L88" s="46"/>
      <c r="M88" s="224"/>
      <c r="N88" s="225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127</v>
      </c>
      <c r="AU88" s="19" t="s">
        <v>84</v>
      </c>
    </row>
    <row r="89" spans="1:51" s="13" customFormat="1" ht="12">
      <c r="A89" s="13"/>
      <c r="B89" s="226"/>
      <c r="C89" s="227"/>
      <c r="D89" s="228" t="s">
        <v>129</v>
      </c>
      <c r="E89" s="229" t="s">
        <v>19</v>
      </c>
      <c r="F89" s="230" t="s">
        <v>507</v>
      </c>
      <c r="G89" s="227"/>
      <c r="H89" s="231">
        <v>1</v>
      </c>
      <c r="I89" s="232"/>
      <c r="J89" s="227"/>
      <c r="K89" s="227"/>
      <c r="L89" s="233"/>
      <c r="M89" s="234"/>
      <c r="N89" s="235"/>
      <c r="O89" s="235"/>
      <c r="P89" s="235"/>
      <c r="Q89" s="235"/>
      <c r="R89" s="235"/>
      <c r="S89" s="235"/>
      <c r="T89" s="23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7" t="s">
        <v>129</v>
      </c>
      <c r="AU89" s="237" t="s">
        <v>84</v>
      </c>
      <c r="AV89" s="13" t="s">
        <v>84</v>
      </c>
      <c r="AW89" s="13" t="s">
        <v>36</v>
      </c>
      <c r="AX89" s="13" t="s">
        <v>82</v>
      </c>
      <c r="AY89" s="237" t="s">
        <v>119</v>
      </c>
    </row>
    <row r="90" spans="1:65" s="2" customFormat="1" ht="16.5" customHeight="1">
      <c r="A90" s="40"/>
      <c r="B90" s="41"/>
      <c r="C90" s="207" t="s">
        <v>84</v>
      </c>
      <c r="D90" s="207" t="s">
        <v>121</v>
      </c>
      <c r="E90" s="208" t="s">
        <v>508</v>
      </c>
      <c r="F90" s="209" t="s">
        <v>509</v>
      </c>
      <c r="G90" s="210" t="s">
        <v>503</v>
      </c>
      <c r="H90" s="211">
        <v>2</v>
      </c>
      <c r="I90" s="212"/>
      <c r="J90" s="213">
        <f>ROUND(I90*H90,2)</f>
        <v>0</v>
      </c>
      <c r="K90" s="214"/>
      <c r="L90" s="46"/>
      <c r="M90" s="215" t="s">
        <v>19</v>
      </c>
      <c r="N90" s="216" t="s">
        <v>45</v>
      </c>
      <c r="O90" s="86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9" t="s">
        <v>504</v>
      </c>
      <c r="AT90" s="219" t="s">
        <v>121</v>
      </c>
      <c r="AU90" s="219" t="s">
        <v>84</v>
      </c>
      <c r="AY90" s="19" t="s">
        <v>119</v>
      </c>
      <c r="BE90" s="220">
        <f>IF(N90="základní",J90,0)</f>
        <v>0</v>
      </c>
      <c r="BF90" s="220">
        <f>IF(N90="snížená",J90,0)</f>
        <v>0</v>
      </c>
      <c r="BG90" s="220">
        <f>IF(N90="zákl. přenesená",J90,0)</f>
        <v>0</v>
      </c>
      <c r="BH90" s="220">
        <f>IF(N90="sníž. přenesená",J90,0)</f>
        <v>0</v>
      </c>
      <c r="BI90" s="220">
        <f>IF(N90="nulová",J90,0)</f>
        <v>0</v>
      </c>
      <c r="BJ90" s="19" t="s">
        <v>82</v>
      </c>
      <c r="BK90" s="220">
        <f>ROUND(I90*H90,2)</f>
        <v>0</v>
      </c>
      <c r="BL90" s="19" t="s">
        <v>504</v>
      </c>
      <c r="BM90" s="219" t="s">
        <v>510</v>
      </c>
    </row>
    <row r="91" spans="1:47" s="2" customFormat="1" ht="12">
      <c r="A91" s="40"/>
      <c r="B91" s="41"/>
      <c r="C91" s="42"/>
      <c r="D91" s="221" t="s">
        <v>127</v>
      </c>
      <c r="E91" s="42"/>
      <c r="F91" s="222" t="s">
        <v>511</v>
      </c>
      <c r="G91" s="42"/>
      <c r="H91" s="42"/>
      <c r="I91" s="223"/>
      <c r="J91" s="42"/>
      <c r="K91" s="42"/>
      <c r="L91" s="46"/>
      <c r="M91" s="224"/>
      <c r="N91" s="225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127</v>
      </c>
      <c r="AU91" s="19" t="s">
        <v>84</v>
      </c>
    </row>
    <row r="92" spans="1:51" s="13" customFormat="1" ht="12">
      <c r="A92" s="13"/>
      <c r="B92" s="226"/>
      <c r="C92" s="227"/>
      <c r="D92" s="228" t="s">
        <v>129</v>
      </c>
      <c r="E92" s="229" t="s">
        <v>19</v>
      </c>
      <c r="F92" s="230" t="s">
        <v>512</v>
      </c>
      <c r="G92" s="227"/>
      <c r="H92" s="231">
        <v>1</v>
      </c>
      <c r="I92" s="232"/>
      <c r="J92" s="227"/>
      <c r="K92" s="227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129</v>
      </c>
      <c r="AU92" s="237" t="s">
        <v>84</v>
      </c>
      <c r="AV92" s="13" t="s">
        <v>84</v>
      </c>
      <c r="AW92" s="13" t="s">
        <v>36</v>
      </c>
      <c r="AX92" s="13" t="s">
        <v>74</v>
      </c>
      <c r="AY92" s="237" t="s">
        <v>119</v>
      </c>
    </row>
    <row r="93" spans="1:51" s="13" customFormat="1" ht="12">
      <c r="A93" s="13"/>
      <c r="B93" s="226"/>
      <c r="C93" s="227"/>
      <c r="D93" s="228" t="s">
        <v>129</v>
      </c>
      <c r="E93" s="229" t="s">
        <v>19</v>
      </c>
      <c r="F93" s="230" t="s">
        <v>513</v>
      </c>
      <c r="G93" s="227"/>
      <c r="H93" s="231">
        <v>1</v>
      </c>
      <c r="I93" s="232"/>
      <c r="J93" s="227"/>
      <c r="K93" s="227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129</v>
      </c>
      <c r="AU93" s="237" t="s">
        <v>84</v>
      </c>
      <c r="AV93" s="13" t="s">
        <v>84</v>
      </c>
      <c r="AW93" s="13" t="s">
        <v>36</v>
      </c>
      <c r="AX93" s="13" t="s">
        <v>74</v>
      </c>
      <c r="AY93" s="237" t="s">
        <v>119</v>
      </c>
    </row>
    <row r="94" spans="1:51" s="15" customFormat="1" ht="12">
      <c r="A94" s="15"/>
      <c r="B94" s="248"/>
      <c r="C94" s="249"/>
      <c r="D94" s="228" t="s">
        <v>129</v>
      </c>
      <c r="E94" s="250" t="s">
        <v>19</v>
      </c>
      <c r="F94" s="251" t="s">
        <v>156</v>
      </c>
      <c r="G94" s="249"/>
      <c r="H94" s="252">
        <v>2</v>
      </c>
      <c r="I94" s="253"/>
      <c r="J94" s="249"/>
      <c r="K94" s="249"/>
      <c r="L94" s="254"/>
      <c r="M94" s="255"/>
      <c r="N94" s="256"/>
      <c r="O94" s="256"/>
      <c r="P94" s="256"/>
      <c r="Q94" s="256"/>
      <c r="R94" s="256"/>
      <c r="S94" s="256"/>
      <c r="T94" s="257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8" t="s">
        <v>129</v>
      </c>
      <c r="AU94" s="258" t="s">
        <v>84</v>
      </c>
      <c r="AV94" s="15" t="s">
        <v>125</v>
      </c>
      <c r="AW94" s="15" t="s">
        <v>36</v>
      </c>
      <c r="AX94" s="15" t="s">
        <v>82</v>
      </c>
      <c r="AY94" s="258" t="s">
        <v>119</v>
      </c>
    </row>
    <row r="95" spans="1:65" s="2" customFormat="1" ht="16.5" customHeight="1">
      <c r="A95" s="40"/>
      <c r="B95" s="41"/>
      <c r="C95" s="207" t="s">
        <v>135</v>
      </c>
      <c r="D95" s="207" t="s">
        <v>121</v>
      </c>
      <c r="E95" s="208" t="s">
        <v>514</v>
      </c>
      <c r="F95" s="209" t="s">
        <v>515</v>
      </c>
      <c r="G95" s="210" t="s">
        <v>503</v>
      </c>
      <c r="H95" s="211">
        <v>1</v>
      </c>
      <c r="I95" s="212"/>
      <c r="J95" s="213">
        <f>ROUND(I95*H95,2)</f>
        <v>0</v>
      </c>
      <c r="K95" s="214"/>
      <c r="L95" s="46"/>
      <c r="M95" s="215" t="s">
        <v>19</v>
      </c>
      <c r="N95" s="216" t="s">
        <v>45</v>
      </c>
      <c r="O95" s="8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9" t="s">
        <v>504</v>
      </c>
      <c r="AT95" s="219" t="s">
        <v>121</v>
      </c>
      <c r="AU95" s="219" t="s">
        <v>84</v>
      </c>
      <c r="AY95" s="19" t="s">
        <v>119</v>
      </c>
      <c r="BE95" s="220">
        <f>IF(N95="základní",J95,0)</f>
        <v>0</v>
      </c>
      <c r="BF95" s="220">
        <f>IF(N95="snížená",J95,0)</f>
        <v>0</v>
      </c>
      <c r="BG95" s="220">
        <f>IF(N95="zákl. přenesená",J95,0)</f>
        <v>0</v>
      </c>
      <c r="BH95" s="220">
        <f>IF(N95="sníž. přenesená",J95,0)</f>
        <v>0</v>
      </c>
      <c r="BI95" s="220">
        <f>IF(N95="nulová",J95,0)</f>
        <v>0</v>
      </c>
      <c r="BJ95" s="19" t="s">
        <v>82</v>
      </c>
      <c r="BK95" s="220">
        <f>ROUND(I95*H95,2)</f>
        <v>0</v>
      </c>
      <c r="BL95" s="19" t="s">
        <v>504</v>
      </c>
      <c r="BM95" s="219" t="s">
        <v>516</v>
      </c>
    </row>
    <row r="96" spans="1:47" s="2" customFormat="1" ht="12">
      <c r="A96" s="40"/>
      <c r="B96" s="41"/>
      <c r="C96" s="42"/>
      <c r="D96" s="221" t="s">
        <v>127</v>
      </c>
      <c r="E96" s="42"/>
      <c r="F96" s="222" t="s">
        <v>517</v>
      </c>
      <c r="G96" s="42"/>
      <c r="H96" s="42"/>
      <c r="I96" s="223"/>
      <c r="J96" s="42"/>
      <c r="K96" s="42"/>
      <c r="L96" s="46"/>
      <c r="M96" s="224"/>
      <c r="N96" s="225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127</v>
      </c>
      <c r="AU96" s="19" t="s">
        <v>84</v>
      </c>
    </row>
    <row r="97" spans="1:65" s="2" customFormat="1" ht="16.5" customHeight="1">
      <c r="A97" s="40"/>
      <c r="B97" s="41"/>
      <c r="C97" s="207" t="s">
        <v>125</v>
      </c>
      <c r="D97" s="207" t="s">
        <v>121</v>
      </c>
      <c r="E97" s="208" t="s">
        <v>518</v>
      </c>
      <c r="F97" s="209" t="s">
        <v>519</v>
      </c>
      <c r="G97" s="210" t="s">
        <v>503</v>
      </c>
      <c r="H97" s="211">
        <v>2</v>
      </c>
      <c r="I97" s="212"/>
      <c r="J97" s="213">
        <f>ROUND(I97*H97,2)</f>
        <v>0</v>
      </c>
      <c r="K97" s="214"/>
      <c r="L97" s="46"/>
      <c r="M97" s="215" t="s">
        <v>19</v>
      </c>
      <c r="N97" s="216" t="s">
        <v>45</v>
      </c>
      <c r="O97" s="8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9" t="s">
        <v>504</v>
      </c>
      <c r="AT97" s="219" t="s">
        <v>121</v>
      </c>
      <c r="AU97" s="219" t="s">
        <v>84</v>
      </c>
      <c r="AY97" s="19" t="s">
        <v>119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9" t="s">
        <v>82</v>
      </c>
      <c r="BK97" s="220">
        <f>ROUND(I97*H97,2)</f>
        <v>0</v>
      </c>
      <c r="BL97" s="19" t="s">
        <v>504</v>
      </c>
      <c r="BM97" s="219" t="s">
        <v>520</v>
      </c>
    </row>
    <row r="98" spans="1:47" s="2" customFormat="1" ht="12">
      <c r="A98" s="40"/>
      <c r="B98" s="41"/>
      <c r="C98" s="42"/>
      <c r="D98" s="221" t="s">
        <v>127</v>
      </c>
      <c r="E98" s="42"/>
      <c r="F98" s="222" t="s">
        <v>521</v>
      </c>
      <c r="G98" s="42"/>
      <c r="H98" s="42"/>
      <c r="I98" s="223"/>
      <c r="J98" s="42"/>
      <c r="K98" s="42"/>
      <c r="L98" s="46"/>
      <c r="M98" s="224"/>
      <c r="N98" s="225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127</v>
      </c>
      <c r="AU98" s="19" t="s">
        <v>84</v>
      </c>
    </row>
    <row r="99" spans="1:51" s="13" customFormat="1" ht="12">
      <c r="A99" s="13"/>
      <c r="B99" s="226"/>
      <c r="C99" s="227"/>
      <c r="D99" s="228" t="s">
        <v>129</v>
      </c>
      <c r="E99" s="229" t="s">
        <v>19</v>
      </c>
      <c r="F99" s="230" t="s">
        <v>522</v>
      </c>
      <c r="G99" s="227"/>
      <c r="H99" s="231">
        <v>1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129</v>
      </c>
      <c r="AU99" s="237" t="s">
        <v>84</v>
      </c>
      <c r="AV99" s="13" t="s">
        <v>84</v>
      </c>
      <c r="AW99" s="13" t="s">
        <v>36</v>
      </c>
      <c r="AX99" s="13" t="s">
        <v>74</v>
      </c>
      <c r="AY99" s="237" t="s">
        <v>119</v>
      </c>
    </row>
    <row r="100" spans="1:51" s="13" customFormat="1" ht="12">
      <c r="A100" s="13"/>
      <c r="B100" s="226"/>
      <c r="C100" s="227"/>
      <c r="D100" s="228" t="s">
        <v>129</v>
      </c>
      <c r="E100" s="229" t="s">
        <v>19</v>
      </c>
      <c r="F100" s="230" t="s">
        <v>523</v>
      </c>
      <c r="G100" s="227"/>
      <c r="H100" s="231">
        <v>1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129</v>
      </c>
      <c r="AU100" s="237" t="s">
        <v>84</v>
      </c>
      <c r="AV100" s="13" t="s">
        <v>84</v>
      </c>
      <c r="AW100" s="13" t="s">
        <v>36</v>
      </c>
      <c r="AX100" s="13" t="s">
        <v>74</v>
      </c>
      <c r="AY100" s="237" t="s">
        <v>119</v>
      </c>
    </row>
    <row r="101" spans="1:51" s="15" customFormat="1" ht="12">
      <c r="A101" s="15"/>
      <c r="B101" s="248"/>
      <c r="C101" s="249"/>
      <c r="D101" s="228" t="s">
        <v>129</v>
      </c>
      <c r="E101" s="250" t="s">
        <v>19</v>
      </c>
      <c r="F101" s="251" t="s">
        <v>156</v>
      </c>
      <c r="G101" s="249"/>
      <c r="H101" s="252">
        <v>2</v>
      </c>
      <c r="I101" s="253"/>
      <c r="J101" s="249"/>
      <c r="K101" s="249"/>
      <c r="L101" s="254"/>
      <c r="M101" s="255"/>
      <c r="N101" s="256"/>
      <c r="O101" s="256"/>
      <c r="P101" s="256"/>
      <c r="Q101" s="256"/>
      <c r="R101" s="256"/>
      <c r="S101" s="256"/>
      <c r="T101" s="257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8" t="s">
        <v>129</v>
      </c>
      <c r="AU101" s="258" t="s">
        <v>84</v>
      </c>
      <c r="AV101" s="15" t="s">
        <v>125</v>
      </c>
      <c r="AW101" s="15" t="s">
        <v>36</v>
      </c>
      <c r="AX101" s="15" t="s">
        <v>82</v>
      </c>
      <c r="AY101" s="258" t="s">
        <v>119</v>
      </c>
    </row>
    <row r="102" spans="1:65" s="2" customFormat="1" ht="16.5" customHeight="1">
      <c r="A102" s="40"/>
      <c r="B102" s="41"/>
      <c r="C102" s="207" t="s">
        <v>157</v>
      </c>
      <c r="D102" s="207" t="s">
        <v>121</v>
      </c>
      <c r="E102" s="208" t="s">
        <v>524</v>
      </c>
      <c r="F102" s="209" t="s">
        <v>525</v>
      </c>
      <c r="G102" s="210" t="s">
        <v>503</v>
      </c>
      <c r="H102" s="211">
        <v>1</v>
      </c>
      <c r="I102" s="212"/>
      <c r="J102" s="213">
        <f>ROUND(I102*H102,2)</f>
        <v>0</v>
      </c>
      <c r="K102" s="214"/>
      <c r="L102" s="46"/>
      <c r="M102" s="215" t="s">
        <v>19</v>
      </c>
      <c r="N102" s="216" t="s">
        <v>45</v>
      </c>
      <c r="O102" s="8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9" t="s">
        <v>504</v>
      </c>
      <c r="AT102" s="219" t="s">
        <v>121</v>
      </c>
      <c r="AU102" s="219" t="s">
        <v>84</v>
      </c>
      <c r="AY102" s="19" t="s">
        <v>119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19" t="s">
        <v>82</v>
      </c>
      <c r="BK102" s="220">
        <f>ROUND(I102*H102,2)</f>
        <v>0</v>
      </c>
      <c r="BL102" s="19" t="s">
        <v>504</v>
      </c>
      <c r="BM102" s="219" t="s">
        <v>526</v>
      </c>
    </row>
    <row r="103" spans="1:47" s="2" customFormat="1" ht="12">
      <c r="A103" s="40"/>
      <c r="B103" s="41"/>
      <c r="C103" s="42"/>
      <c r="D103" s="221" t="s">
        <v>127</v>
      </c>
      <c r="E103" s="42"/>
      <c r="F103" s="222" t="s">
        <v>527</v>
      </c>
      <c r="G103" s="42"/>
      <c r="H103" s="42"/>
      <c r="I103" s="223"/>
      <c r="J103" s="42"/>
      <c r="K103" s="42"/>
      <c r="L103" s="46"/>
      <c r="M103" s="224"/>
      <c r="N103" s="225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127</v>
      </c>
      <c r="AU103" s="19" t="s">
        <v>84</v>
      </c>
    </row>
    <row r="104" spans="1:65" s="2" customFormat="1" ht="16.5" customHeight="1">
      <c r="A104" s="40"/>
      <c r="B104" s="41"/>
      <c r="C104" s="207" t="s">
        <v>172</v>
      </c>
      <c r="D104" s="207" t="s">
        <v>121</v>
      </c>
      <c r="E104" s="208" t="s">
        <v>528</v>
      </c>
      <c r="F104" s="209" t="s">
        <v>529</v>
      </c>
      <c r="G104" s="210" t="s">
        <v>503</v>
      </c>
      <c r="H104" s="211">
        <v>1</v>
      </c>
      <c r="I104" s="212"/>
      <c r="J104" s="213">
        <f>ROUND(I104*H104,2)</f>
        <v>0</v>
      </c>
      <c r="K104" s="214"/>
      <c r="L104" s="46"/>
      <c r="M104" s="215" t="s">
        <v>19</v>
      </c>
      <c r="N104" s="216" t="s">
        <v>45</v>
      </c>
      <c r="O104" s="8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9" t="s">
        <v>504</v>
      </c>
      <c r="AT104" s="219" t="s">
        <v>121</v>
      </c>
      <c r="AU104" s="219" t="s">
        <v>84</v>
      </c>
      <c r="AY104" s="19" t="s">
        <v>119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19" t="s">
        <v>82</v>
      </c>
      <c r="BK104" s="220">
        <f>ROUND(I104*H104,2)</f>
        <v>0</v>
      </c>
      <c r="BL104" s="19" t="s">
        <v>504</v>
      </c>
      <c r="BM104" s="219" t="s">
        <v>530</v>
      </c>
    </row>
    <row r="105" spans="1:47" s="2" customFormat="1" ht="12">
      <c r="A105" s="40"/>
      <c r="B105" s="41"/>
      <c r="C105" s="42"/>
      <c r="D105" s="221" t="s">
        <v>127</v>
      </c>
      <c r="E105" s="42"/>
      <c r="F105" s="222" t="s">
        <v>531</v>
      </c>
      <c r="G105" s="42"/>
      <c r="H105" s="42"/>
      <c r="I105" s="223"/>
      <c r="J105" s="42"/>
      <c r="K105" s="42"/>
      <c r="L105" s="46"/>
      <c r="M105" s="224"/>
      <c r="N105" s="225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127</v>
      </c>
      <c r="AU105" s="19" t="s">
        <v>84</v>
      </c>
    </row>
    <row r="106" spans="1:65" s="2" customFormat="1" ht="16.5" customHeight="1">
      <c r="A106" s="40"/>
      <c r="B106" s="41"/>
      <c r="C106" s="207" t="s">
        <v>184</v>
      </c>
      <c r="D106" s="207" t="s">
        <v>121</v>
      </c>
      <c r="E106" s="208" t="s">
        <v>532</v>
      </c>
      <c r="F106" s="209" t="s">
        <v>533</v>
      </c>
      <c r="G106" s="210" t="s">
        <v>503</v>
      </c>
      <c r="H106" s="211">
        <v>1</v>
      </c>
      <c r="I106" s="212"/>
      <c r="J106" s="213">
        <f>ROUND(I106*H106,2)</f>
        <v>0</v>
      </c>
      <c r="K106" s="214"/>
      <c r="L106" s="46"/>
      <c r="M106" s="215" t="s">
        <v>19</v>
      </c>
      <c r="N106" s="216" t="s">
        <v>45</v>
      </c>
      <c r="O106" s="8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9" t="s">
        <v>504</v>
      </c>
      <c r="AT106" s="219" t="s">
        <v>121</v>
      </c>
      <c r="AU106" s="219" t="s">
        <v>84</v>
      </c>
      <c r="AY106" s="19" t="s">
        <v>119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9" t="s">
        <v>82</v>
      </c>
      <c r="BK106" s="220">
        <f>ROUND(I106*H106,2)</f>
        <v>0</v>
      </c>
      <c r="BL106" s="19" t="s">
        <v>504</v>
      </c>
      <c r="BM106" s="219" t="s">
        <v>534</v>
      </c>
    </row>
    <row r="107" spans="1:47" s="2" customFormat="1" ht="12">
      <c r="A107" s="40"/>
      <c r="B107" s="41"/>
      <c r="C107" s="42"/>
      <c r="D107" s="221" t="s">
        <v>127</v>
      </c>
      <c r="E107" s="42"/>
      <c r="F107" s="222" t="s">
        <v>535</v>
      </c>
      <c r="G107" s="42"/>
      <c r="H107" s="42"/>
      <c r="I107" s="223"/>
      <c r="J107" s="42"/>
      <c r="K107" s="42"/>
      <c r="L107" s="46"/>
      <c r="M107" s="224"/>
      <c r="N107" s="225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127</v>
      </c>
      <c r="AU107" s="19" t="s">
        <v>84</v>
      </c>
    </row>
    <row r="108" spans="1:65" s="2" customFormat="1" ht="16.5" customHeight="1">
      <c r="A108" s="40"/>
      <c r="B108" s="41"/>
      <c r="C108" s="207" t="s">
        <v>189</v>
      </c>
      <c r="D108" s="207" t="s">
        <v>121</v>
      </c>
      <c r="E108" s="208" t="s">
        <v>536</v>
      </c>
      <c r="F108" s="209" t="s">
        <v>537</v>
      </c>
      <c r="G108" s="210" t="s">
        <v>503</v>
      </c>
      <c r="H108" s="211">
        <v>1</v>
      </c>
      <c r="I108" s="212"/>
      <c r="J108" s="213">
        <f>ROUND(I108*H108,2)</f>
        <v>0</v>
      </c>
      <c r="K108" s="214"/>
      <c r="L108" s="46"/>
      <c r="M108" s="215" t="s">
        <v>19</v>
      </c>
      <c r="N108" s="216" t="s">
        <v>45</v>
      </c>
      <c r="O108" s="8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9" t="s">
        <v>504</v>
      </c>
      <c r="AT108" s="219" t="s">
        <v>121</v>
      </c>
      <c r="AU108" s="219" t="s">
        <v>84</v>
      </c>
      <c r="AY108" s="19" t="s">
        <v>119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9" t="s">
        <v>82</v>
      </c>
      <c r="BK108" s="220">
        <f>ROUND(I108*H108,2)</f>
        <v>0</v>
      </c>
      <c r="BL108" s="19" t="s">
        <v>504</v>
      </c>
      <c r="BM108" s="219" t="s">
        <v>538</v>
      </c>
    </row>
    <row r="109" spans="1:47" s="2" customFormat="1" ht="12">
      <c r="A109" s="40"/>
      <c r="B109" s="41"/>
      <c r="C109" s="42"/>
      <c r="D109" s="221" t="s">
        <v>127</v>
      </c>
      <c r="E109" s="42"/>
      <c r="F109" s="222" t="s">
        <v>539</v>
      </c>
      <c r="G109" s="42"/>
      <c r="H109" s="42"/>
      <c r="I109" s="223"/>
      <c r="J109" s="42"/>
      <c r="K109" s="42"/>
      <c r="L109" s="46"/>
      <c r="M109" s="224"/>
      <c r="N109" s="225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127</v>
      </c>
      <c r="AU109" s="19" t="s">
        <v>84</v>
      </c>
    </row>
    <row r="110" spans="1:63" s="12" customFormat="1" ht="22.8" customHeight="1">
      <c r="A110" s="12"/>
      <c r="B110" s="191"/>
      <c r="C110" s="192"/>
      <c r="D110" s="193" t="s">
        <v>73</v>
      </c>
      <c r="E110" s="205" t="s">
        <v>540</v>
      </c>
      <c r="F110" s="205" t="s">
        <v>541</v>
      </c>
      <c r="G110" s="192"/>
      <c r="H110" s="192"/>
      <c r="I110" s="195"/>
      <c r="J110" s="206">
        <f>BK110</f>
        <v>0</v>
      </c>
      <c r="K110" s="192"/>
      <c r="L110" s="197"/>
      <c r="M110" s="198"/>
      <c r="N110" s="199"/>
      <c r="O110" s="199"/>
      <c r="P110" s="200">
        <f>SUM(P111:P113)</f>
        <v>0</v>
      </c>
      <c r="Q110" s="199"/>
      <c r="R110" s="200">
        <f>SUM(R111:R113)</f>
        <v>0</v>
      </c>
      <c r="S110" s="199"/>
      <c r="T110" s="201">
        <f>SUM(T111:T113)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2" t="s">
        <v>157</v>
      </c>
      <c r="AT110" s="203" t="s">
        <v>73</v>
      </c>
      <c r="AU110" s="203" t="s">
        <v>82</v>
      </c>
      <c r="AY110" s="202" t="s">
        <v>119</v>
      </c>
      <c r="BK110" s="204">
        <f>SUM(BK111:BK113)</f>
        <v>0</v>
      </c>
    </row>
    <row r="111" spans="1:65" s="2" customFormat="1" ht="16.5" customHeight="1">
      <c r="A111" s="40"/>
      <c r="B111" s="41"/>
      <c r="C111" s="207" t="s">
        <v>194</v>
      </c>
      <c r="D111" s="207" t="s">
        <v>121</v>
      </c>
      <c r="E111" s="208" t="s">
        <v>542</v>
      </c>
      <c r="F111" s="209" t="s">
        <v>541</v>
      </c>
      <c r="G111" s="210" t="s">
        <v>503</v>
      </c>
      <c r="H111" s="211">
        <v>1</v>
      </c>
      <c r="I111" s="212"/>
      <c r="J111" s="213">
        <f>ROUND(I111*H111,2)</f>
        <v>0</v>
      </c>
      <c r="K111" s="214"/>
      <c r="L111" s="46"/>
      <c r="M111" s="215" t="s">
        <v>19</v>
      </c>
      <c r="N111" s="216" t="s">
        <v>45</v>
      </c>
      <c r="O111" s="8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9" t="s">
        <v>504</v>
      </c>
      <c r="AT111" s="219" t="s">
        <v>121</v>
      </c>
      <c r="AU111" s="219" t="s">
        <v>84</v>
      </c>
      <c r="AY111" s="19" t="s">
        <v>119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19" t="s">
        <v>82</v>
      </c>
      <c r="BK111" s="220">
        <f>ROUND(I111*H111,2)</f>
        <v>0</v>
      </c>
      <c r="BL111" s="19" t="s">
        <v>504</v>
      </c>
      <c r="BM111" s="219" t="s">
        <v>543</v>
      </c>
    </row>
    <row r="112" spans="1:47" s="2" customFormat="1" ht="12">
      <c r="A112" s="40"/>
      <c r="B112" s="41"/>
      <c r="C112" s="42"/>
      <c r="D112" s="221" t="s">
        <v>127</v>
      </c>
      <c r="E112" s="42"/>
      <c r="F112" s="222" t="s">
        <v>544</v>
      </c>
      <c r="G112" s="42"/>
      <c r="H112" s="42"/>
      <c r="I112" s="223"/>
      <c r="J112" s="42"/>
      <c r="K112" s="42"/>
      <c r="L112" s="46"/>
      <c r="M112" s="224"/>
      <c r="N112" s="225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127</v>
      </c>
      <c r="AU112" s="19" t="s">
        <v>84</v>
      </c>
    </row>
    <row r="113" spans="1:51" s="13" customFormat="1" ht="12">
      <c r="A113" s="13"/>
      <c r="B113" s="226"/>
      <c r="C113" s="227"/>
      <c r="D113" s="228" t="s">
        <v>129</v>
      </c>
      <c r="E113" s="229" t="s">
        <v>19</v>
      </c>
      <c r="F113" s="230" t="s">
        <v>545</v>
      </c>
      <c r="G113" s="227"/>
      <c r="H113" s="231">
        <v>1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129</v>
      </c>
      <c r="AU113" s="237" t="s">
        <v>84</v>
      </c>
      <c r="AV113" s="13" t="s">
        <v>84</v>
      </c>
      <c r="AW113" s="13" t="s">
        <v>36</v>
      </c>
      <c r="AX113" s="13" t="s">
        <v>82</v>
      </c>
      <c r="AY113" s="237" t="s">
        <v>119</v>
      </c>
    </row>
    <row r="114" spans="1:63" s="12" customFormat="1" ht="22.8" customHeight="1">
      <c r="A114" s="12"/>
      <c r="B114" s="191"/>
      <c r="C114" s="192"/>
      <c r="D114" s="193" t="s">
        <v>73</v>
      </c>
      <c r="E114" s="205" t="s">
        <v>546</v>
      </c>
      <c r="F114" s="205" t="s">
        <v>547</v>
      </c>
      <c r="G114" s="192"/>
      <c r="H114" s="192"/>
      <c r="I114" s="195"/>
      <c r="J114" s="206">
        <f>BK114</f>
        <v>0</v>
      </c>
      <c r="K114" s="192"/>
      <c r="L114" s="197"/>
      <c r="M114" s="198"/>
      <c r="N114" s="199"/>
      <c r="O114" s="199"/>
      <c r="P114" s="200">
        <f>SUM(P115:P116)</f>
        <v>0</v>
      </c>
      <c r="Q114" s="199"/>
      <c r="R114" s="200">
        <f>SUM(R115:R116)</f>
        <v>0</v>
      </c>
      <c r="S114" s="199"/>
      <c r="T114" s="201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2" t="s">
        <v>157</v>
      </c>
      <c r="AT114" s="203" t="s">
        <v>73</v>
      </c>
      <c r="AU114" s="203" t="s">
        <v>82</v>
      </c>
      <c r="AY114" s="202" t="s">
        <v>119</v>
      </c>
      <c r="BK114" s="204">
        <f>SUM(BK115:BK116)</f>
        <v>0</v>
      </c>
    </row>
    <row r="115" spans="1:65" s="2" customFormat="1" ht="16.5" customHeight="1">
      <c r="A115" s="40"/>
      <c r="B115" s="41"/>
      <c r="C115" s="207" t="s">
        <v>199</v>
      </c>
      <c r="D115" s="207" t="s">
        <v>121</v>
      </c>
      <c r="E115" s="208" t="s">
        <v>548</v>
      </c>
      <c r="F115" s="209" t="s">
        <v>547</v>
      </c>
      <c r="G115" s="210" t="s">
        <v>503</v>
      </c>
      <c r="H115" s="211">
        <v>1</v>
      </c>
      <c r="I115" s="212"/>
      <c r="J115" s="213">
        <f>ROUND(I115*H115,2)</f>
        <v>0</v>
      </c>
      <c r="K115" s="214"/>
      <c r="L115" s="46"/>
      <c r="M115" s="215" t="s">
        <v>19</v>
      </c>
      <c r="N115" s="216" t="s">
        <v>45</v>
      </c>
      <c r="O115" s="8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9" t="s">
        <v>504</v>
      </c>
      <c r="AT115" s="219" t="s">
        <v>121</v>
      </c>
      <c r="AU115" s="219" t="s">
        <v>84</v>
      </c>
      <c r="AY115" s="19" t="s">
        <v>119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9" t="s">
        <v>82</v>
      </c>
      <c r="BK115" s="220">
        <f>ROUND(I115*H115,2)</f>
        <v>0</v>
      </c>
      <c r="BL115" s="19" t="s">
        <v>504</v>
      </c>
      <c r="BM115" s="219" t="s">
        <v>549</v>
      </c>
    </row>
    <row r="116" spans="1:47" s="2" customFormat="1" ht="12">
      <c r="A116" s="40"/>
      <c r="B116" s="41"/>
      <c r="C116" s="42"/>
      <c r="D116" s="221" t="s">
        <v>127</v>
      </c>
      <c r="E116" s="42"/>
      <c r="F116" s="222" t="s">
        <v>550</v>
      </c>
      <c r="G116" s="42"/>
      <c r="H116" s="42"/>
      <c r="I116" s="223"/>
      <c r="J116" s="42"/>
      <c r="K116" s="42"/>
      <c r="L116" s="46"/>
      <c r="M116" s="224"/>
      <c r="N116" s="225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127</v>
      </c>
      <c r="AU116" s="19" t="s">
        <v>84</v>
      </c>
    </row>
    <row r="117" spans="1:63" s="12" customFormat="1" ht="22.8" customHeight="1">
      <c r="A117" s="12"/>
      <c r="B117" s="191"/>
      <c r="C117" s="192"/>
      <c r="D117" s="193" t="s">
        <v>73</v>
      </c>
      <c r="E117" s="205" t="s">
        <v>551</v>
      </c>
      <c r="F117" s="205" t="s">
        <v>552</v>
      </c>
      <c r="G117" s="192"/>
      <c r="H117" s="192"/>
      <c r="I117" s="195"/>
      <c r="J117" s="206">
        <f>BK117</f>
        <v>0</v>
      </c>
      <c r="K117" s="192"/>
      <c r="L117" s="197"/>
      <c r="M117" s="198"/>
      <c r="N117" s="199"/>
      <c r="O117" s="199"/>
      <c r="P117" s="200">
        <f>SUM(P118:P123)</f>
        <v>0</v>
      </c>
      <c r="Q117" s="199"/>
      <c r="R117" s="200">
        <f>SUM(R118:R123)</f>
        <v>0</v>
      </c>
      <c r="S117" s="199"/>
      <c r="T117" s="201">
        <f>SUM(T118:T123)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2" t="s">
        <v>157</v>
      </c>
      <c r="AT117" s="203" t="s">
        <v>73</v>
      </c>
      <c r="AU117" s="203" t="s">
        <v>82</v>
      </c>
      <c r="AY117" s="202" t="s">
        <v>119</v>
      </c>
      <c r="BK117" s="204">
        <f>SUM(BK118:BK123)</f>
        <v>0</v>
      </c>
    </row>
    <row r="118" spans="1:65" s="2" customFormat="1" ht="16.5" customHeight="1">
      <c r="A118" s="40"/>
      <c r="B118" s="41"/>
      <c r="C118" s="207" t="s">
        <v>205</v>
      </c>
      <c r="D118" s="207" t="s">
        <v>121</v>
      </c>
      <c r="E118" s="208" t="s">
        <v>553</v>
      </c>
      <c r="F118" s="209" t="s">
        <v>554</v>
      </c>
      <c r="G118" s="210" t="s">
        <v>503</v>
      </c>
      <c r="H118" s="211">
        <v>1</v>
      </c>
      <c r="I118" s="212"/>
      <c r="J118" s="213">
        <f>ROUND(I118*H118,2)</f>
        <v>0</v>
      </c>
      <c r="K118" s="214"/>
      <c r="L118" s="46"/>
      <c r="M118" s="215" t="s">
        <v>19</v>
      </c>
      <c r="N118" s="216" t="s">
        <v>45</v>
      </c>
      <c r="O118" s="86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9" t="s">
        <v>504</v>
      </c>
      <c r="AT118" s="219" t="s">
        <v>121</v>
      </c>
      <c r="AU118" s="219" t="s">
        <v>84</v>
      </c>
      <c r="AY118" s="19" t="s">
        <v>119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9" t="s">
        <v>82</v>
      </c>
      <c r="BK118" s="220">
        <f>ROUND(I118*H118,2)</f>
        <v>0</v>
      </c>
      <c r="BL118" s="19" t="s">
        <v>504</v>
      </c>
      <c r="BM118" s="219" t="s">
        <v>555</v>
      </c>
    </row>
    <row r="119" spans="1:47" s="2" customFormat="1" ht="12">
      <c r="A119" s="40"/>
      <c r="B119" s="41"/>
      <c r="C119" s="42"/>
      <c r="D119" s="221" t="s">
        <v>127</v>
      </c>
      <c r="E119" s="42"/>
      <c r="F119" s="222" t="s">
        <v>556</v>
      </c>
      <c r="G119" s="42"/>
      <c r="H119" s="42"/>
      <c r="I119" s="223"/>
      <c r="J119" s="42"/>
      <c r="K119" s="42"/>
      <c r="L119" s="46"/>
      <c r="M119" s="224"/>
      <c r="N119" s="225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127</v>
      </c>
      <c r="AU119" s="19" t="s">
        <v>84</v>
      </c>
    </row>
    <row r="120" spans="1:51" s="13" customFormat="1" ht="12">
      <c r="A120" s="13"/>
      <c r="B120" s="226"/>
      <c r="C120" s="227"/>
      <c r="D120" s="228" t="s">
        <v>129</v>
      </c>
      <c r="E120" s="229" t="s">
        <v>19</v>
      </c>
      <c r="F120" s="230" t="s">
        <v>557</v>
      </c>
      <c r="G120" s="227"/>
      <c r="H120" s="231">
        <v>1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129</v>
      </c>
      <c r="AU120" s="237" t="s">
        <v>84</v>
      </c>
      <c r="AV120" s="13" t="s">
        <v>84</v>
      </c>
      <c r="AW120" s="13" t="s">
        <v>36</v>
      </c>
      <c r="AX120" s="13" t="s">
        <v>82</v>
      </c>
      <c r="AY120" s="237" t="s">
        <v>119</v>
      </c>
    </row>
    <row r="121" spans="1:65" s="2" customFormat="1" ht="16.5" customHeight="1">
      <c r="A121" s="40"/>
      <c r="B121" s="41"/>
      <c r="C121" s="207" t="s">
        <v>212</v>
      </c>
      <c r="D121" s="207" t="s">
        <v>121</v>
      </c>
      <c r="E121" s="208" t="s">
        <v>558</v>
      </c>
      <c r="F121" s="209" t="s">
        <v>559</v>
      </c>
      <c r="G121" s="210" t="s">
        <v>503</v>
      </c>
      <c r="H121" s="211">
        <v>1</v>
      </c>
      <c r="I121" s="212"/>
      <c r="J121" s="213">
        <f>ROUND(I121*H121,2)</f>
        <v>0</v>
      </c>
      <c r="K121" s="214"/>
      <c r="L121" s="46"/>
      <c r="M121" s="215" t="s">
        <v>19</v>
      </c>
      <c r="N121" s="216" t="s">
        <v>45</v>
      </c>
      <c r="O121" s="86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9" t="s">
        <v>504</v>
      </c>
      <c r="AT121" s="219" t="s">
        <v>121</v>
      </c>
      <c r="AU121" s="219" t="s">
        <v>84</v>
      </c>
      <c r="AY121" s="19" t="s">
        <v>119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9" t="s">
        <v>82</v>
      </c>
      <c r="BK121" s="220">
        <f>ROUND(I121*H121,2)</f>
        <v>0</v>
      </c>
      <c r="BL121" s="19" t="s">
        <v>504</v>
      </c>
      <c r="BM121" s="219" t="s">
        <v>560</v>
      </c>
    </row>
    <row r="122" spans="1:47" s="2" customFormat="1" ht="12">
      <c r="A122" s="40"/>
      <c r="B122" s="41"/>
      <c r="C122" s="42"/>
      <c r="D122" s="221" t="s">
        <v>127</v>
      </c>
      <c r="E122" s="42"/>
      <c r="F122" s="222" t="s">
        <v>561</v>
      </c>
      <c r="G122" s="42"/>
      <c r="H122" s="42"/>
      <c r="I122" s="223"/>
      <c r="J122" s="42"/>
      <c r="K122" s="42"/>
      <c r="L122" s="46"/>
      <c r="M122" s="224"/>
      <c r="N122" s="225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127</v>
      </c>
      <c r="AU122" s="19" t="s">
        <v>84</v>
      </c>
    </row>
    <row r="123" spans="1:51" s="13" customFormat="1" ht="12">
      <c r="A123" s="13"/>
      <c r="B123" s="226"/>
      <c r="C123" s="227"/>
      <c r="D123" s="228" t="s">
        <v>129</v>
      </c>
      <c r="E123" s="229" t="s">
        <v>19</v>
      </c>
      <c r="F123" s="230" t="s">
        <v>562</v>
      </c>
      <c r="G123" s="227"/>
      <c r="H123" s="231">
        <v>1</v>
      </c>
      <c r="I123" s="232"/>
      <c r="J123" s="227"/>
      <c r="K123" s="227"/>
      <c r="L123" s="233"/>
      <c r="M123" s="285"/>
      <c r="N123" s="286"/>
      <c r="O123" s="286"/>
      <c r="P123" s="286"/>
      <c r="Q123" s="286"/>
      <c r="R123" s="286"/>
      <c r="S123" s="286"/>
      <c r="T123" s="28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129</v>
      </c>
      <c r="AU123" s="237" t="s">
        <v>84</v>
      </c>
      <c r="AV123" s="13" t="s">
        <v>84</v>
      </c>
      <c r="AW123" s="13" t="s">
        <v>36</v>
      </c>
      <c r="AX123" s="13" t="s">
        <v>82</v>
      </c>
      <c r="AY123" s="237" t="s">
        <v>119</v>
      </c>
    </row>
    <row r="124" spans="1:31" s="2" customFormat="1" ht="6.95" customHeight="1">
      <c r="A124" s="40"/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46"/>
      <c r="M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</sheetData>
  <sheetProtection password="CC35" sheet="1" objects="1" scenarios="1" formatColumns="0" formatRows="0" autoFilter="0"/>
  <autoFilter ref="C83:K12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2/011114000"/>
    <hyperlink ref="F91" r:id="rId2" display="https://podminky.urs.cz/item/CS_URS_2021_02/012103000"/>
    <hyperlink ref="F96" r:id="rId3" display="https://podminky.urs.cz/item/CS_URS_2021_02/012203000"/>
    <hyperlink ref="F98" r:id="rId4" display="https://podminky.urs.cz/item/CS_URS_2021_02/012303000"/>
    <hyperlink ref="F103" r:id="rId5" display="https://podminky.urs.cz/item/CS_URS_2021_02/013244000"/>
    <hyperlink ref="F105" r:id="rId6" display="https://podminky.urs.cz/item/CS_URS_2021_02/013254000"/>
    <hyperlink ref="F107" r:id="rId7" display="https://podminky.urs.cz/item/CS_URS_2021_02/013274000"/>
    <hyperlink ref="F109" r:id="rId8" display="https://podminky.urs.cz/item/CS_URS_2021_02/013284000"/>
    <hyperlink ref="F112" r:id="rId9" display="https://podminky.urs.cz/item/CS_URS_2021_02/030001000"/>
    <hyperlink ref="F116" r:id="rId10" display="https://podminky.urs.cz/item/CS_URS_2021_02/060001000"/>
    <hyperlink ref="F119" r:id="rId11" display="https://podminky.urs.cz/item/CS_URS_2021_02/071002000"/>
    <hyperlink ref="F122" r:id="rId12" display="https://podminky.urs.cz/item/CS_URS_2021_02/07210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8" customWidth="1"/>
    <col min="2" max="2" width="1.7109375" style="288" customWidth="1"/>
    <col min="3" max="4" width="5.00390625" style="288" customWidth="1"/>
    <col min="5" max="5" width="11.7109375" style="288" customWidth="1"/>
    <col min="6" max="6" width="9.140625" style="288" customWidth="1"/>
    <col min="7" max="7" width="5.00390625" style="288" customWidth="1"/>
    <col min="8" max="8" width="77.8515625" style="288" customWidth="1"/>
    <col min="9" max="10" width="20.00390625" style="288" customWidth="1"/>
    <col min="11" max="11" width="1.7109375" style="288" customWidth="1"/>
  </cols>
  <sheetData>
    <row r="1" s="1" customFormat="1" ht="37.5" customHeight="1"/>
    <row r="2" spans="2:11" s="1" customFormat="1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pans="2:11" s="17" customFormat="1" ht="45" customHeight="1">
      <c r="B3" s="292"/>
      <c r="C3" s="293" t="s">
        <v>563</v>
      </c>
      <c r="D3" s="293"/>
      <c r="E3" s="293"/>
      <c r="F3" s="293"/>
      <c r="G3" s="293"/>
      <c r="H3" s="293"/>
      <c r="I3" s="293"/>
      <c r="J3" s="293"/>
      <c r="K3" s="294"/>
    </row>
    <row r="4" spans="2:11" s="1" customFormat="1" ht="25.5" customHeight="1">
      <c r="B4" s="295"/>
      <c r="C4" s="296" t="s">
        <v>564</v>
      </c>
      <c r="D4" s="296"/>
      <c r="E4" s="296"/>
      <c r="F4" s="296"/>
      <c r="G4" s="296"/>
      <c r="H4" s="296"/>
      <c r="I4" s="296"/>
      <c r="J4" s="296"/>
      <c r="K4" s="297"/>
    </row>
    <row r="5" spans="2:11" s="1" customFormat="1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spans="2:11" s="1" customFormat="1" ht="15" customHeight="1">
      <c r="B6" s="295"/>
      <c r="C6" s="299" t="s">
        <v>565</v>
      </c>
      <c r="D6" s="299"/>
      <c r="E6" s="299"/>
      <c r="F6" s="299"/>
      <c r="G6" s="299"/>
      <c r="H6" s="299"/>
      <c r="I6" s="299"/>
      <c r="J6" s="299"/>
      <c r="K6" s="297"/>
    </row>
    <row r="7" spans="2:11" s="1" customFormat="1" ht="15" customHeight="1">
      <c r="B7" s="300"/>
      <c r="C7" s="299" t="s">
        <v>566</v>
      </c>
      <c r="D7" s="299"/>
      <c r="E7" s="299"/>
      <c r="F7" s="299"/>
      <c r="G7" s="299"/>
      <c r="H7" s="299"/>
      <c r="I7" s="299"/>
      <c r="J7" s="299"/>
      <c r="K7" s="297"/>
    </row>
    <row r="8" spans="2:11" s="1" customFormat="1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spans="2:11" s="1" customFormat="1" ht="15" customHeight="1">
      <c r="B9" s="300"/>
      <c r="C9" s="299" t="s">
        <v>567</v>
      </c>
      <c r="D9" s="299"/>
      <c r="E9" s="299"/>
      <c r="F9" s="299"/>
      <c r="G9" s="299"/>
      <c r="H9" s="299"/>
      <c r="I9" s="299"/>
      <c r="J9" s="299"/>
      <c r="K9" s="297"/>
    </row>
    <row r="10" spans="2:11" s="1" customFormat="1" ht="15" customHeight="1">
      <c r="B10" s="300"/>
      <c r="C10" s="299"/>
      <c r="D10" s="299" t="s">
        <v>568</v>
      </c>
      <c r="E10" s="299"/>
      <c r="F10" s="299"/>
      <c r="G10" s="299"/>
      <c r="H10" s="299"/>
      <c r="I10" s="299"/>
      <c r="J10" s="299"/>
      <c r="K10" s="297"/>
    </row>
    <row r="11" spans="2:11" s="1" customFormat="1" ht="15" customHeight="1">
      <c r="B11" s="300"/>
      <c r="C11" s="301"/>
      <c r="D11" s="299" t="s">
        <v>569</v>
      </c>
      <c r="E11" s="299"/>
      <c r="F11" s="299"/>
      <c r="G11" s="299"/>
      <c r="H11" s="299"/>
      <c r="I11" s="299"/>
      <c r="J11" s="299"/>
      <c r="K11" s="297"/>
    </row>
    <row r="12" spans="2:11" s="1" customFormat="1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spans="2:11" s="1" customFormat="1" ht="15" customHeight="1">
      <c r="B13" s="300"/>
      <c r="C13" s="301"/>
      <c r="D13" s="302" t="s">
        <v>570</v>
      </c>
      <c r="E13" s="299"/>
      <c r="F13" s="299"/>
      <c r="G13" s="299"/>
      <c r="H13" s="299"/>
      <c r="I13" s="299"/>
      <c r="J13" s="299"/>
      <c r="K13" s="297"/>
    </row>
    <row r="14" spans="2:11" s="1" customFormat="1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spans="2:11" s="1" customFormat="1" ht="15" customHeight="1">
      <c r="B15" s="300"/>
      <c r="C15" s="301"/>
      <c r="D15" s="299" t="s">
        <v>571</v>
      </c>
      <c r="E15" s="299"/>
      <c r="F15" s="299"/>
      <c r="G15" s="299"/>
      <c r="H15" s="299"/>
      <c r="I15" s="299"/>
      <c r="J15" s="299"/>
      <c r="K15" s="297"/>
    </row>
    <row r="16" spans="2:11" s="1" customFormat="1" ht="15" customHeight="1">
      <c r="B16" s="300"/>
      <c r="C16" s="301"/>
      <c r="D16" s="299" t="s">
        <v>572</v>
      </c>
      <c r="E16" s="299"/>
      <c r="F16" s="299"/>
      <c r="G16" s="299"/>
      <c r="H16" s="299"/>
      <c r="I16" s="299"/>
      <c r="J16" s="299"/>
      <c r="K16" s="297"/>
    </row>
    <row r="17" spans="2:11" s="1" customFormat="1" ht="15" customHeight="1">
      <c r="B17" s="300"/>
      <c r="C17" s="301"/>
      <c r="D17" s="299" t="s">
        <v>573</v>
      </c>
      <c r="E17" s="299"/>
      <c r="F17" s="299"/>
      <c r="G17" s="299"/>
      <c r="H17" s="299"/>
      <c r="I17" s="299"/>
      <c r="J17" s="299"/>
      <c r="K17" s="297"/>
    </row>
    <row r="18" spans="2:11" s="1" customFormat="1" ht="15" customHeight="1">
      <c r="B18" s="300"/>
      <c r="C18" s="301"/>
      <c r="D18" s="301"/>
      <c r="E18" s="303" t="s">
        <v>81</v>
      </c>
      <c r="F18" s="299" t="s">
        <v>574</v>
      </c>
      <c r="G18" s="299"/>
      <c r="H18" s="299"/>
      <c r="I18" s="299"/>
      <c r="J18" s="299"/>
      <c r="K18" s="297"/>
    </row>
    <row r="19" spans="2:11" s="1" customFormat="1" ht="15" customHeight="1">
      <c r="B19" s="300"/>
      <c r="C19" s="301"/>
      <c r="D19" s="301"/>
      <c r="E19" s="303" t="s">
        <v>575</v>
      </c>
      <c r="F19" s="299" t="s">
        <v>576</v>
      </c>
      <c r="G19" s="299"/>
      <c r="H19" s="299"/>
      <c r="I19" s="299"/>
      <c r="J19" s="299"/>
      <c r="K19" s="297"/>
    </row>
    <row r="20" spans="2:11" s="1" customFormat="1" ht="15" customHeight="1">
      <c r="B20" s="300"/>
      <c r="C20" s="301"/>
      <c r="D20" s="301"/>
      <c r="E20" s="303" t="s">
        <v>577</v>
      </c>
      <c r="F20" s="299" t="s">
        <v>578</v>
      </c>
      <c r="G20" s="299"/>
      <c r="H20" s="299"/>
      <c r="I20" s="299"/>
      <c r="J20" s="299"/>
      <c r="K20" s="297"/>
    </row>
    <row r="21" spans="2:11" s="1" customFormat="1" ht="15" customHeight="1">
      <c r="B21" s="300"/>
      <c r="C21" s="301"/>
      <c r="D21" s="301"/>
      <c r="E21" s="303" t="s">
        <v>579</v>
      </c>
      <c r="F21" s="299" t="s">
        <v>580</v>
      </c>
      <c r="G21" s="299"/>
      <c r="H21" s="299"/>
      <c r="I21" s="299"/>
      <c r="J21" s="299"/>
      <c r="K21" s="297"/>
    </row>
    <row r="22" spans="2:11" s="1" customFormat="1" ht="15" customHeight="1">
      <c r="B22" s="300"/>
      <c r="C22" s="301"/>
      <c r="D22" s="301"/>
      <c r="E22" s="303" t="s">
        <v>581</v>
      </c>
      <c r="F22" s="299" t="s">
        <v>582</v>
      </c>
      <c r="G22" s="299"/>
      <c r="H22" s="299"/>
      <c r="I22" s="299"/>
      <c r="J22" s="299"/>
      <c r="K22" s="297"/>
    </row>
    <row r="23" spans="2:11" s="1" customFormat="1" ht="15" customHeight="1">
      <c r="B23" s="300"/>
      <c r="C23" s="301"/>
      <c r="D23" s="301"/>
      <c r="E23" s="303" t="s">
        <v>583</v>
      </c>
      <c r="F23" s="299" t="s">
        <v>584</v>
      </c>
      <c r="G23" s="299"/>
      <c r="H23" s="299"/>
      <c r="I23" s="299"/>
      <c r="J23" s="299"/>
      <c r="K23" s="297"/>
    </row>
    <row r="24" spans="2:11" s="1" customFormat="1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spans="2:11" s="1" customFormat="1" ht="15" customHeight="1">
      <c r="B25" s="300"/>
      <c r="C25" s="299" t="s">
        <v>585</v>
      </c>
      <c r="D25" s="299"/>
      <c r="E25" s="299"/>
      <c r="F25" s="299"/>
      <c r="G25" s="299"/>
      <c r="H25" s="299"/>
      <c r="I25" s="299"/>
      <c r="J25" s="299"/>
      <c r="K25" s="297"/>
    </row>
    <row r="26" spans="2:11" s="1" customFormat="1" ht="15" customHeight="1">
      <c r="B26" s="300"/>
      <c r="C26" s="299" t="s">
        <v>586</v>
      </c>
      <c r="D26" s="299"/>
      <c r="E26" s="299"/>
      <c r="F26" s="299"/>
      <c r="G26" s="299"/>
      <c r="H26" s="299"/>
      <c r="I26" s="299"/>
      <c r="J26" s="299"/>
      <c r="K26" s="297"/>
    </row>
    <row r="27" spans="2:11" s="1" customFormat="1" ht="15" customHeight="1">
      <c r="B27" s="300"/>
      <c r="C27" s="299"/>
      <c r="D27" s="299" t="s">
        <v>587</v>
      </c>
      <c r="E27" s="299"/>
      <c r="F27" s="299"/>
      <c r="G27" s="299"/>
      <c r="H27" s="299"/>
      <c r="I27" s="299"/>
      <c r="J27" s="299"/>
      <c r="K27" s="297"/>
    </row>
    <row r="28" spans="2:11" s="1" customFormat="1" ht="15" customHeight="1">
      <c r="B28" s="300"/>
      <c r="C28" s="301"/>
      <c r="D28" s="299" t="s">
        <v>588</v>
      </c>
      <c r="E28" s="299"/>
      <c r="F28" s="299"/>
      <c r="G28" s="299"/>
      <c r="H28" s="299"/>
      <c r="I28" s="299"/>
      <c r="J28" s="299"/>
      <c r="K28" s="297"/>
    </row>
    <row r="29" spans="2:11" s="1" customFormat="1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spans="2:11" s="1" customFormat="1" ht="15" customHeight="1">
      <c r="B30" s="300"/>
      <c r="C30" s="301"/>
      <c r="D30" s="299" t="s">
        <v>589</v>
      </c>
      <c r="E30" s="299"/>
      <c r="F30" s="299"/>
      <c r="G30" s="299"/>
      <c r="H30" s="299"/>
      <c r="I30" s="299"/>
      <c r="J30" s="299"/>
      <c r="K30" s="297"/>
    </row>
    <row r="31" spans="2:11" s="1" customFormat="1" ht="15" customHeight="1">
      <c r="B31" s="300"/>
      <c r="C31" s="301"/>
      <c r="D31" s="299" t="s">
        <v>590</v>
      </c>
      <c r="E31" s="299"/>
      <c r="F31" s="299"/>
      <c r="G31" s="299"/>
      <c r="H31" s="299"/>
      <c r="I31" s="299"/>
      <c r="J31" s="299"/>
      <c r="K31" s="297"/>
    </row>
    <row r="32" spans="2:11" s="1" customFormat="1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spans="2:11" s="1" customFormat="1" ht="15" customHeight="1">
      <c r="B33" s="300"/>
      <c r="C33" s="301"/>
      <c r="D33" s="299" t="s">
        <v>591</v>
      </c>
      <c r="E33" s="299"/>
      <c r="F33" s="299"/>
      <c r="G33" s="299"/>
      <c r="H33" s="299"/>
      <c r="I33" s="299"/>
      <c r="J33" s="299"/>
      <c r="K33" s="297"/>
    </row>
    <row r="34" spans="2:11" s="1" customFormat="1" ht="15" customHeight="1">
      <c r="B34" s="300"/>
      <c r="C34" s="301"/>
      <c r="D34" s="299" t="s">
        <v>592</v>
      </c>
      <c r="E34" s="299"/>
      <c r="F34" s="299"/>
      <c r="G34" s="299"/>
      <c r="H34" s="299"/>
      <c r="I34" s="299"/>
      <c r="J34" s="299"/>
      <c r="K34" s="297"/>
    </row>
    <row r="35" spans="2:11" s="1" customFormat="1" ht="15" customHeight="1">
      <c r="B35" s="300"/>
      <c r="C35" s="301"/>
      <c r="D35" s="299" t="s">
        <v>593</v>
      </c>
      <c r="E35" s="299"/>
      <c r="F35" s="299"/>
      <c r="G35" s="299"/>
      <c r="H35" s="299"/>
      <c r="I35" s="299"/>
      <c r="J35" s="299"/>
      <c r="K35" s="297"/>
    </row>
    <row r="36" spans="2:11" s="1" customFormat="1" ht="15" customHeight="1">
      <c r="B36" s="300"/>
      <c r="C36" s="301"/>
      <c r="D36" s="299"/>
      <c r="E36" s="302" t="s">
        <v>105</v>
      </c>
      <c r="F36" s="299"/>
      <c r="G36" s="299" t="s">
        <v>594</v>
      </c>
      <c r="H36" s="299"/>
      <c r="I36" s="299"/>
      <c r="J36" s="299"/>
      <c r="K36" s="297"/>
    </row>
    <row r="37" spans="2:11" s="1" customFormat="1" ht="30.75" customHeight="1">
      <c r="B37" s="300"/>
      <c r="C37" s="301"/>
      <c r="D37" s="299"/>
      <c r="E37" s="302" t="s">
        <v>595</v>
      </c>
      <c r="F37" s="299"/>
      <c r="G37" s="299" t="s">
        <v>596</v>
      </c>
      <c r="H37" s="299"/>
      <c r="I37" s="299"/>
      <c r="J37" s="299"/>
      <c r="K37" s="297"/>
    </row>
    <row r="38" spans="2:11" s="1" customFormat="1" ht="15" customHeight="1">
      <c r="B38" s="300"/>
      <c r="C38" s="301"/>
      <c r="D38" s="299"/>
      <c r="E38" s="302" t="s">
        <v>55</v>
      </c>
      <c r="F38" s="299"/>
      <c r="G38" s="299" t="s">
        <v>597</v>
      </c>
      <c r="H38" s="299"/>
      <c r="I38" s="299"/>
      <c r="J38" s="299"/>
      <c r="K38" s="297"/>
    </row>
    <row r="39" spans="2:11" s="1" customFormat="1" ht="15" customHeight="1">
      <c r="B39" s="300"/>
      <c r="C39" s="301"/>
      <c r="D39" s="299"/>
      <c r="E39" s="302" t="s">
        <v>56</v>
      </c>
      <c r="F39" s="299"/>
      <c r="G39" s="299" t="s">
        <v>598</v>
      </c>
      <c r="H39" s="299"/>
      <c r="I39" s="299"/>
      <c r="J39" s="299"/>
      <c r="K39" s="297"/>
    </row>
    <row r="40" spans="2:11" s="1" customFormat="1" ht="15" customHeight="1">
      <c r="B40" s="300"/>
      <c r="C40" s="301"/>
      <c r="D40" s="299"/>
      <c r="E40" s="302" t="s">
        <v>106</v>
      </c>
      <c r="F40" s="299"/>
      <c r="G40" s="299" t="s">
        <v>599</v>
      </c>
      <c r="H40" s="299"/>
      <c r="I40" s="299"/>
      <c r="J40" s="299"/>
      <c r="K40" s="297"/>
    </row>
    <row r="41" spans="2:11" s="1" customFormat="1" ht="15" customHeight="1">
      <c r="B41" s="300"/>
      <c r="C41" s="301"/>
      <c r="D41" s="299"/>
      <c r="E41" s="302" t="s">
        <v>107</v>
      </c>
      <c r="F41" s="299"/>
      <c r="G41" s="299" t="s">
        <v>600</v>
      </c>
      <c r="H41" s="299"/>
      <c r="I41" s="299"/>
      <c r="J41" s="299"/>
      <c r="K41" s="297"/>
    </row>
    <row r="42" spans="2:11" s="1" customFormat="1" ht="15" customHeight="1">
      <c r="B42" s="300"/>
      <c r="C42" s="301"/>
      <c r="D42" s="299"/>
      <c r="E42" s="302" t="s">
        <v>601</v>
      </c>
      <c r="F42" s="299"/>
      <c r="G42" s="299" t="s">
        <v>602</v>
      </c>
      <c r="H42" s="299"/>
      <c r="I42" s="299"/>
      <c r="J42" s="299"/>
      <c r="K42" s="297"/>
    </row>
    <row r="43" spans="2:11" s="1" customFormat="1" ht="15" customHeight="1">
      <c r="B43" s="300"/>
      <c r="C43" s="301"/>
      <c r="D43" s="299"/>
      <c r="E43" s="302"/>
      <c r="F43" s="299"/>
      <c r="G43" s="299" t="s">
        <v>603</v>
      </c>
      <c r="H43" s="299"/>
      <c r="I43" s="299"/>
      <c r="J43" s="299"/>
      <c r="K43" s="297"/>
    </row>
    <row r="44" spans="2:11" s="1" customFormat="1" ht="15" customHeight="1">
      <c r="B44" s="300"/>
      <c r="C44" s="301"/>
      <c r="D44" s="299"/>
      <c r="E44" s="302" t="s">
        <v>604</v>
      </c>
      <c r="F44" s="299"/>
      <c r="G44" s="299" t="s">
        <v>605</v>
      </c>
      <c r="H44" s="299"/>
      <c r="I44" s="299"/>
      <c r="J44" s="299"/>
      <c r="K44" s="297"/>
    </row>
    <row r="45" spans="2:11" s="1" customFormat="1" ht="15" customHeight="1">
      <c r="B45" s="300"/>
      <c r="C45" s="301"/>
      <c r="D45" s="299"/>
      <c r="E45" s="302" t="s">
        <v>109</v>
      </c>
      <c r="F45" s="299"/>
      <c r="G45" s="299" t="s">
        <v>606</v>
      </c>
      <c r="H45" s="299"/>
      <c r="I45" s="299"/>
      <c r="J45" s="299"/>
      <c r="K45" s="297"/>
    </row>
    <row r="46" spans="2:11" s="1" customFormat="1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spans="2:11" s="1" customFormat="1" ht="15" customHeight="1">
      <c r="B47" s="300"/>
      <c r="C47" s="301"/>
      <c r="D47" s="299" t="s">
        <v>607</v>
      </c>
      <c r="E47" s="299"/>
      <c r="F47" s="299"/>
      <c r="G47" s="299"/>
      <c r="H47" s="299"/>
      <c r="I47" s="299"/>
      <c r="J47" s="299"/>
      <c r="K47" s="297"/>
    </row>
    <row r="48" spans="2:11" s="1" customFormat="1" ht="15" customHeight="1">
      <c r="B48" s="300"/>
      <c r="C48" s="301"/>
      <c r="D48" s="301"/>
      <c r="E48" s="299" t="s">
        <v>608</v>
      </c>
      <c r="F48" s="299"/>
      <c r="G48" s="299"/>
      <c r="H48" s="299"/>
      <c r="I48" s="299"/>
      <c r="J48" s="299"/>
      <c r="K48" s="297"/>
    </row>
    <row r="49" spans="2:11" s="1" customFormat="1" ht="15" customHeight="1">
      <c r="B49" s="300"/>
      <c r="C49" s="301"/>
      <c r="D49" s="301"/>
      <c r="E49" s="299" t="s">
        <v>609</v>
      </c>
      <c r="F49" s="299"/>
      <c r="G49" s="299"/>
      <c r="H49" s="299"/>
      <c r="I49" s="299"/>
      <c r="J49" s="299"/>
      <c r="K49" s="297"/>
    </row>
    <row r="50" spans="2:11" s="1" customFormat="1" ht="15" customHeight="1">
      <c r="B50" s="300"/>
      <c r="C50" s="301"/>
      <c r="D50" s="301"/>
      <c r="E50" s="299" t="s">
        <v>610</v>
      </c>
      <c r="F50" s="299"/>
      <c r="G50" s="299"/>
      <c r="H50" s="299"/>
      <c r="I50" s="299"/>
      <c r="J50" s="299"/>
      <c r="K50" s="297"/>
    </row>
    <row r="51" spans="2:11" s="1" customFormat="1" ht="15" customHeight="1">
      <c r="B51" s="300"/>
      <c r="C51" s="301"/>
      <c r="D51" s="299" t="s">
        <v>611</v>
      </c>
      <c r="E51" s="299"/>
      <c r="F51" s="299"/>
      <c r="G51" s="299"/>
      <c r="H51" s="299"/>
      <c r="I51" s="299"/>
      <c r="J51" s="299"/>
      <c r="K51" s="297"/>
    </row>
    <row r="52" spans="2:11" s="1" customFormat="1" ht="25.5" customHeight="1">
      <c r="B52" s="295"/>
      <c r="C52" s="296" t="s">
        <v>612</v>
      </c>
      <c r="D52" s="296"/>
      <c r="E52" s="296"/>
      <c r="F52" s="296"/>
      <c r="G52" s="296"/>
      <c r="H52" s="296"/>
      <c r="I52" s="296"/>
      <c r="J52" s="296"/>
      <c r="K52" s="297"/>
    </row>
    <row r="53" spans="2:11" s="1" customFormat="1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spans="2:11" s="1" customFormat="1" ht="15" customHeight="1">
      <c r="B54" s="295"/>
      <c r="C54" s="299" t="s">
        <v>613</v>
      </c>
      <c r="D54" s="299"/>
      <c r="E54" s="299"/>
      <c r="F54" s="299"/>
      <c r="G54" s="299"/>
      <c r="H54" s="299"/>
      <c r="I54" s="299"/>
      <c r="J54" s="299"/>
      <c r="K54" s="297"/>
    </row>
    <row r="55" spans="2:11" s="1" customFormat="1" ht="15" customHeight="1">
      <c r="B55" s="295"/>
      <c r="C55" s="299" t="s">
        <v>614</v>
      </c>
      <c r="D55" s="299"/>
      <c r="E55" s="299"/>
      <c r="F55" s="299"/>
      <c r="G55" s="299"/>
      <c r="H55" s="299"/>
      <c r="I55" s="299"/>
      <c r="J55" s="299"/>
      <c r="K55" s="297"/>
    </row>
    <row r="56" spans="2:11" s="1" customFormat="1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spans="2:11" s="1" customFormat="1" ht="15" customHeight="1">
      <c r="B57" s="295"/>
      <c r="C57" s="299" t="s">
        <v>615</v>
      </c>
      <c r="D57" s="299"/>
      <c r="E57" s="299"/>
      <c r="F57" s="299"/>
      <c r="G57" s="299"/>
      <c r="H57" s="299"/>
      <c r="I57" s="299"/>
      <c r="J57" s="299"/>
      <c r="K57" s="297"/>
    </row>
    <row r="58" spans="2:11" s="1" customFormat="1" ht="15" customHeight="1">
      <c r="B58" s="295"/>
      <c r="C58" s="301"/>
      <c r="D58" s="299" t="s">
        <v>616</v>
      </c>
      <c r="E58" s="299"/>
      <c r="F58" s="299"/>
      <c r="G58" s="299"/>
      <c r="H58" s="299"/>
      <c r="I58" s="299"/>
      <c r="J58" s="299"/>
      <c r="K58" s="297"/>
    </row>
    <row r="59" spans="2:11" s="1" customFormat="1" ht="15" customHeight="1">
      <c r="B59" s="295"/>
      <c r="C59" s="301"/>
      <c r="D59" s="299" t="s">
        <v>617</v>
      </c>
      <c r="E59" s="299"/>
      <c r="F59" s="299"/>
      <c r="G59" s="299"/>
      <c r="H59" s="299"/>
      <c r="I59" s="299"/>
      <c r="J59" s="299"/>
      <c r="K59" s="297"/>
    </row>
    <row r="60" spans="2:11" s="1" customFormat="1" ht="15" customHeight="1">
      <c r="B60" s="295"/>
      <c r="C60" s="301"/>
      <c r="D60" s="299" t="s">
        <v>618</v>
      </c>
      <c r="E60" s="299"/>
      <c r="F60" s="299"/>
      <c r="G60" s="299"/>
      <c r="H60" s="299"/>
      <c r="I60" s="299"/>
      <c r="J60" s="299"/>
      <c r="K60" s="297"/>
    </row>
    <row r="61" spans="2:11" s="1" customFormat="1" ht="15" customHeight="1">
      <c r="B61" s="295"/>
      <c r="C61" s="301"/>
      <c r="D61" s="299" t="s">
        <v>619</v>
      </c>
      <c r="E61" s="299"/>
      <c r="F61" s="299"/>
      <c r="G61" s="299"/>
      <c r="H61" s="299"/>
      <c r="I61" s="299"/>
      <c r="J61" s="299"/>
      <c r="K61" s="297"/>
    </row>
    <row r="62" spans="2:11" s="1" customFormat="1" ht="15" customHeight="1">
      <c r="B62" s="295"/>
      <c r="C62" s="301"/>
      <c r="D62" s="304" t="s">
        <v>620</v>
      </c>
      <c r="E62" s="304"/>
      <c r="F62" s="304"/>
      <c r="G62" s="304"/>
      <c r="H62" s="304"/>
      <c r="I62" s="304"/>
      <c r="J62" s="304"/>
      <c r="K62" s="297"/>
    </row>
    <row r="63" spans="2:11" s="1" customFormat="1" ht="15" customHeight="1">
      <c r="B63" s="295"/>
      <c r="C63" s="301"/>
      <c r="D63" s="299" t="s">
        <v>621</v>
      </c>
      <c r="E63" s="299"/>
      <c r="F63" s="299"/>
      <c r="G63" s="299"/>
      <c r="H63" s="299"/>
      <c r="I63" s="299"/>
      <c r="J63" s="299"/>
      <c r="K63" s="297"/>
    </row>
    <row r="64" spans="2:11" s="1" customFormat="1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spans="2:11" s="1" customFormat="1" ht="15" customHeight="1">
      <c r="B65" s="295"/>
      <c r="C65" s="301"/>
      <c r="D65" s="299" t="s">
        <v>622</v>
      </c>
      <c r="E65" s="299"/>
      <c r="F65" s="299"/>
      <c r="G65" s="299"/>
      <c r="H65" s="299"/>
      <c r="I65" s="299"/>
      <c r="J65" s="299"/>
      <c r="K65" s="297"/>
    </row>
    <row r="66" spans="2:11" s="1" customFormat="1" ht="15" customHeight="1">
      <c r="B66" s="295"/>
      <c r="C66" s="301"/>
      <c r="D66" s="304" t="s">
        <v>623</v>
      </c>
      <c r="E66" s="304"/>
      <c r="F66" s="304"/>
      <c r="G66" s="304"/>
      <c r="H66" s="304"/>
      <c r="I66" s="304"/>
      <c r="J66" s="304"/>
      <c r="K66" s="297"/>
    </row>
    <row r="67" spans="2:11" s="1" customFormat="1" ht="15" customHeight="1">
      <c r="B67" s="295"/>
      <c r="C67" s="301"/>
      <c r="D67" s="299" t="s">
        <v>624</v>
      </c>
      <c r="E67" s="299"/>
      <c r="F67" s="299"/>
      <c r="G67" s="299"/>
      <c r="H67" s="299"/>
      <c r="I67" s="299"/>
      <c r="J67" s="299"/>
      <c r="K67" s="297"/>
    </row>
    <row r="68" spans="2:11" s="1" customFormat="1" ht="15" customHeight="1">
      <c r="B68" s="295"/>
      <c r="C68" s="301"/>
      <c r="D68" s="299" t="s">
        <v>625</v>
      </c>
      <c r="E68" s="299"/>
      <c r="F68" s="299"/>
      <c r="G68" s="299"/>
      <c r="H68" s="299"/>
      <c r="I68" s="299"/>
      <c r="J68" s="299"/>
      <c r="K68" s="297"/>
    </row>
    <row r="69" spans="2:11" s="1" customFormat="1" ht="15" customHeight="1">
      <c r="B69" s="295"/>
      <c r="C69" s="301"/>
      <c r="D69" s="299" t="s">
        <v>626</v>
      </c>
      <c r="E69" s="299"/>
      <c r="F69" s="299"/>
      <c r="G69" s="299"/>
      <c r="H69" s="299"/>
      <c r="I69" s="299"/>
      <c r="J69" s="299"/>
      <c r="K69" s="297"/>
    </row>
    <row r="70" spans="2:11" s="1" customFormat="1" ht="15" customHeight="1">
      <c r="B70" s="295"/>
      <c r="C70" s="301"/>
      <c r="D70" s="299" t="s">
        <v>627</v>
      </c>
      <c r="E70" s="299"/>
      <c r="F70" s="299"/>
      <c r="G70" s="299"/>
      <c r="H70" s="299"/>
      <c r="I70" s="299"/>
      <c r="J70" s="299"/>
      <c r="K70" s="297"/>
    </row>
    <row r="71" spans="2:11" s="1" customFormat="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spans="2:11" s="1" customFormat="1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s="1" customFormat="1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spans="2:11" s="1" customFormat="1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spans="2:11" s="1" customFormat="1" ht="45" customHeight="1">
      <c r="B75" s="314"/>
      <c r="C75" s="315" t="s">
        <v>628</v>
      </c>
      <c r="D75" s="315"/>
      <c r="E75" s="315"/>
      <c r="F75" s="315"/>
      <c r="G75" s="315"/>
      <c r="H75" s="315"/>
      <c r="I75" s="315"/>
      <c r="J75" s="315"/>
      <c r="K75" s="316"/>
    </row>
    <row r="76" spans="2:11" s="1" customFormat="1" ht="17.25" customHeight="1">
      <c r="B76" s="314"/>
      <c r="C76" s="317" t="s">
        <v>629</v>
      </c>
      <c r="D76" s="317"/>
      <c r="E76" s="317"/>
      <c r="F76" s="317" t="s">
        <v>630</v>
      </c>
      <c r="G76" s="318"/>
      <c r="H76" s="317" t="s">
        <v>56</v>
      </c>
      <c r="I76" s="317" t="s">
        <v>59</v>
      </c>
      <c r="J76" s="317" t="s">
        <v>631</v>
      </c>
      <c r="K76" s="316"/>
    </row>
    <row r="77" spans="2:11" s="1" customFormat="1" ht="17.25" customHeight="1">
      <c r="B77" s="314"/>
      <c r="C77" s="319" t="s">
        <v>632</v>
      </c>
      <c r="D77" s="319"/>
      <c r="E77" s="319"/>
      <c r="F77" s="320" t="s">
        <v>633</v>
      </c>
      <c r="G77" s="321"/>
      <c r="H77" s="319"/>
      <c r="I77" s="319"/>
      <c r="J77" s="319" t="s">
        <v>634</v>
      </c>
      <c r="K77" s="316"/>
    </row>
    <row r="78" spans="2:11" s="1" customFormat="1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spans="2:11" s="1" customFormat="1" ht="15" customHeight="1">
      <c r="B79" s="314"/>
      <c r="C79" s="302" t="s">
        <v>55</v>
      </c>
      <c r="D79" s="324"/>
      <c r="E79" s="324"/>
      <c r="F79" s="325" t="s">
        <v>635</v>
      </c>
      <c r="G79" s="326"/>
      <c r="H79" s="302" t="s">
        <v>636</v>
      </c>
      <c r="I79" s="302" t="s">
        <v>637</v>
      </c>
      <c r="J79" s="302">
        <v>20</v>
      </c>
      <c r="K79" s="316"/>
    </row>
    <row r="80" spans="2:11" s="1" customFormat="1" ht="15" customHeight="1">
      <c r="B80" s="314"/>
      <c r="C80" s="302" t="s">
        <v>638</v>
      </c>
      <c r="D80" s="302"/>
      <c r="E80" s="302"/>
      <c r="F80" s="325" t="s">
        <v>635</v>
      </c>
      <c r="G80" s="326"/>
      <c r="H80" s="302" t="s">
        <v>639</v>
      </c>
      <c r="I80" s="302" t="s">
        <v>637</v>
      </c>
      <c r="J80" s="302">
        <v>120</v>
      </c>
      <c r="K80" s="316"/>
    </row>
    <row r="81" spans="2:11" s="1" customFormat="1" ht="15" customHeight="1">
      <c r="B81" s="327"/>
      <c r="C81" s="302" t="s">
        <v>640</v>
      </c>
      <c r="D81" s="302"/>
      <c r="E81" s="302"/>
      <c r="F81" s="325" t="s">
        <v>641</v>
      </c>
      <c r="G81" s="326"/>
      <c r="H81" s="302" t="s">
        <v>642</v>
      </c>
      <c r="I81" s="302" t="s">
        <v>637</v>
      </c>
      <c r="J81" s="302">
        <v>50</v>
      </c>
      <c r="K81" s="316"/>
    </row>
    <row r="82" spans="2:11" s="1" customFormat="1" ht="15" customHeight="1">
      <c r="B82" s="327"/>
      <c r="C82" s="302" t="s">
        <v>643</v>
      </c>
      <c r="D82" s="302"/>
      <c r="E82" s="302"/>
      <c r="F82" s="325" t="s">
        <v>635</v>
      </c>
      <c r="G82" s="326"/>
      <c r="H82" s="302" t="s">
        <v>644</v>
      </c>
      <c r="I82" s="302" t="s">
        <v>645</v>
      </c>
      <c r="J82" s="302"/>
      <c r="K82" s="316"/>
    </row>
    <row r="83" spans="2:11" s="1" customFormat="1" ht="15" customHeight="1">
      <c r="B83" s="327"/>
      <c r="C83" s="328" t="s">
        <v>646</v>
      </c>
      <c r="D83" s="328"/>
      <c r="E83" s="328"/>
      <c r="F83" s="329" t="s">
        <v>641</v>
      </c>
      <c r="G83" s="328"/>
      <c r="H83" s="328" t="s">
        <v>647</v>
      </c>
      <c r="I83" s="328" t="s">
        <v>637</v>
      </c>
      <c r="J83" s="328">
        <v>15</v>
      </c>
      <c r="K83" s="316"/>
    </row>
    <row r="84" spans="2:11" s="1" customFormat="1" ht="15" customHeight="1">
      <c r="B84" s="327"/>
      <c r="C84" s="328" t="s">
        <v>648</v>
      </c>
      <c r="D84" s="328"/>
      <c r="E84" s="328"/>
      <c r="F84" s="329" t="s">
        <v>641</v>
      </c>
      <c r="G84" s="328"/>
      <c r="H84" s="328" t="s">
        <v>649</v>
      </c>
      <c r="I84" s="328" t="s">
        <v>637</v>
      </c>
      <c r="J84" s="328">
        <v>15</v>
      </c>
      <c r="K84" s="316"/>
    </row>
    <row r="85" spans="2:11" s="1" customFormat="1" ht="15" customHeight="1">
      <c r="B85" s="327"/>
      <c r="C85" s="328" t="s">
        <v>650</v>
      </c>
      <c r="D85" s="328"/>
      <c r="E85" s="328"/>
      <c r="F85" s="329" t="s">
        <v>641</v>
      </c>
      <c r="G85" s="328"/>
      <c r="H85" s="328" t="s">
        <v>651</v>
      </c>
      <c r="I85" s="328" t="s">
        <v>637</v>
      </c>
      <c r="J85" s="328">
        <v>20</v>
      </c>
      <c r="K85" s="316"/>
    </row>
    <row r="86" spans="2:11" s="1" customFormat="1" ht="15" customHeight="1">
      <c r="B86" s="327"/>
      <c r="C86" s="328" t="s">
        <v>652</v>
      </c>
      <c r="D86" s="328"/>
      <c r="E86" s="328"/>
      <c r="F86" s="329" t="s">
        <v>641</v>
      </c>
      <c r="G86" s="328"/>
      <c r="H86" s="328" t="s">
        <v>653</v>
      </c>
      <c r="I86" s="328" t="s">
        <v>637</v>
      </c>
      <c r="J86" s="328">
        <v>20</v>
      </c>
      <c r="K86" s="316"/>
    </row>
    <row r="87" spans="2:11" s="1" customFormat="1" ht="15" customHeight="1">
      <c r="B87" s="327"/>
      <c r="C87" s="302" t="s">
        <v>654</v>
      </c>
      <c r="D87" s="302"/>
      <c r="E87" s="302"/>
      <c r="F87" s="325" t="s">
        <v>641</v>
      </c>
      <c r="G87" s="326"/>
      <c r="H87" s="302" t="s">
        <v>655</v>
      </c>
      <c r="I87" s="302" t="s">
        <v>637</v>
      </c>
      <c r="J87" s="302">
        <v>50</v>
      </c>
      <c r="K87" s="316"/>
    </row>
    <row r="88" spans="2:11" s="1" customFormat="1" ht="15" customHeight="1">
      <c r="B88" s="327"/>
      <c r="C88" s="302" t="s">
        <v>656</v>
      </c>
      <c r="D88" s="302"/>
      <c r="E88" s="302"/>
      <c r="F88" s="325" t="s">
        <v>641</v>
      </c>
      <c r="G88" s="326"/>
      <c r="H88" s="302" t="s">
        <v>657</v>
      </c>
      <c r="I88" s="302" t="s">
        <v>637</v>
      </c>
      <c r="J88" s="302">
        <v>20</v>
      </c>
      <c r="K88" s="316"/>
    </row>
    <row r="89" spans="2:11" s="1" customFormat="1" ht="15" customHeight="1">
      <c r="B89" s="327"/>
      <c r="C89" s="302" t="s">
        <v>658</v>
      </c>
      <c r="D89" s="302"/>
      <c r="E89" s="302"/>
      <c r="F89" s="325" t="s">
        <v>641</v>
      </c>
      <c r="G89" s="326"/>
      <c r="H89" s="302" t="s">
        <v>659</v>
      </c>
      <c r="I89" s="302" t="s">
        <v>637</v>
      </c>
      <c r="J89" s="302">
        <v>20</v>
      </c>
      <c r="K89" s="316"/>
    </row>
    <row r="90" spans="2:11" s="1" customFormat="1" ht="15" customHeight="1">
      <c r="B90" s="327"/>
      <c r="C90" s="302" t="s">
        <v>660</v>
      </c>
      <c r="D90" s="302"/>
      <c r="E90" s="302"/>
      <c r="F90" s="325" t="s">
        <v>641</v>
      </c>
      <c r="G90" s="326"/>
      <c r="H90" s="302" t="s">
        <v>661</v>
      </c>
      <c r="I90" s="302" t="s">
        <v>637</v>
      </c>
      <c r="J90" s="302">
        <v>50</v>
      </c>
      <c r="K90" s="316"/>
    </row>
    <row r="91" spans="2:11" s="1" customFormat="1" ht="15" customHeight="1">
      <c r="B91" s="327"/>
      <c r="C91" s="302" t="s">
        <v>662</v>
      </c>
      <c r="D91" s="302"/>
      <c r="E91" s="302"/>
      <c r="F91" s="325" t="s">
        <v>641</v>
      </c>
      <c r="G91" s="326"/>
      <c r="H91" s="302" t="s">
        <v>662</v>
      </c>
      <c r="I91" s="302" t="s">
        <v>637</v>
      </c>
      <c r="J91" s="302">
        <v>50</v>
      </c>
      <c r="K91" s="316"/>
    </row>
    <row r="92" spans="2:11" s="1" customFormat="1" ht="15" customHeight="1">
      <c r="B92" s="327"/>
      <c r="C92" s="302" t="s">
        <v>663</v>
      </c>
      <c r="D92" s="302"/>
      <c r="E92" s="302"/>
      <c r="F92" s="325" t="s">
        <v>641</v>
      </c>
      <c r="G92" s="326"/>
      <c r="H92" s="302" t="s">
        <v>664</v>
      </c>
      <c r="I92" s="302" t="s">
        <v>637</v>
      </c>
      <c r="J92" s="302">
        <v>255</v>
      </c>
      <c r="K92" s="316"/>
    </row>
    <row r="93" spans="2:11" s="1" customFormat="1" ht="15" customHeight="1">
      <c r="B93" s="327"/>
      <c r="C93" s="302" t="s">
        <v>665</v>
      </c>
      <c r="D93" s="302"/>
      <c r="E93" s="302"/>
      <c r="F93" s="325" t="s">
        <v>635</v>
      </c>
      <c r="G93" s="326"/>
      <c r="H93" s="302" t="s">
        <v>666</v>
      </c>
      <c r="I93" s="302" t="s">
        <v>667</v>
      </c>
      <c r="J93" s="302"/>
      <c r="K93" s="316"/>
    </row>
    <row r="94" spans="2:11" s="1" customFormat="1" ht="15" customHeight="1">
      <c r="B94" s="327"/>
      <c r="C94" s="302" t="s">
        <v>668</v>
      </c>
      <c r="D94" s="302"/>
      <c r="E94" s="302"/>
      <c r="F94" s="325" t="s">
        <v>635</v>
      </c>
      <c r="G94" s="326"/>
      <c r="H94" s="302" t="s">
        <v>669</v>
      </c>
      <c r="I94" s="302" t="s">
        <v>670</v>
      </c>
      <c r="J94" s="302"/>
      <c r="K94" s="316"/>
    </row>
    <row r="95" spans="2:11" s="1" customFormat="1" ht="15" customHeight="1">
      <c r="B95" s="327"/>
      <c r="C95" s="302" t="s">
        <v>671</v>
      </c>
      <c r="D95" s="302"/>
      <c r="E95" s="302"/>
      <c r="F95" s="325" t="s">
        <v>635</v>
      </c>
      <c r="G95" s="326"/>
      <c r="H95" s="302" t="s">
        <v>671</v>
      </c>
      <c r="I95" s="302" t="s">
        <v>670</v>
      </c>
      <c r="J95" s="302"/>
      <c r="K95" s="316"/>
    </row>
    <row r="96" spans="2:11" s="1" customFormat="1" ht="15" customHeight="1">
      <c r="B96" s="327"/>
      <c r="C96" s="302" t="s">
        <v>40</v>
      </c>
      <c r="D96" s="302"/>
      <c r="E96" s="302"/>
      <c r="F96" s="325" t="s">
        <v>635</v>
      </c>
      <c r="G96" s="326"/>
      <c r="H96" s="302" t="s">
        <v>672</v>
      </c>
      <c r="I96" s="302" t="s">
        <v>670</v>
      </c>
      <c r="J96" s="302"/>
      <c r="K96" s="316"/>
    </row>
    <row r="97" spans="2:11" s="1" customFormat="1" ht="15" customHeight="1">
      <c r="B97" s="327"/>
      <c r="C97" s="302" t="s">
        <v>50</v>
      </c>
      <c r="D97" s="302"/>
      <c r="E97" s="302"/>
      <c r="F97" s="325" t="s">
        <v>635</v>
      </c>
      <c r="G97" s="326"/>
      <c r="H97" s="302" t="s">
        <v>673</v>
      </c>
      <c r="I97" s="302" t="s">
        <v>670</v>
      </c>
      <c r="J97" s="302"/>
      <c r="K97" s="316"/>
    </row>
    <row r="98" spans="2:11" s="1" customFormat="1" ht="15" customHeight="1">
      <c r="B98" s="330"/>
      <c r="C98" s="331"/>
      <c r="D98" s="331"/>
      <c r="E98" s="331"/>
      <c r="F98" s="331"/>
      <c r="G98" s="331"/>
      <c r="H98" s="331"/>
      <c r="I98" s="331"/>
      <c r="J98" s="331"/>
      <c r="K98" s="332"/>
    </row>
    <row r="99" spans="2:11" s="1" customFormat="1" ht="18.75" customHeight="1">
      <c r="B99" s="333"/>
      <c r="C99" s="334"/>
      <c r="D99" s="334"/>
      <c r="E99" s="334"/>
      <c r="F99" s="334"/>
      <c r="G99" s="334"/>
      <c r="H99" s="334"/>
      <c r="I99" s="334"/>
      <c r="J99" s="334"/>
      <c r="K99" s="333"/>
    </row>
    <row r="100" spans="2:11" s="1" customFormat="1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spans="2:11" s="1" customFormat="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2:11" s="1" customFormat="1" ht="45" customHeight="1">
      <c r="B102" s="314"/>
      <c r="C102" s="315" t="s">
        <v>674</v>
      </c>
      <c r="D102" s="315"/>
      <c r="E102" s="315"/>
      <c r="F102" s="315"/>
      <c r="G102" s="315"/>
      <c r="H102" s="315"/>
      <c r="I102" s="315"/>
      <c r="J102" s="315"/>
      <c r="K102" s="316"/>
    </row>
    <row r="103" spans="2:11" s="1" customFormat="1" ht="17.25" customHeight="1">
      <c r="B103" s="314"/>
      <c r="C103" s="317" t="s">
        <v>629</v>
      </c>
      <c r="D103" s="317"/>
      <c r="E103" s="317"/>
      <c r="F103" s="317" t="s">
        <v>630</v>
      </c>
      <c r="G103" s="318"/>
      <c r="H103" s="317" t="s">
        <v>56</v>
      </c>
      <c r="I103" s="317" t="s">
        <v>59</v>
      </c>
      <c r="J103" s="317" t="s">
        <v>631</v>
      </c>
      <c r="K103" s="316"/>
    </row>
    <row r="104" spans="2:11" s="1" customFormat="1" ht="17.25" customHeight="1">
      <c r="B104" s="314"/>
      <c r="C104" s="319" t="s">
        <v>632</v>
      </c>
      <c r="D104" s="319"/>
      <c r="E104" s="319"/>
      <c r="F104" s="320" t="s">
        <v>633</v>
      </c>
      <c r="G104" s="321"/>
      <c r="H104" s="319"/>
      <c r="I104" s="319"/>
      <c r="J104" s="319" t="s">
        <v>634</v>
      </c>
      <c r="K104" s="316"/>
    </row>
    <row r="105" spans="2:11" s="1" customFormat="1" ht="5.25" customHeight="1">
      <c r="B105" s="314"/>
      <c r="C105" s="317"/>
      <c r="D105" s="317"/>
      <c r="E105" s="317"/>
      <c r="F105" s="317"/>
      <c r="G105" s="335"/>
      <c r="H105" s="317"/>
      <c r="I105" s="317"/>
      <c r="J105" s="317"/>
      <c r="K105" s="316"/>
    </row>
    <row r="106" spans="2:11" s="1" customFormat="1" ht="15" customHeight="1">
      <c r="B106" s="314"/>
      <c r="C106" s="302" t="s">
        <v>55</v>
      </c>
      <c r="D106" s="324"/>
      <c r="E106" s="324"/>
      <c r="F106" s="325" t="s">
        <v>635</v>
      </c>
      <c r="G106" s="302"/>
      <c r="H106" s="302" t="s">
        <v>675</v>
      </c>
      <c r="I106" s="302" t="s">
        <v>637</v>
      </c>
      <c r="J106" s="302">
        <v>20</v>
      </c>
      <c r="K106" s="316"/>
    </row>
    <row r="107" spans="2:11" s="1" customFormat="1" ht="15" customHeight="1">
      <c r="B107" s="314"/>
      <c r="C107" s="302" t="s">
        <v>638</v>
      </c>
      <c r="D107" s="302"/>
      <c r="E107" s="302"/>
      <c r="F107" s="325" t="s">
        <v>635</v>
      </c>
      <c r="G107" s="302"/>
      <c r="H107" s="302" t="s">
        <v>675</v>
      </c>
      <c r="I107" s="302" t="s">
        <v>637</v>
      </c>
      <c r="J107" s="302">
        <v>120</v>
      </c>
      <c r="K107" s="316"/>
    </row>
    <row r="108" spans="2:11" s="1" customFormat="1" ht="15" customHeight="1">
      <c r="B108" s="327"/>
      <c r="C108" s="302" t="s">
        <v>640</v>
      </c>
      <c r="D108" s="302"/>
      <c r="E108" s="302"/>
      <c r="F108" s="325" t="s">
        <v>641</v>
      </c>
      <c r="G108" s="302"/>
      <c r="H108" s="302" t="s">
        <v>675</v>
      </c>
      <c r="I108" s="302" t="s">
        <v>637</v>
      </c>
      <c r="J108" s="302">
        <v>50</v>
      </c>
      <c r="K108" s="316"/>
    </row>
    <row r="109" spans="2:11" s="1" customFormat="1" ht="15" customHeight="1">
      <c r="B109" s="327"/>
      <c r="C109" s="302" t="s">
        <v>643</v>
      </c>
      <c r="D109" s="302"/>
      <c r="E109" s="302"/>
      <c r="F109" s="325" t="s">
        <v>635</v>
      </c>
      <c r="G109" s="302"/>
      <c r="H109" s="302" t="s">
        <v>675</v>
      </c>
      <c r="I109" s="302" t="s">
        <v>645</v>
      </c>
      <c r="J109" s="302"/>
      <c r="K109" s="316"/>
    </row>
    <row r="110" spans="2:11" s="1" customFormat="1" ht="15" customHeight="1">
      <c r="B110" s="327"/>
      <c r="C110" s="302" t="s">
        <v>654</v>
      </c>
      <c r="D110" s="302"/>
      <c r="E110" s="302"/>
      <c r="F110" s="325" t="s">
        <v>641</v>
      </c>
      <c r="G110" s="302"/>
      <c r="H110" s="302" t="s">
        <v>675</v>
      </c>
      <c r="I110" s="302" t="s">
        <v>637</v>
      </c>
      <c r="J110" s="302">
        <v>50</v>
      </c>
      <c r="K110" s="316"/>
    </row>
    <row r="111" spans="2:11" s="1" customFormat="1" ht="15" customHeight="1">
      <c r="B111" s="327"/>
      <c r="C111" s="302" t="s">
        <v>662</v>
      </c>
      <c r="D111" s="302"/>
      <c r="E111" s="302"/>
      <c r="F111" s="325" t="s">
        <v>641</v>
      </c>
      <c r="G111" s="302"/>
      <c r="H111" s="302" t="s">
        <v>675</v>
      </c>
      <c r="I111" s="302" t="s">
        <v>637</v>
      </c>
      <c r="J111" s="302">
        <v>50</v>
      </c>
      <c r="K111" s="316"/>
    </row>
    <row r="112" spans="2:11" s="1" customFormat="1" ht="15" customHeight="1">
      <c r="B112" s="327"/>
      <c r="C112" s="302" t="s">
        <v>660</v>
      </c>
      <c r="D112" s="302"/>
      <c r="E112" s="302"/>
      <c r="F112" s="325" t="s">
        <v>641</v>
      </c>
      <c r="G112" s="302"/>
      <c r="H112" s="302" t="s">
        <v>675</v>
      </c>
      <c r="I112" s="302" t="s">
        <v>637</v>
      </c>
      <c r="J112" s="302">
        <v>50</v>
      </c>
      <c r="K112" s="316"/>
    </row>
    <row r="113" spans="2:11" s="1" customFormat="1" ht="15" customHeight="1">
      <c r="B113" s="327"/>
      <c r="C113" s="302" t="s">
        <v>55</v>
      </c>
      <c r="D113" s="302"/>
      <c r="E113" s="302"/>
      <c r="F113" s="325" t="s">
        <v>635</v>
      </c>
      <c r="G113" s="302"/>
      <c r="H113" s="302" t="s">
        <v>676</v>
      </c>
      <c r="I113" s="302" t="s">
        <v>637</v>
      </c>
      <c r="J113" s="302">
        <v>20</v>
      </c>
      <c r="K113" s="316"/>
    </row>
    <row r="114" spans="2:11" s="1" customFormat="1" ht="15" customHeight="1">
      <c r="B114" s="327"/>
      <c r="C114" s="302" t="s">
        <v>677</v>
      </c>
      <c r="D114" s="302"/>
      <c r="E114" s="302"/>
      <c r="F114" s="325" t="s">
        <v>635</v>
      </c>
      <c r="G114" s="302"/>
      <c r="H114" s="302" t="s">
        <v>678</v>
      </c>
      <c r="I114" s="302" t="s">
        <v>637</v>
      </c>
      <c r="J114" s="302">
        <v>120</v>
      </c>
      <c r="K114" s="316"/>
    </row>
    <row r="115" spans="2:11" s="1" customFormat="1" ht="15" customHeight="1">
      <c r="B115" s="327"/>
      <c r="C115" s="302" t="s">
        <v>40</v>
      </c>
      <c r="D115" s="302"/>
      <c r="E115" s="302"/>
      <c r="F115" s="325" t="s">
        <v>635</v>
      </c>
      <c r="G115" s="302"/>
      <c r="H115" s="302" t="s">
        <v>679</v>
      </c>
      <c r="I115" s="302" t="s">
        <v>670</v>
      </c>
      <c r="J115" s="302"/>
      <c r="K115" s="316"/>
    </row>
    <row r="116" spans="2:11" s="1" customFormat="1" ht="15" customHeight="1">
      <c r="B116" s="327"/>
      <c r="C116" s="302" t="s">
        <v>50</v>
      </c>
      <c r="D116" s="302"/>
      <c r="E116" s="302"/>
      <c r="F116" s="325" t="s">
        <v>635</v>
      </c>
      <c r="G116" s="302"/>
      <c r="H116" s="302" t="s">
        <v>680</v>
      </c>
      <c r="I116" s="302" t="s">
        <v>670</v>
      </c>
      <c r="J116" s="302"/>
      <c r="K116" s="316"/>
    </row>
    <row r="117" spans="2:11" s="1" customFormat="1" ht="15" customHeight="1">
      <c r="B117" s="327"/>
      <c r="C117" s="302" t="s">
        <v>59</v>
      </c>
      <c r="D117" s="302"/>
      <c r="E117" s="302"/>
      <c r="F117" s="325" t="s">
        <v>635</v>
      </c>
      <c r="G117" s="302"/>
      <c r="H117" s="302" t="s">
        <v>681</v>
      </c>
      <c r="I117" s="302" t="s">
        <v>682</v>
      </c>
      <c r="J117" s="302"/>
      <c r="K117" s="316"/>
    </row>
    <row r="118" spans="2:11" s="1" customFormat="1" ht="15" customHeight="1">
      <c r="B118" s="330"/>
      <c r="C118" s="336"/>
      <c r="D118" s="336"/>
      <c r="E118" s="336"/>
      <c r="F118" s="336"/>
      <c r="G118" s="336"/>
      <c r="H118" s="336"/>
      <c r="I118" s="336"/>
      <c r="J118" s="336"/>
      <c r="K118" s="332"/>
    </row>
    <row r="119" spans="2:11" s="1" customFormat="1" ht="18.75" customHeight="1">
      <c r="B119" s="337"/>
      <c r="C119" s="338"/>
      <c r="D119" s="338"/>
      <c r="E119" s="338"/>
      <c r="F119" s="339"/>
      <c r="G119" s="338"/>
      <c r="H119" s="338"/>
      <c r="I119" s="338"/>
      <c r="J119" s="338"/>
      <c r="K119" s="337"/>
    </row>
    <row r="120" spans="2:11" s="1" customFormat="1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spans="2:11" s="1" customFormat="1" ht="7.5" customHeight="1">
      <c r="B121" s="340"/>
      <c r="C121" s="341"/>
      <c r="D121" s="341"/>
      <c r="E121" s="341"/>
      <c r="F121" s="341"/>
      <c r="G121" s="341"/>
      <c r="H121" s="341"/>
      <c r="I121" s="341"/>
      <c r="J121" s="341"/>
      <c r="K121" s="342"/>
    </row>
    <row r="122" spans="2:11" s="1" customFormat="1" ht="45" customHeight="1">
      <c r="B122" s="343"/>
      <c r="C122" s="293" t="s">
        <v>683</v>
      </c>
      <c r="D122" s="293"/>
      <c r="E122" s="293"/>
      <c r="F122" s="293"/>
      <c r="G122" s="293"/>
      <c r="H122" s="293"/>
      <c r="I122" s="293"/>
      <c r="J122" s="293"/>
      <c r="K122" s="344"/>
    </row>
    <row r="123" spans="2:11" s="1" customFormat="1" ht="17.25" customHeight="1">
      <c r="B123" s="345"/>
      <c r="C123" s="317" t="s">
        <v>629</v>
      </c>
      <c r="D123" s="317"/>
      <c r="E123" s="317"/>
      <c r="F123" s="317" t="s">
        <v>630</v>
      </c>
      <c r="G123" s="318"/>
      <c r="H123" s="317" t="s">
        <v>56</v>
      </c>
      <c r="I123" s="317" t="s">
        <v>59</v>
      </c>
      <c r="J123" s="317" t="s">
        <v>631</v>
      </c>
      <c r="K123" s="346"/>
    </row>
    <row r="124" spans="2:11" s="1" customFormat="1" ht="17.25" customHeight="1">
      <c r="B124" s="345"/>
      <c r="C124" s="319" t="s">
        <v>632</v>
      </c>
      <c r="D124" s="319"/>
      <c r="E124" s="319"/>
      <c r="F124" s="320" t="s">
        <v>633</v>
      </c>
      <c r="G124" s="321"/>
      <c r="H124" s="319"/>
      <c r="I124" s="319"/>
      <c r="J124" s="319" t="s">
        <v>634</v>
      </c>
      <c r="K124" s="346"/>
    </row>
    <row r="125" spans="2:11" s="1" customFormat="1" ht="5.25" customHeight="1">
      <c r="B125" s="347"/>
      <c r="C125" s="322"/>
      <c r="D125" s="322"/>
      <c r="E125" s="322"/>
      <c r="F125" s="322"/>
      <c r="G125" s="348"/>
      <c r="H125" s="322"/>
      <c r="I125" s="322"/>
      <c r="J125" s="322"/>
      <c r="K125" s="349"/>
    </row>
    <row r="126" spans="2:11" s="1" customFormat="1" ht="15" customHeight="1">
      <c r="B126" s="347"/>
      <c r="C126" s="302" t="s">
        <v>638</v>
      </c>
      <c r="D126" s="324"/>
      <c r="E126" s="324"/>
      <c r="F126" s="325" t="s">
        <v>635</v>
      </c>
      <c r="G126" s="302"/>
      <c r="H126" s="302" t="s">
        <v>675</v>
      </c>
      <c r="I126" s="302" t="s">
        <v>637</v>
      </c>
      <c r="J126" s="302">
        <v>120</v>
      </c>
      <c r="K126" s="350"/>
    </row>
    <row r="127" spans="2:11" s="1" customFormat="1" ht="15" customHeight="1">
      <c r="B127" s="347"/>
      <c r="C127" s="302" t="s">
        <v>684</v>
      </c>
      <c r="D127" s="302"/>
      <c r="E127" s="302"/>
      <c r="F127" s="325" t="s">
        <v>635</v>
      </c>
      <c r="G127" s="302"/>
      <c r="H127" s="302" t="s">
        <v>685</v>
      </c>
      <c r="I127" s="302" t="s">
        <v>637</v>
      </c>
      <c r="J127" s="302" t="s">
        <v>686</v>
      </c>
      <c r="K127" s="350"/>
    </row>
    <row r="128" spans="2:11" s="1" customFormat="1" ht="15" customHeight="1">
      <c r="B128" s="347"/>
      <c r="C128" s="302" t="s">
        <v>583</v>
      </c>
      <c r="D128" s="302"/>
      <c r="E128" s="302"/>
      <c r="F128" s="325" t="s">
        <v>635</v>
      </c>
      <c r="G128" s="302"/>
      <c r="H128" s="302" t="s">
        <v>687</v>
      </c>
      <c r="I128" s="302" t="s">
        <v>637</v>
      </c>
      <c r="J128" s="302" t="s">
        <v>686</v>
      </c>
      <c r="K128" s="350"/>
    </row>
    <row r="129" spans="2:11" s="1" customFormat="1" ht="15" customHeight="1">
      <c r="B129" s="347"/>
      <c r="C129" s="302" t="s">
        <v>646</v>
      </c>
      <c r="D129" s="302"/>
      <c r="E129" s="302"/>
      <c r="F129" s="325" t="s">
        <v>641</v>
      </c>
      <c r="G129" s="302"/>
      <c r="H129" s="302" t="s">
        <v>647</v>
      </c>
      <c r="I129" s="302" t="s">
        <v>637</v>
      </c>
      <c r="J129" s="302">
        <v>15</v>
      </c>
      <c r="K129" s="350"/>
    </row>
    <row r="130" spans="2:11" s="1" customFormat="1" ht="15" customHeight="1">
      <c r="B130" s="347"/>
      <c r="C130" s="328" t="s">
        <v>648</v>
      </c>
      <c r="D130" s="328"/>
      <c r="E130" s="328"/>
      <c r="F130" s="329" t="s">
        <v>641</v>
      </c>
      <c r="G130" s="328"/>
      <c r="H130" s="328" t="s">
        <v>649</v>
      </c>
      <c r="I130" s="328" t="s">
        <v>637</v>
      </c>
      <c r="J130" s="328">
        <v>15</v>
      </c>
      <c r="K130" s="350"/>
    </row>
    <row r="131" spans="2:11" s="1" customFormat="1" ht="15" customHeight="1">
      <c r="B131" s="347"/>
      <c r="C131" s="328" t="s">
        <v>650</v>
      </c>
      <c r="D131" s="328"/>
      <c r="E131" s="328"/>
      <c r="F131" s="329" t="s">
        <v>641</v>
      </c>
      <c r="G131" s="328"/>
      <c r="H131" s="328" t="s">
        <v>651</v>
      </c>
      <c r="I131" s="328" t="s">
        <v>637</v>
      </c>
      <c r="J131" s="328">
        <v>20</v>
      </c>
      <c r="K131" s="350"/>
    </row>
    <row r="132" spans="2:11" s="1" customFormat="1" ht="15" customHeight="1">
      <c r="B132" s="347"/>
      <c r="C132" s="328" t="s">
        <v>652</v>
      </c>
      <c r="D132" s="328"/>
      <c r="E132" s="328"/>
      <c r="F132" s="329" t="s">
        <v>641</v>
      </c>
      <c r="G132" s="328"/>
      <c r="H132" s="328" t="s">
        <v>653</v>
      </c>
      <c r="I132" s="328" t="s">
        <v>637</v>
      </c>
      <c r="J132" s="328">
        <v>20</v>
      </c>
      <c r="K132" s="350"/>
    </row>
    <row r="133" spans="2:11" s="1" customFormat="1" ht="15" customHeight="1">
      <c r="B133" s="347"/>
      <c r="C133" s="302" t="s">
        <v>640</v>
      </c>
      <c r="D133" s="302"/>
      <c r="E133" s="302"/>
      <c r="F133" s="325" t="s">
        <v>641</v>
      </c>
      <c r="G133" s="302"/>
      <c r="H133" s="302" t="s">
        <v>675</v>
      </c>
      <c r="I133" s="302" t="s">
        <v>637</v>
      </c>
      <c r="J133" s="302">
        <v>50</v>
      </c>
      <c r="K133" s="350"/>
    </row>
    <row r="134" spans="2:11" s="1" customFormat="1" ht="15" customHeight="1">
      <c r="B134" s="347"/>
      <c r="C134" s="302" t="s">
        <v>654</v>
      </c>
      <c r="D134" s="302"/>
      <c r="E134" s="302"/>
      <c r="F134" s="325" t="s">
        <v>641</v>
      </c>
      <c r="G134" s="302"/>
      <c r="H134" s="302" t="s">
        <v>675</v>
      </c>
      <c r="I134" s="302" t="s">
        <v>637</v>
      </c>
      <c r="J134" s="302">
        <v>50</v>
      </c>
      <c r="K134" s="350"/>
    </row>
    <row r="135" spans="2:11" s="1" customFormat="1" ht="15" customHeight="1">
      <c r="B135" s="347"/>
      <c r="C135" s="302" t="s">
        <v>660</v>
      </c>
      <c r="D135" s="302"/>
      <c r="E135" s="302"/>
      <c r="F135" s="325" t="s">
        <v>641</v>
      </c>
      <c r="G135" s="302"/>
      <c r="H135" s="302" t="s">
        <v>675</v>
      </c>
      <c r="I135" s="302" t="s">
        <v>637</v>
      </c>
      <c r="J135" s="302">
        <v>50</v>
      </c>
      <c r="K135" s="350"/>
    </row>
    <row r="136" spans="2:11" s="1" customFormat="1" ht="15" customHeight="1">
      <c r="B136" s="347"/>
      <c r="C136" s="302" t="s">
        <v>662</v>
      </c>
      <c r="D136" s="302"/>
      <c r="E136" s="302"/>
      <c r="F136" s="325" t="s">
        <v>641</v>
      </c>
      <c r="G136" s="302"/>
      <c r="H136" s="302" t="s">
        <v>675</v>
      </c>
      <c r="I136" s="302" t="s">
        <v>637</v>
      </c>
      <c r="J136" s="302">
        <v>50</v>
      </c>
      <c r="K136" s="350"/>
    </row>
    <row r="137" spans="2:11" s="1" customFormat="1" ht="15" customHeight="1">
      <c r="B137" s="347"/>
      <c r="C137" s="302" t="s">
        <v>663</v>
      </c>
      <c r="D137" s="302"/>
      <c r="E137" s="302"/>
      <c r="F137" s="325" t="s">
        <v>641</v>
      </c>
      <c r="G137" s="302"/>
      <c r="H137" s="302" t="s">
        <v>688</v>
      </c>
      <c r="I137" s="302" t="s">
        <v>637</v>
      </c>
      <c r="J137" s="302">
        <v>255</v>
      </c>
      <c r="K137" s="350"/>
    </row>
    <row r="138" spans="2:11" s="1" customFormat="1" ht="15" customHeight="1">
      <c r="B138" s="347"/>
      <c r="C138" s="302" t="s">
        <v>665</v>
      </c>
      <c r="D138" s="302"/>
      <c r="E138" s="302"/>
      <c r="F138" s="325" t="s">
        <v>635</v>
      </c>
      <c r="G138" s="302"/>
      <c r="H138" s="302" t="s">
        <v>689</v>
      </c>
      <c r="I138" s="302" t="s">
        <v>667</v>
      </c>
      <c r="J138" s="302"/>
      <c r="K138" s="350"/>
    </row>
    <row r="139" spans="2:11" s="1" customFormat="1" ht="15" customHeight="1">
      <c r="B139" s="347"/>
      <c r="C139" s="302" t="s">
        <v>668</v>
      </c>
      <c r="D139" s="302"/>
      <c r="E139" s="302"/>
      <c r="F139" s="325" t="s">
        <v>635</v>
      </c>
      <c r="G139" s="302"/>
      <c r="H139" s="302" t="s">
        <v>690</v>
      </c>
      <c r="I139" s="302" t="s">
        <v>670</v>
      </c>
      <c r="J139" s="302"/>
      <c r="K139" s="350"/>
    </row>
    <row r="140" spans="2:11" s="1" customFormat="1" ht="15" customHeight="1">
      <c r="B140" s="347"/>
      <c r="C140" s="302" t="s">
        <v>671</v>
      </c>
      <c r="D140" s="302"/>
      <c r="E140" s="302"/>
      <c r="F140" s="325" t="s">
        <v>635</v>
      </c>
      <c r="G140" s="302"/>
      <c r="H140" s="302" t="s">
        <v>671</v>
      </c>
      <c r="I140" s="302" t="s">
        <v>670</v>
      </c>
      <c r="J140" s="302"/>
      <c r="K140" s="350"/>
    </row>
    <row r="141" spans="2:11" s="1" customFormat="1" ht="15" customHeight="1">
      <c r="B141" s="347"/>
      <c r="C141" s="302" t="s">
        <v>40</v>
      </c>
      <c r="D141" s="302"/>
      <c r="E141" s="302"/>
      <c r="F141" s="325" t="s">
        <v>635</v>
      </c>
      <c r="G141" s="302"/>
      <c r="H141" s="302" t="s">
        <v>691</v>
      </c>
      <c r="I141" s="302" t="s">
        <v>670</v>
      </c>
      <c r="J141" s="302"/>
      <c r="K141" s="350"/>
    </row>
    <row r="142" spans="2:11" s="1" customFormat="1" ht="15" customHeight="1">
      <c r="B142" s="347"/>
      <c r="C142" s="302" t="s">
        <v>692</v>
      </c>
      <c r="D142" s="302"/>
      <c r="E142" s="302"/>
      <c r="F142" s="325" t="s">
        <v>635</v>
      </c>
      <c r="G142" s="302"/>
      <c r="H142" s="302" t="s">
        <v>693</v>
      </c>
      <c r="I142" s="302" t="s">
        <v>670</v>
      </c>
      <c r="J142" s="302"/>
      <c r="K142" s="350"/>
    </row>
    <row r="143" spans="2:11" s="1" customFormat="1" ht="15" customHeight="1">
      <c r="B143" s="351"/>
      <c r="C143" s="352"/>
      <c r="D143" s="352"/>
      <c r="E143" s="352"/>
      <c r="F143" s="352"/>
      <c r="G143" s="352"/>
      <c r="H143" s="352"/>
      <c r="I143" s="352"/>
      <c r="J143" s="352"/>
      <c r="K143" s="353"/>
    </row>
    <row r="144" spans="2:11" s="1" customFormat="1" ht="18.75" customHeight="1">
      <c r="B144" s="338"/>
      <c r="C144" s="338"/>
      <c r="D144" s="338"/>
      <c r="E144" s="338"/>
      <c r="F144" s="339"/>
      <c r="G144" s="338"/>
      <c r="H144" s="338"/>
      <c r="I144" s="338"/>
      <c r="J144" s="338"/>
      <c r="K144" s="338"/>
    </row>
    <row r="145" spans="2:11" s="1" customFormat="1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spans="2:11" s="1" customFormat="1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spans="2:11" s="1" customFormat="1" ht="45" customHeight="1">
      <c r="B147" s="314"/>
      <c r="C147" s="315" t="s">
        <v>694</v>
      </c>
      <c r="D147" s="315"/>
      <c r="E147" s="315"/>
      <c r="F147" s="315"/>
      <c r="G147" s="315"/>
      <c r="H147" s="315"/>
      <c r="I147" s="315"/>
      <c r="J147" s="315"/>
      <c r="K147" s="316"/>
    </row>
    <row r="148" spans="2:11" s="1" customFormat="1" ht="17.25" customHeight="1">
      <c r="B148" s="314"/>
      <c r="C148" s="317" t="s">
        <v>629</v>
      </c>
      <c r="D148" s="317"/>
      <c r="E148" s="317"/>
      <c r="F148" s="317" t="s">
        <v>630</v>
      </c>
      <c r="G148" s="318"/>
      <c r="H148" s="317" t="s">
        <v>56</v>
      </c>
      <c r="I148" s="317" t="s">
        <v>59</v>
      </c>
      <c r="J148" s="317" t="s">
        <v>631</v>
      </c>
      <c r="K148" s="316"/>
    </row>
    <row r="149" spans="2:11" s="1" customFormat="1" ht="17.25" customHeight="1">
      <c r="B149" s="314"/>
      <c r="C149" s="319" t="s">
        <v>632</v>
      </c>
      <c r="D149" s="319"/>
      <c r="E149" s="319"/>
      <c r="F149" s="320" t="s">
        <v>633</v>
      </c>
      <c r="G149" s="321"/>
      <c r="H149" s="319"/>
      <c r="I149" s="319"/>
      <c r="J149" s="319" t="s">
        <v>634</v>
      </c>
      <c r="K149" s="316"/>
    </row>
    <row r="150" spans="2:11" s="1" customFormat="1" ht="5.25" customHeight="1">
      <c r="B150" s="327"/>
      <c r="C150" s="322"/>
      <c r="D150" s="322"/>
      <c r="E150" s="322"/>
      <c r="F150" s="322"/>
      <c r="G150" s="323"/>
      <c r="H150" s="322"/>
      <c r="I150" s="322"/>
      <c r="J150" s="322"/>
      <c r="K150" s="350"/>
    </row>
    <row r="151" spans="2:11" s="1" customFormat="1" ht="15" customHeight="1">
      <c r="B151" s="327"/>
      <c r="C151" s="354" t="s">
        <v>638</v>
      </c>
      <c r="D151" s="302"/>
      <c r="E151" s="302"/>
      <c r="F151" s="355" t="s">
        <v>635</v>
      </c>
      <c r="G151" s="302"/>
      <c r="H151" s="354" t="s">
        <v>675</v>
      </c>
      <c r="I151" s="354" t="s">
        <v>637</v>
      </c>
      <c r="J151" s="354">
        <v>120</v>
      </c>
      <c r="K151" s="350"/>
    </row>
    <row r="152" spans="2:11" s="1" customFormat="1" ht="15" customHeight="1">
      <c r="B152" s="327"/>
      <c r="C152" s="354" t="s">
        <v>684</v>
      </c>
      <c r="D152" s="302"/>
      <c r="E152" s="302"/>
      <c r="F152" s="355" t="s">
        <v>635</v>
      </c>
      <c r="G152" s="302"/>
      <c r="H152" s="354" t="s">
        <v>695</v>
      </c>
      <c r="I152" s="354" t="s">
        <v>637</v>
      </c>
      <c r="J152" s="354" t="s">
        <v>686</v>
      </c>
      <c r="K152" s="350"/>
    </row>
    <row r="153" spans="2:11" s="1" customFormat="1" ht="15" customHeight="1">
      <c r="B153" s="327"/>
      <c r="C153" s="354" t="s">
        <v>583</v>
      </c>
      <c r="D153" s="302"/>
      <c r="E153" s="302"/>
      <c r="F153" s="355" t="s">
        <v>635</v>
      </c>
      <c r="G153" s="302"/>
      <c r="H153" s="354" t="s">
        <v>696</v>
      </c>
      <c r="I153" s="354" t="s">
        <v>637</v>
      </c>
      <c r="J153" s="354" t="s">
        <v>686</v>
      </c>
      <c r="K153" s="350"/>
    </row>
    <row r="154" spans="2:11" s="1" customFormat="1" ht="15" customHeight="1">
      <c r="B154" s="327"/>
      <c r="C154" s="354" t="s">
        <v>640</v>
      </c>
      <c r="D154" s="302"/>
      <c r="E154" s="302"/>
      <c r="F154" s="355" t="s">
        <v>641</v>
      </c>
      <c r="G154" s="302"/>
      <c r="H154" s="354" t="s">
        <v>675</v>
      </c>
      <c r="I154" s="354" t="s">
        <v>637</v>
      </c>
      <c r="J154" s="354">
        <v>50</v>
      </c>
      <c r="K154" s="350"/>
    </row>
    <row r="155" spans="2:11" s="1" customFormat="1" ht="15" customHeight="1">
      <c r="B155" s="327"/>
      <c r="C155" s="354" t="s">
        <v>643</v>
      </c>
      <c r="D155" s="302"/>
      <c r="E155" s="302"/>
      <c r="F155" s="355" t="s">
        <v>635</v>
      </c>
      <c r="G155" s="302"/>
      <c r="H155" s="354" t="s">
        <v>675</v>
      </c>
      <c r="I155" s="354" t="s">
        <v>645</v>
      </c>
      <c r="J155" s="354"/>
      <c r="K155" s="350"/>
    </row>
    <row r="156" spans="2:11" s="1" customFormat="1" ht="15" customHeight="1">
      <c r="B156" s="327"/>
      <c r="C156" s="354" t="s">
        <v>654</v>
      </c>
      <c r="D156" s="302"/>
      <c r="E156" s="302"/>
      <c r="F156" s="355" t="s">
        <v>641</v>
      </c>
      <c r="G156" s="302"/>
      <c r="H156" s="354" t="s">
        <v>675</v>
      </c>
      <c r="I156" s="354" t="s">
        <v>637</v>
      </c>
      <c r="J156" s="354">
        <v>50</v>
      </c>
      <c r="K156" s="350"/>
    </row>
    <row r="157" spans="2:11" s="1" customFormat="1" ht="15" customHeight="1">
      <c r="B157" s="327"/>
      <c r="C157" s="354" t="s">
        <v>662</v>
      </c>
      <c r="D157" s="302"/>
      <c r="E157" s="302"/>
      <c r="F157" s="355" t="s">
        <v>641</v>
      </c>
      <c r="G157" s="302"/>
      <c r="H157" s="354" t="s">
        <v>675</v>
      </c>
      <c r="I157" s="354" t="s">
        <v>637</v>
      </c>
      <c r="J157" s="354">
        <v>50</v>
      </c>
      <c r="K157" s="350"/>
    </row>
    <row r="158" spans="2:11" s="1" customFormat="1" ht="15" customHeight="1">
      <c r="B158" s="327"/>
      <c r="C158" s="354" t="s">
        <v>660</v>
      </c>
      <c r="D158" s="302"/>
      <c r="E158" s="302"/>
      <c r="F158" s="355" t="s">
        <v>641</v>
      </c>
      <c r="G158" s="302"/>
      <c r="H158" s="354" t="s">
        <v>675</v>
      </c>
      <c r="I158" s="354" t="s">
        <v>637</v>
      </c>
      <c r="J158" s="354">
        <v>50</v>
      </c>
      <c r="K158" s="350"/>
    </row>
    <row r="159" spans="2:11" s="1" customFormat="1" ht="15" customHeight="1">
      <c r="B159" s="327"/>
      <c r="C159" s="354" t="s">
        <v>92</v>
      </c>
      <c r="D159" s="302"/>
      <c r="E159" s="302"/>
      <c r="F159" s="355" t="s">
        <v>635</v>
      </c>
      <c r="G159" s="302"/>
      <c r="H159" s="354" t="s">
        <v>697</v>
      </c>
      <c r="I159" s="354" t="s">
        <v>637</v>
      </c>
      <c r="J159" s="354" t="s">
        <v>698</v>
      </c>
      <c r="K159" s="350"/>
    </row>
    <row r="160" spans="2:11" s="1" customFormat="1" ht="15" customHeight="1">
      <c r="B160" s="327"/>
      <c r="C160" s="354" t="s">
        <v>699</v>
      </c>
      <c r="D160" s="302"/>
      <c r="E160" s="302"/>
      <c r="F160" s="355" t="s">
        <v>635</v>
      </c>
      <c r="G160" s="302"/>
      <c r="H160" s="354" t="s">
        <v>700</v>
      </c>
      <c r="I160" s="354" t="s">
        <v>670</v>
      </c>
      <c r="J160" s="354"/>
      <c r="K160" s="350"/>
    </row>
    <row r="161" spans="2:11" s="1" customFormat="1" ht="15" customHeight="1">
      <c r="B161" s="356"/>
      <c r="C161" s="336"/>
      <c r="D161" s="336"/>
      <c r="E161" s="336"/>
      <c r="F161" s="336"/>
      <c r="G161" s="336"/>
      <c r="H161" s="336"/>
      <c r="I161" s="336"/>
      <c r="J161" s="336"/>
      <c r="K161" s="357"/>
    </row>
    <row r="162" spans="2:11" s="1" customFormat="1" ht="18.75" customHeight="1">
      <c r="B162" s="338"/>
      <c r="C162" s="348"/>
      <c r="D162" s="348"/>
      <c r="E162" s="348"/>
      <c r="F162" s="358"/>
      <c r="G162" s="348"/>
      <c r="H162" s="348"/>
      <c r="I162" s="348"/>
      <c r="J162" s="348"/>
      <c r="K162" s="338"/>
    </row>
    <row r="163" spans="2:11" s="1" customFormat="1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spans="2:11" s="1" customFormat="1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spans="2:11" s="1" customFormat="1" ht="45" customHeight="1">
      <c r="B165" s="292"/>
      <c r="C165" s="293" t="s">
        <v>701</v>
      </c>
      <c r="D165" s="293"/>
      <c r="E165" s="293"/>
      <c r="F165" s="293"/>
      <c r="G165" s="293"/>
      <c r="H165" s="293"/>
      <c r="I165" s="293"/>
      <c r="J165" s="293"/>
      <c r="K165" s="294"/>
    </row>
    <row r="166" spans="2:11" s="1" customFormat="1" ht="17.25" customHeight="1">
      <c r="B166" s="292"/>
      <c r="C166" s="317" t="s">
        <v>629</v>
      </c>
      <c r="D166" s="317"/>
      <c r="E166" s="317"/>
      <c r="F166" s="317" t="s">
        <v>630</v>
      </c>
      <c r="G166" s="359"/>
      <c r="H166" s="360" t="s">
        <v>56</v>
      </c>
      <c r="I166" s="360" t="s">
        <v>59</v>
      </c>
      <c r="J166" s="317" t="s">
        <v>631</v>
      </c>
      <c r="K166" s="294"/>
    </row>
    <row r="167" spans="2:11" s="1" customFormat="1" ht="17.25" customHeight="1">
      <c r="B167" s="295"/>
      <c r="C167" s="319" t="s">
        <v>632</v>
      </c>
      <c r="D167" s="319"/>
      <c r="E167" s="319"/>
      <c r="F167" s="320" t="s">
        <v>633</v>
      </c>
      <c r="G167" s="361"/>
      <c r="H167" s="362"/>
      <c r="I167" s="362"/>
      <c r="J167" s="319" t="s">
        <v>634</v>
      </c>
      <c r="K167" s="297"/>
    </row>
    <row r="168" spans="2:11" s="1" customFormat="1" ht="5.25" customHeight="1">
      <c r="B168" s="327"/>
      <c r="C168" s="322"/>
      <c r="D168" s="322"/>
      <c r="E168" s="322"/>
      <c r="F168" s="322"/>
      <c r="G168" s="323"/>
      <c r="H168" s="322"/>
      <c r="I168" s="322"/>
      <c r="J168" s="322"/>
      <c r="K168" s="350"/>
    </row>
    <row r="169" spans="2:11" s="1" customFormat="1" ht="15" customHeight="1">
      <c r="B169" s="327"/>
      <c r="C169" s="302" t="s">
        <v>638</v>
      </c>
      <c r="D169" s="302"/>
      <c r="E169" s="302"/>
      <c r="F169" s="325" t="s">
        <v>635</v>
      </c>
      <c r="G169" s="302"/>
      <c r="H169" s="302" t="s">
        <v>675</v>
      </c>
      <c r="I169" s="302" t="s">
        <v>637</v>
      </c>
      <c r="J169" s="302">
        <v>120</v>
      </c>
      <c r="K169" s="350"/>
    </row>
    <row r="170" spans="2:11" s="1" customFormat="1" ht="15" customHeight="1">
      <c r="B170" s="327"/>
      <c r="C170" s="302" t="s">
        <v>684</v>
      </c>
      <c r="D170" s="302"/>
      <c r="E170" s="302"/>
      <c r="F170" s="325" t="s">
        <v>635</v>
      </c>
      <c r="G170" s="302"/>
      <c r="H170" s="302" t="s">
        <v>685</v>
      </c>
      <c r="I170" s="302" t="s">
        <v>637</v>
      </c>
      <c r="J170" s="302" t="s">
        <v>686</v>
      </c>
      <c r="K170" s="350"/>
    </row>
    <row r="171" spans="2:11" s="1" customFormat="1" ht="15" customHeight="1">
      <c r="B171" s="327"/>
      <c r="C171" s="302" t="s">
        <v>583</v>
      </c>
      <c r="D171" s="302"/>
      <c r="E171" s="302"/>
      <c r="F171" s="325" t="s">
        <v>635</v>
      </c>
      <c r="G171" s="302"/>
      <c r="H171" s="302" t="s">
        <v>702</v>
      </c>
      <c r="I171" s="302" t="s">
        <v>637</v>
      </c>
      <c r="J171" s="302" t="s">
        <v>686</v>
      </c>
      <c r="K171" s="350"/>
    </row>
    <row r="172" spans="2:11" s="1" customFormat="1" ht="15" customHeight="1">
      <c r="B172" s="327"/>
      <c r="C172" s="302" t="s">
        <v>640</v>
      </c>
      <c r="D172" s="302"/>
      <c r="E172" s="302"/>
      <c r="F172" s="325" t="s">
        <v>641</v>
      </c>
      <c r="G172" s="302"/>
      <c r="H172" s="302" t="s">
        <v>702</v>
      </c>
      <c r="I172" s="302" t="s">
        <v>637</v>
      </c>
      <c r="J172" s="302">
        <v>50</v>
      </c>
      <c r="K172" s="350"/>
    </row>
    <row r="173" spans="2:11" s="1" customFormat="1" ht="15" customHeight="1">
      <c r="B173" s="327"/>
      <c r="C173" s="302" t="s">
        <v>643</v>
      </c>
      <c r="D173" s="302"/>
      <c r="E173" s="302"/>
      <c r="F173" s="325" t="s">
        <v>635</v>
      </c>
      <c r="G173" s="302"/>
      <c r="H173" s="302" t="s">
        <v>702</v>
      </c>
      <c r="I173" s="302" t="s">
        <v>645</v>
      </c>
      <c r="J173" s="302"/>
      <c r="K173" s="350"/>
    </row>
    <row r="174" spans="2:11" s="1" customFormat="1" ht="15" customHeight="1">
      <c r="B174" s="327"/>
      <c r="C174" s="302" t="s">
        <v>654</v>
      </c>
      <c r="D174" s="302"/>
      <c r="E174" s="302"/>
      <c r="F174" s="325" t="s">
        <v>641</v>
      </c>
      <c r="G174" s="302"/>
      <c r="H174" s="302" t="s">
        <v>702</v>
      </c>
      <c r="I174" s="302" t="s">
        <v>637</v>
      </c>
      <c r="J174" s="302">
        <v>50</v>
      </c>
      <c r="K174" s="350"/>
    </row>
    <row r="175" spans="2:11" s="1" customFormat="1" ht="15" customHeight="1">
      <c r="B175" s="327"/>
      <c r="C175" s="302" t="s">
        <v>662</v>
      </c>
      <c r="D175" s="302"/>
      <c r="E175" s="302"/>
      <c r="F175" s="325" t="s">
        <v>641</v>
      </c>
      <c r="G175" s="302"/>
      <c r="H175" s="302" t="s">
        <v>702</v>
      </c>
      <c r="I175" s="302" t="s">
        <v>637</v>
      </c>
      <c r="J175" s="302">
        <v>50</v>
      </c>
      <c r="K175" s="350"/>
    </row>
    <row r="176" spans="2:11" s="1" customFormat="1" ht="15" customHeight="1">
      <c r="B176" s="327"/>
      <c r="C176" s="302" t="s">
        <v>660</v>
      </c>
      <c r="D176" s="302"/>
      <c r="E176" s="302"/>
      <c r="F176" s="325" t="s">
        <v>641</v>
      </c>
      <c r="G176" s="302"/>
      <c r="H176" s="302" t="s">
        <v>702</v>
      </c>
      <c r="I176" s="302" t="s">
        <v>637</v>
      </c>
      <c r="J176" s="302">
        <v>50</v>
      </c>
      <c r="K176" s="350"/>
    </row>
    <row r="177" spans="2:11" s="1" customFormat="1" ht="15" customHeight="1">
      <c r="B177" s="327"/>
      <c r="C177" s="302" t="s">
        <v>105</v>
      </c>
      <c r="D177" s="302"/>
      <c r="E177" s="302"/>
      <c r="F177" s="325" t="s">
        <v>635</v>
      </c>
      <c r="G177" s="302"/>
      <c r="H177" s="302" t="s">
        <v>703</v>
      </c>
      <c r="I177" s="302" t="s">
        <v>704</v>
      </c>
      <c r="J177" s="302"/>
      <c r="K177" s="350"/>
    </row>
    <row r="178" spans="2:11" s="1" customFormat="1" ht="15" customHeight="1">
      <c r="B178" s="327"/>
      <c r="C178" s="302" t="s">
        <v>59</v>
      </c>
      <c r="D178" s="302"/>
      <c r="E178" s="302"/>
      <c r="F178" s="325" t="s">
        <v>635</v>
      </c>
      <c r="G178" s="302"/>
      <c r="H178" s="302" t="s">
        <v>705</v>
      </c>
      <c r="I178" s="302" t="s">
        <v>706</v>
      </c>
      <c r="J178" s="302">
        <v>1</v>
      </c>
      <c r="K178" s="350"/>
    </row>
    <row r="179" spans="2:11" s="1" customFormat="1" ht="15" customHeight="1">
      <c r="B179" s="327"/>
      <c r="C179" s="302" t="s">
        <v>55</v>
      </c>
      <c r="D179" s="302"/>
      <c r="E179" s="302"/>
      <c r="F179" s="325" t="s">
        <v>635</v>
      </c>
      <c r="G179" s="302"/>
      <c r="H179" s="302" t="s">
        <v>707</v>
      </c>
      <c r="I179" s="302" t="s">
        <v>637</v>
      </c>
      <c r="J179" s="302">
        <v>20</v>
      </c>
      <c r="K179" s="350"/>
    </row>
    <row r="180" spans="2:11" s="1" customFormat="1" ht="15" customHeight="1">
      <c r="B180" s="327"/>
      <c r="C180" s="302" t="s">
        <v>56</v>
      </c>
      <c r="D180" s="302"/>
      <c r="E180" s="302"/>
      <c r="F180" s="325" t="s">
        <v>635</v>
      </c>
      <c r="G180" s="302"/>
      <c r="H180" s="302" t="s">
        <v>708</v>
      </c>
      <c r="I180" s="302" t="s">
        <v>637</v>
      </c>
      <c r="J180" s="302">
        <v>255</v>
      </c>
      <c r="K180" s="350"/>
    </row>
    <row r="181" spans="2:11" s="1" customFormat="1" ht="15" customHeight="1">
      <c r="B181" s="327"/>
      <c r="C181" s="302" t="s">
        <v>106</v>
      </c>
      <c r="D181" s="302"/>
      <c r="E181" s="302"/>
      <c r="F181" s="325" t="s">
        <v>635</v>
      </c>
      <c r="G181" s="302"/>
      <c r="H181" s="302" t="s">
        <v>599</v>
      </c>
      <c r="I181" s="302" t="s">
        <v>637</v>
      </c>
      <c r="J181" s="302">
        <v>10</v>
      </c>
      <c r="K181" s="350"/>
    </row>
    <row r="182" spans="2:11" s="1" customFormat="1" ht="15" customHeight="1">
      <c r="B182" s="327"/>
      <c r="C182" s="302" t="s">
        <v>107</v>
      </c>
      <c r="D182" s="302"/>
      <c r="E182" s="302"/>
      <c r="F182" s="325" t="s">
        <v>635</v>
      </c>
      <c r="G182" s="302"/>
      <c r="H182" s="302" t="s">
        <v>709</v>
      </c>
      <c r="I182" s="302" t="s">
        <v>670</v>
      </c>
      <c r="J182" s="302"/>
      <c r="K182" s="350"/>
    </row>
    <row r="183" spans="2:11" s="1" customFormat="1" ht="15" customHeight="1">
      <c r="B183" s="327"/>
      <c r="C183" s="302" t="s">
        <v>710</v>
      </c>
      <c r="D183" s="302"/>
      <c r="E183" s="302"/>
      <c r="F183" s="325" t="s">
        <v>635</v>
      </c>
      <c r="G183" s="302"/>
      <c r="H183" s="302" t="s">
        <v>711</v>
      </c>
      <c r="I183" s="302" t="s">
        <v>670</v>
      </c>
      <c r="J183" s="302"/>
      <c r="K183" s="350"/>
    </row>
    <row r="184" spans="2:11" s="1" customFormat="1" ht="15" customHeight="1">
      <c r="B184" s="327"/>
      <c r="C184" s="302" t="s">
        <v>699</v>
      </c>
      <c r="D184" s="302"/>
      <c r="E184" s="302"/>
      <c r="F184" s="325" t="s">
        <v>635</v>
      </c>
      <c r="G184" s="302"/>
      <c r="H184" s="302" t="s">
        <v>712</v>
      </c>
      <c r="I184" s="302" t="s">
        <v>670</v>
      </c>
      <c r="J184" s="302"/>
      <c r="K184" s="350"/>
    </row>
    <row r="185" spans="2:11" s="1" customFormat="1" ht="15" customHeight="1">
      <c r="B185" s="327"/>
      <c r="C185" s="302" t="s">
        <v>109</v>
      </c>
      <c r="D185" s="302"/>
      <c r="E185" s="302"/>
      <c r="F185" s="325" t="s">
        <v>641</v>
      </c>
      <c r="G185" s="302"/>
      <c r="H185" s="302" t="s">
        <v>713</v>
      </c>
      <c r="I185" s="302" t="s">
        <v>637</v>
      </c>
      <c r="J185" s="302">
        <v>50</v>
      </c>
      <c r="K185" s="350"/>
    </row>
    <row r="186" spans="2:11" s="1" customFormat="1" ht="15" customHeight="1">
      <c r="B186" s="327"/>
      <c r="C186" s="302" t="s">
        <v>714</v>
      </c>
      <c r="D186" s="302"/>
      <c r="E186" s="302"/>
      <c r="F186" s="325" t="s">
        <v>641</v>
      </c>
      <c r="G186" s="302"/>
      <c r="H186" s="302" t="s">
        <v>715</v>
      </c>
      <c r="I186" s="302" t="s">
        <v>716</v>
      </c>
      <c r="J186" s="302"/>
      <c r="K186" s="350"/>
    </row>
    <row r="187" spans="2:11" s="1" customFormat="1" ht="15" customHeight="1">
      <c r="B187" s="327"/>
      <c r="C187" s="302" t="s">
        <v>717</v>
      </c>
      <c r="D187" s="302"/>
      <c r="E187" s="302"/>
      <c r="F187" s="325" t="s">
        <v>641</v>
      </c>
      <c r="G187" s="302"/>
      <c r="H187" s="302" t="s">
        <v>718</v>
      </c>
      <c r="I187" s="302" t="s">
        <v>716</v>
      </c>
      <c r="J187" s="302"/>
      <c r="K187" s="350"/>
    </row>
    <row r="188" spans="2:11" s="1" customFormat="1" ht="15" customHeight="1">
      <c r="B188" s="327"/>
      <c r="C188" s="302" t="s">
        <v>719</v>
      </c>
      <c r="D188" s="302"/>
      <c r="E188" s="302"/>
      <c r="F188" s="325" t="s">
        <v>641</v>
      </c>
      <c r="G188" s="302"/>
      <c r="H188" s="302" t="s">
        <v>720</v>
      </c>
      <c r="I188" s="302" t="s">
        <v>716</v>
      </c>
      <c r="J188" s="302"/>
      <c r="K188" s="350"/>
    </row>
    <row r="189" spans="2:11" s="1" customFormat="1" ht="15" customHeight="1">
      <c r="B189" s="327"/>
      <c r="C189" s="363" t="s">
        <v>721</v>
      </c>
      <c r="D189" s="302"/>
      <c r="E189" s="302"/>
      <c r="F189" s="325" t="s">
        <v>641</v>
      </c>
      <c r="G189" s="302"/>
      <c r="H189" s="302" t="s">
        <v>722</v>
      </c>
      <c r="I189" s="302" t="s">
        <v>723</v>
      </c>
      <c r="J189" s="364" t="s">
        <v>724</v>
      </c>
      <c r="K189" s="350"/>
    </row>
    <row r="190" spans="2:11" s="1" customFormat="1" ht="15" customHeight="1">
      <c r="B190" s="327"/>
      <c r="C190" s="363" t="s">
        <v>44</v>
      </c>
      <c r="D190" s="302"/>
      <c r="E190" s="302"/>
      <c r="F190" s="325" t="s">
        <v>635</v>
      </c>
      <c r="G190" s="302"/>
      <c r="H190" s="299" t="s">
        <v>725</v>
      </c>
      <c r="I190" s="302" t="s">
        <v>726</v>
      </c>
      <c r="J190" s="302"/>
      <c r="K190" s="350"/>
    </row>
    <row r="191" spans="2:11" s="1" customFormat="1" ht="15" customHeight="1">
      <c r="B191" s="327"/>
      <c r="C191" s="363" t="s">
        <v>727</v>
      </c>
      <c r="D191" s="302"/>
      <c r="E191" s="302"/>
      <c r="F191" s="325" t="s">
        <v>635</v>
      </c>
      <c r="G191" s="302"/>
      <c r="H191" s="302" t="s">
        <v>728</v>
      </c>
      <c r="I191" s="302" t="s">
        <v>670</v>
      </c>
      <c r="J191" s="302"/>
      <c r="K191" s="350"/>
    </row>
    <row r="192" spans="2:11" s="1" customFormat="1" ht="15" customHeight="1">
      <c r="B192" s="327"/>
      <c r="C192" s="363" t="s">
        <v>729</v>
      </c>
      <c r="D192" s="302"/>
      <c r="E192" s="302"/>
      <c r="F192" s="325" t="s">
        <v>635</v>
      </c>
      <c r="G192" s="302"/>
      <c r="H192" s="302" t="s">
        <v>730</v>
      </c>
      <c r="I192" s="302" t="s">
        <v>670</v>
      </c>
      <c r="J192" s="302"/>
      <c r="K192" s="350"/>
    </row>
    <row r="193" spans="2:11" s="1" customFormat="1" ht="15" customHeight="1">
      <c r="B193" s="327"/>
      <c r="C193" s="363" t="s">
        <v>731</v>
      </c>
      <c r="D193" s="302"/>
      <c r="E193" s="302"/>
      <c r="F193" s="325" t="s">
        <v>641</v>
      </c>
      <c r="G193" s="302"/>
      <c r="H193" s="302" t="s">
        <v>732</v>
      </c>
      <c r="I193" s="302" t="s">
        <v>670</v>
      </c>
      <c r="J193" s="302"/>
      <c r="K193" s="350"/>
    </row>
    <row r="194" spans="2:11" s="1" customFormat="1" ht="15" customHeight="1">
      <c r="B194" s="356"/>
      <c r="C194" s="365"/>
      <c r="D194" s="336"/>
      <c r="E194" s="336"/>
      <c r="F194" s="336"/>
      <c r="G194" s="336"/>
      <c r="H194" s="336"/>
      <c r="I194" s="336"/>
      <c r="J194" s="336"/>
      <c r="K194" s="357"/>
    </row>
    <row r="195" spans="2:11" s="1" customFormat="1" ht="18.75" customHeight="1">
      <c r="B195" s="338"/>
      <c r="C195" s="348"/>
      <c r="D195" s="348"/>
      <c r="E195" s="348"/>
      <c r="F195" s="358"/>
      <c r="G195" s="348"/>
      <c r="H195" s="348"/>
      <c r="I195" s="348"/>
      <c r="J195" s="348"/>
      <c r="K195" s="338"/>
    </row>
    <row r="196" spans="2:11" s="1" customFormat="1" ht="18.75" customHeight="1">
      <c r="B196" s="338"/>
      <c r="C196" s="348"/>
      <c r="D196" s="348"/>
      <c r="E196" s="348"/>
      <c r="F196" s="358"/>
      <c r="G196" s="348"/>
      <c r="H196" s="348"/>
      <c r="I196" s="348"/>
      <c r="J196" s="348"/>
      <c r="K196" s="338"/>
    </row>
    <row r="197" spans="2:11" s="1" customFormat="1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spans="2:11" s="1" customFormat="1" ht="13.5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spans="2:11" s="1" customFormat="1" ht="21">
      <c r="B199" s="292"/>
      <c r="C199" s="293" t="s">
        <v>733</v>
      </c>
      <c r="D199" s="293"/>
      <c r="E199" s="293"/>
      <c r="F199" s="293"/>
      <c r="G199" s="293"/>
      <c r="H199" s="293"/>
      <c r="I199" s="293"/>
      <c r="J199" s="293"/>
      <c r="K199" s="294"/>
    </row>
    <row r="200" spans="2:11" s="1" customFormat="1" ht="25.5" customHeight="1">
      <c r="B200" s="292"/>
      <c r="C200" s="366" t="s">
        <v>734</v>
      </c>
      <c r="D200" s="366"/>
      <c r="E200" s="366"/>
      <c r="F200" s="366" t="s">
        <v>735</v>
      </c>
      <c r="G200" s="367"/>
      <c r="H200" s="366" t="s">
        <v>736</v>
      </c>
      <c r="I200" s="366"/>
      <c r="J200" s="366"/>
      <c r="K200" s="294"/>
    </row>
    <row r="201" spans="2:11" s="1" customFormat="1" ht="5.25" customHeight="1">
      <c r="B201" s="327"/>
      <c r="C201" s="322"/>
      <c r="D201" s="322"/>
      <c r="E201" s="322"/>
      <c r="F201" s="322"/>
      <c r="G201" s="348"/>
      <c r="H201" s="322"/>
      <c r="I201" s="322"/>
      <c r="J201" s="322"/>
      <c r="K201" s="350"/>
    </row>
    <row r="202" spans="2:11" s="1" customFormat="1" ht="15" customHeight="1">
      <c r="B202" s="327"/>
      <c r="C202" s="302" t="s">
        <v>726</v>
      </c>
      <c r="D202" s="302"/>
      <c r="E202" s="302"/>
      <c r="F202" s="325" t="s">
        <v>45</v>
      </c>
      <c r="G202" s="302"/>
      <c r="H202" s="302" t="s">
        <v>737</v>
      </c>
      <c r="I202" s="302"/>
      <c r="J202" s="302"/>
      <c r="K202" s="350"/>
    </row>
    <row r="203" spans="2:11" s="1" customFormat="1" ht="15" customHeight="1">
      <c r="B203" s="327"/>
      <c r="C203" s="302"/>
      <c r="D203" s="302"/>
      <c r="E203" s="302"/>
      <c r="F203" s="325" t="s">
        <v>46</v>
      </c>
      <c r="G203" s="302"/>
      <c r="H203" s="302" t="s">
        <v>738</v>
      </c>
      <c r="I203" s="302"/>
      <c r="J203" s="302"/>
      <c r="K203" s="350"/>
    </row>
    <row r="204" spans="2:11" s="1" customFormat="1" ht="15" customHeight="1">
      <c r="B204" s="327"/>
      <c r="C204" s="302"/>
      <c r="D204" s="302"/>
      <c r="E204" s="302"/>
      <c r="F204" s="325" t="s">
        <v>49</v>
      </c>
      <c r="G204" s="302"/>
      <c r="H204" s="302" t="s">
        <v>739</v>
      </c>
      <c r="I204" s="302"/>
      <c r="J204" s="302"/>
      <c r="K204" s="350"/>
    </row>
    <row r="205" spans="2:11" s="1" customFormat="1" ht="15" customHeight="1">
      <c r="B205" s="327"/>
      <c r="C205" s="302"/>
      <c r="D205" s="302"/>
      <c r="E205" s="302"/>
      <c r="F205" s="325" t="s">
        <v>47</v>
      </c>
      <c r="G205" s="302"/>
      <c r="H205" s="302" t="s">
        <v>740</v>
      </c>
      <c r="I205" s="302"/>
      <c r="J205" s="302"/>
      <c r="K205" s="350"/>
    </row>
    <row r="206" spans="2:11" s="1" customFormat="1" ht="15" customHeight="1">
      <c r="B206" s="327"/>
      <c r="C206" s="302"/>
      <c r="D206" s="302"/>
      <c r="E206" s="302"/>
      <c r="F206" s="325" t="s">
        <v>48</v>
      </c>
      <c r="G206" s="302"/>
      <c r="H206" s="302" t="s">
        <v>741</v>
      </c>
      <c r="I206" s="302"/>
      <c r="J206" s="302"/>
      <c r="K206" s="350"/>
    </row>
    <row r="207" spans="2:11" s="1" customFormat="1" ht="15" customHeight="1">
      <c r="B207" s="327"/>
      <c r="C207" s="302"/>
      <c r="D207" s="302"/>
      <c r="E207" s="302"/>
      <c r="F207" s="325"/>
      <c r="G207" s="302"/>
      <c r="H207" s="302"/>
      <c r="I207" s="302"/>
      <c r="J207" s="302"/>
      <c r="K207" s="350"/>
    </row>
    <row r="208" spans="2:11" s="1" customFormat="1" ht="15" customHeight="1">
      <c r="B208" s="327"/>
      <c r="C208" s="302" t="s">
        <v>682</v>
      </c>
      <c r="D208" s="302"/>
      <c r="E208" s="302"/>
      <c r="F208" s="325" t="s">
        <v>81</v>
      </c>
      <c r="G208" s="302"/>
      <c r="H208" s="302" t="s">
        <v>742</v>
      </c>
      <c r="I208" s="302"/>
      <c r="J208" s="302"/>
      <c r="K208" s="350"/>
    </row>
    <row r="209" spans="2:11" s="1" customFormat="1" ht="15" customHeight="1">
      <c r="B209" s="327"/>
      <c r="C209" s="302"/>
      <c r="D209" s="302"/>
      <c r="E209" s="302"/>
      <c r="F209" s="325" t="s">
        <v>577</v>
      </c>
      <c r="G209" s="302"/>
      <c r="H209" s="302" t="s">
        <v>578</v>
      </c>
      <c r="I209" s="302"/>
      <c r="J209" s="302"/>
      <c r="K209" s="350"/>
    </row>
    <row r="210" spans="2:11" s="1" customFormat="1" ht="15" customHeight="1">
      <c r="B210" s="327"/>
      <c r="C210" s="302"/>
      <c r="D210" s="302"/>
      <c r="E210" s="302"/>
      <c r="F210" s="325" t="s">
        <v>575</v>
      </c>
      <c r="G210" s="302"/>
      <c r="H210" s="302" t="s">
        <v>743</v>
      </c>
      <c r="I210" s="302"/>
      <c r="J210" s="302"/>
      <c r="K210" s="350"/>
    </row>
    <row r="211" spans="2:11" s="1" customFormat="1" ht="15" customHeight="1">
      <c r="B211" s="368"/>
      <c r="C211" s="302"/>
      <c r="D211" s="302"/>
      <c r="E211" s="302"/>
      <c r="F211" s="325" t="s">
        <v>579</v>
      </c>
      <c r="G211" s="363"/>
      <c r="H211" s="354" t="s">
        <v>580</v>
      </c>
      <c r="I211" s="354"/>
      <c r="J211" s="354"/>
      <c r="K211" s="369"/>
    </row>
    <row r="212" spans="2:11" s="1" customFormat="1" ht="15" customHeight="1">
      <c r="B212" s="368"/>
      <c r="C212" s="302"/>
      <c r="D212" s="302"/>
      <c r="E212" s="302"/>
      <c r="F212" s="325" t="s">
        <v>581</v>
      </c>
      <c r="G212" s="363"/>
      <c r="H212" s="354" t="s">
        <v>744</v>
      </c>
      <c r="I212" s="354"/>
      <c r="J212" s="354"/>
      <c r="K212" s="369"/>
    </row>
    <row r="213" spans="2:11" s="1" customFormat="1" ht="15" customHeight="1">
      <c r="B213" s="368"/>
      <c r="C213" s="302"/>
      <c r="D213" s="302"/>
      <c r="E213" s="302"/>
      <c r="F213" s="325"/>
      <c r="G213" s="363"/>
      <c r="H213" s="354"/>
      <c r="I213" s="354"/>
      <c r="J213" s="354"/>
      <c r="K213" s="369"/>
    </row>
    <row r="214" spans="2:11" s="1" customFormat="1" ht="15" customHeight="1">
      <c r="B214" s="368"/>
      <c r="C214" s="302" t="s">
        <v>706</v>
      </c>
      <c r="D214" s="302"/>
      <c r="E214" s="302"/>
      <c r="F214" s="325">
        <v>1</v>
      </c>
      <c r="G214" s="363"/>
      <c r="H214" s="354" t="s">
        <v>745</v>
      </c>
      <c r="I214" s="354"/>
      <c r="J214" s="354"/>
      <c r="K214" s="369"/>
    </row>
    <row r="215" spans="2:11" s="1" customFormat="1" ht="15" customHeight="1">
      <c r="B215" s="368"/>
      <c r="C215" s="302"/>
      <c r="D215" s="302"/>
      <c r="E215" s="302"/>
      <c r="F215" s="325">
        <v>2</v>
      </c>
      <c r="G215" s="363"/>
      <c r="H215" s="354" t="s">
        <v>746</v>
      </c>
      <c r="I215" s="354"/>
      <c r="J215" s="354"/>
      <c r="K215" s="369"/>
    </row>
    <row r="216" spans="2:11" s="1" customFormat="1" ht="15" customHeight="1">
      <c r="B216" s="368"/>
      <c r="C216" s="302"/>
      <c r="D216" s="302"/>
      <c r="E216" s="302"/>
      <c r="F216" s="325">
        <v>3</v>
      </c>
      <c r="G216" s="363"/>
      <c r="H216" s="354" t="s">
        <v>747</v>
      </c>
      <c r="I216" s="354"/>
      <c r="J216" s="354"/>
      <c r="K216" s="369"/>
    </row>
    <row r="217" spans="2:11" s="1" customFormat="1" ht="15" customHeight="1">
      <c r="B217" s="368"/>
      <c r="C217" s="302"/>
      <c r="D217" s="302"/>
      <c r="E217" s="302"/>
      <c r="F217" s="325">
        <v>4</v>
      </c>
      <c r="G217" s="363"/>
      <c r="H217" s="354" t="s">
        <v>748</v>
      </c>
      <c r="I217" s="354"/>
      <c r="J217" s="354"/>
      <c r="K217" s="369"/>
    </row>
    <row r="218" spans="2:11" s="1" customFormat="1" ht="12.75" customHeight="1">
      <c r="B218" s="370"/>
      <c r="C218" s="371"/>
      <c r="D218" s="371"/>
      <c r="E218" s="371"/>
      <c r="F218" s="371"/>
      <c r="G218" s="371"/>
      <c r="H218" s="371"/>
      <c r="I218" s="371"/>
      <c r="J218" s="371"/>
      <c r="K218" s="37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michal.weber</dc:creator>
  <cp:keywords/>
  <dc:description/>
  <cp:lastModifiedBy>michal.weber</cp:lastModifiedBy>
  <dcterms:created xsi:type="dcterms:W3CDTF">2022-05-19T12:49:28Z</dcterms:created>
  <dcterms:modified xsi:type="dcterms:W3CDTF">2022-05-19T12:49:32Z</dcterms:modified>
  <cp:category/>
  <cp:version/>
  <cp:contentType/>
  <cp:contentStatus/>
</cp:coreProperties>
</file>