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521" windowWidth="29040" windowHeight="15840" firstSheet="1" activeTab="4"/>
  </bookViews>
  <sheets>
    <sheet name="Rekapitulace stavby" sheetId="1" r:id="rId1"/>
    <sheet name="SO 201 - Most přes Kounov..." sheetId="2" r:id="rId2"/>
    <sheet name="SO 301 - Přeložka dešťové..." sheetId="3" r:id="rId3"/>
    <sheet name="SO 901 - Dopravně-inženýr..." sheetId="4" r:id="rId4"/>
    <sheet name="VON - Vedlejší a ostatní ..." sheetId="5" r:id="rId5"/>
  </sheets>
  <definedNames>
    <definedName name="_xlnm._FilterDatabase" localSheetId="1" hidden="1">'SO 201 - Most přes Kounov...'!$C$125:$K$458</definedName>
    <definedName name="_xlnm._FilterDatabase" localSheetId="2" hidden="1">'SO 301 - Přeložka dešťové...'!$C$120:$K$152</definedName>
    <definedName name="_xlnm._FilterDatabase" localSheetId="3" hidden="1">'SO 901 - Dopravně-inženýr...'!$C$117:$K$122</definedName>
    <definedName name="_xlnm._FilterDatabase" localSheetId="4" hidden="1">'VON - Vedlejší a ostatní ...'!$C$116:$K$138</definedName>
    <definedName name="_xlnm.Print_Area" localSheetId="0">'Rekapitulace stavby'!$D$4:$AO$76,'Rekapitulace stavby'!$C$82:$AQ$99</definedName>
    <definedName name="_xlnm.Print_Area" localSheetId="1">'SO 201 - Most přes Kounov...'!$C$4:$J$76,'SO 201 - Most přes Kounov...'!$C$82:$J$107,'SO 201 - Most přes Kounov...'!$C$113:$J$458</definedName>
    <definedName name="_xlnm.Print_Area" localSheetId="2">'SO 301 - Přeložka dešťové...'!$C$4:$J$76,'SO 301 - Přeložka dešťové...'!$C$82:$J$102,'SO 301 - Přeložka dešťové...'!$C$108:$J$152</definedName>
    <definedName name="_xlnm.Print_Area" localSheetId="3">'SO 901 - Dopravně-inženýr...'!$C$4:$J$76,'SO 901 - Dopravně-inženýr...'!$C$82:$J$99,'SO 901 - Dopravně-inženýr...'!$C$105:$J$122</definedName>
    <definedName name="_xlnm.Print_Area" localSheetId="4">'VON - Vedlejší a ostatní ...'!$C$4:$J$76,'VON - Vedlejší a ostatní ...'!$C$82:$J$98,'VON - Vedlejší a ostatní ...'!$C$104:$J$138</definedName>
    <definedName name="_xlnm.Print_Titles" localSheetId="0">'Rekapitulace stavby'!$92:$92</definedName>
    <definedName name="_xlnm.Print_Titles" localSheetId="1">'SO 201 - Most přes Kounov...'!$125:$125</definedName>
    <definedName name="_xlnm.Print_Titles" localSheetId="2">'SO 301 - Přeložka dešťové...'!$120:$120</definedName>
    <definedName name="_xlnm.Print_Titles" localSheetId="3">'SO 901 - Dopravně-inženýr...'!$117:$117</definedName>
    <definedName name="_xlnm.Print_Titles" localSheetId="4">'VON - Vedlejší a ostatní ...'!$116:$116</definedName>
  </definedNames>
  <calcPr calcId="162913"/>
  <extLst/>
</workbook>
</file>

<file path=xl/sharedStrings.xml><?xml version="1.0" encoding="utf-8"?>
<sst xmlns="http://schemas.openxmlformats.org/spreadsheetml/2006/main" count="4761" uniqueCount="665">
  <si>
    <t>Export Komplet</t>
  </si>
  <si>
    <t/>
  </si>
  <si>
    <t>2.0</t>
  </si>
  <si>
    <t>False</t>
  </si>
  <si>
    <t>{d18f45d6-9380-4805-a123-a6404ac81ad1}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</si>
  <si>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</si>
  <si>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</si>
  <si>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</si>
  <si>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</si>
  <si>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</si>
  <si>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</si>
  <si>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</si>
  <si>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</si>
  <si>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</si>
  <si>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</si>
  <si>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</si>
  <si>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</si>
  <si>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III/22920 Kounov - most ev. č. 22920-2</t>
  </si>
  <si>
    <t>KSO:</t>
  </si>
  <si>
    <t>CC-CZ:</t>
  </si>
  <si>
    <t>Místo:</t>
  </si>
  <si>
    <t>Kounov</t>
  </si>
  <si>
    <t>Datum:</t>
  </si>
  <si>
    <t>2. 5. 2022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</si>
  <si>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</si>
  <si>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</si>
  <si>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</si>
  <si>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</si>
  <si>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</si>
  <si>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</si>
  <si>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</si>
  <si>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>Ingutis, spol. s 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</si>
  <si>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</si>
  <si>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</si>
  <si>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</si>
  <si>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</si>
  <si>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</si>
  <si>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</si>
  <si>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</si>
  <si>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</si>
  <si>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</si>
  <si>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</si>
  <si>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</si>
  <si>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</si>
  <si>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</si>
  <si>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</si>
  <si>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</si>
  <si>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</si>
  <si>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</si>
  <si>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</si>
  <si>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</si>
  <si>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</si>
  <si>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</si>
  <si>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</si>
  <si>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</si>
  <si>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</si>
  <si>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</si>
  <si>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</si>
  <si>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</si>
  <si>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</si>
  <si>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</si>
  <si>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</si>
  <si>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</si>
  <si>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</si>
  <si>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</si>
  <si>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</si>
  <si>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</si>
  <si>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</si>
  <si>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</si>
  <si>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</si>
  <si>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</si>
  <si>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</si>
  <si>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</si>
  <si>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</si>
  <si>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</si>
  <si>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</si>
  <si>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</si>
  <si>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</si>
  <si>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</si>
  <si>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</si>
  <si>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</si>
  <si>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201</t>
  </si>
  <si>
    <t>STA</t>
  </si>
  <si>
    <t>1</t>
  </si>
  <si>
    <t>{a5cc3715-490c-4a1d-b8cb-f7899f68512a}</t>
  </si>
  <si>
    <t>2</t>
  </si>
  <si>
    <t>SO 301</t>
  </si>
  <si>
    <t>{d89e6a6b-7505-40a1-b66a-d5f73437510d}</t>
  </si>
  <si>
    <t>SO 901</t>
  </si>
  <si>
    <t>{1f896385-6827-485b-8237-0abe04c850f1}</t>
  </si>
  <si>
    <t>VON</t>
  </si>
  <si>
    <t>{bfff3205-3986-4a8b-8f60-b633f8bc6b1e}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</si>
  <si>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</si>
  <si>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</si>
  <si>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</si>
  <si>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</si>
  <si>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</si>
  <si>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</si>
  <si>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</si>
  <si>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0 - Všeobecné konstrukce a práce</t>
  </si>
  <si>
    <t>1 - Zemní práce</t>
  </si>
  <si>
    <t>2 - Základy</t>
  </si>
  <si>
    <t>3 - Svislé konstrukce</t>
  </si>
  <si>
    <t>4 - Vodorovné konstrukce</t>
  </si>
  <si>
    <t>5 - Komunikace</t>
  </si>
  <si>
    <t>6 - Úpravy povrchů, podlahy, výplně otvorů</t>
  </si>
  <si>
    <t>7 - Přidružená stavební výroba</t>
  </si>
  <si>
    <t>8 - Potrubí</t>
  </si>
  <si>
    <t>9 - Ostatní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</si>
  <si>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</si>
  <si>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</si>
  <si>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</si>
  <si>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</si>
  <si>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</si>
  <si>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</si>
  <si>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</si>
  <si>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</si>
  <si>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</si>
  <si>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</si>
  <si>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</si>
  <si>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</si>
  <si>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</si>
  <si>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Všeobecné konstrukce a práce</t>
  </si>
  <si>
    <t>ROZPOCET</t>
  </si>
  <si>
    <t>K</t>
  </si>
  <si>
    <t>014102</t>
  </si>
  <si>
    <t>POPLATKY ZA SKLÁDKU</t>
  </si>
  <si>
    <t>T</t>
  </si>
  <si>
    <t>4</t>
  </si>
  <si>
    <t>VV</t>
  </si>
  <si>
    <t>"z pol. č. 122738: "135,512*2,0"t/m3</t>
  </si>
  <si>
    <t>"zemina z pilot: "34,336*2,0"t/m3</t>
  </si>
  <si>
    <t>"Celkem: "A1+B1</t>
  </si>
  <si>
    <t>Součet</t>
  </si>
  <si>
    <t>014112.a</t>
  </si>
  <si>
    <t>POPLATKY ZA SKLÁDKU TYP S-IO (INERTNÍ ODPAD)</t>
  </si>
  <si>
    <t>"z pol. č. 113728: "19,702*2,4"t/m3</t>
  </si>
  <si>
    <t>3</t>
  </si>
  <si>
    <t>014112.b</t>
  </si>
  <si>
    <t>6</t>
  </si>
  <si>
    <t>"z pol. č. 114228: "20,843*2,3"t/m3</t>
  </si>
  <si>
    <t>"z pol. č. 966168:" 74,253*2,5"t/m3</t>
  </si>
  <si>
    <t>"Celkem: "A17+B17</t>
  </si>
  <si>
    <t>014132</t>
  </si>
  <si>
    <t>POPLATKY ZA SKLÁDKU TYP S-NO (NEBEZPEČNÝ ODPAD)</t>
  </si>
  <si>
    <t>8</t>
  </si>
  <si>
    <t>"z pol. č. 97817: "69,3"m2"*0,005*2,2"t/m3</t>
  </si>
  <si>
    <t>Zemní práce</t>
  </si>
  <si>
    <t>5</t>
  </si>
  <si>
    <t>112011</t>
  </si>
  <si>
    <t>KÁCENÍ STROMŮ D KMENE DO 0,5M S ODSTRANĚNÍM PAŘEZŮ, ODVOZ DO 1KM</t>
  </si>
  <si>
    <t>KUS</t>
  </si>
  <si>
    <t>10</t>
  </si>
  <si>
    <t>113328</t>
  </si>
  <si>
    <t>ODSTRAN PODKL ZPEVNĚNÝCH PLOCH Z KAMENIVA NESTMEL, ODVOZ DO 20KM</t>
  </si>
  <si>
    <t>M3</t>
  </si>
  <si>
    <t>12</t>
  </si>
  <si>
    <t>"z příl. č. 12</t>
  </si>
  <si>
    <t>"na mostě: "7,2*5,17*0,17</t>
  </si>
  <si>
    <t>"před A29 za mostem:" (71,0"m2"+88,8"m2")*0,87</t>
  </si>
  <si>
    <t>"Celkem: "A29+B29</t>
  </si>
  <si>
    <t>7</t>
  </si>
  <si>
    <t>113484</t>
  </si>
  <si>
    <t>ODSTRANĚNÍ KRYTU ZPEVNĚNÝCH PLOCH Z DLAŽDIC VČETNĚ PODKLADU, ODVOZ DO 5KM</t>
  </si>
  <si>
    <t>14</t>
  </si>
  <si>
    <t>"část betonové dlažby: "5,1*1,5*0,27</t>
  </si>
  <si>
    <t>113728</t>
  </si>
  <si>
    <t>FRÉZOVÁNÍ ZPEVNĚNÝCH PLOCH ASFALTOVÝCH, ODVOZ DO 20KM</t>
  </si>
  <si>
    <t>16</t>
  </si>
  <si>
    <t>"na mostě: "7,2*5,17*0,1</t>
  </si>
  <si>
    <t>"před A31 za mostem:" (71,0"m2"+88,8"m2")*0,1</t>
  </si>
  <si>
    <t>"Celkem: "A31+B31</t>
  </si>
  <si>
    <t>9</t>
  </si>
  <si>
    <t>114228</t>
  </si>
  <si>
    <t>ODSTRAN KONSTR VODNÍCH KORYT Z BET PROST, ODVOZ DO 20KM</t>
  </si>
  <si>
    <t>18</t>
  </si>
  <si>
    <t>"pod klenbou: "3,675*6,2*0,5</t>
  </si>
  <si>
    <t>"v místě úpravy koryta: "1,5*21,0*0,3</t>
  </si>
  <si>
    <t>"Celkem: "A32+B32</t>
  </si>
  <si>
    <t>121104</t>
  </si>
  <si>
    <t>SEJMUTÍ ORNICE NEBO LESNÍ PŮDY S ODVOZEM DO 5KM</t>
  </si>
  <si>
    <t>20</t>
  </si>
  <si>
    <t>(31,589"m2"+31,865"m2")*0,15</t>
  </si>
  <si>
    <t>11</t>
  </si>
  <si>
    <t>122734</t>
  </si>
  <si>
    <t>ODKOPÁVKY A PROKOPÁVKY OBECNÉ TŘ. I, ODVOZ DO 5KM</t>
  </si>
  <si>
    <t>22</t>
  </si>
  <si>
    <t>122738</t>
  </si>
  <si>
    <t>ODKOPÁVKY A PROKOPÁVKY OBECNÉ TŘ. I, ODVOZ DO 20KM</t>
  </si>
  <si>
    <t>24</t>
  </si>
  <si>
    <t>13</t>
  </si>
  <si>
    <t>125734.a</t>
  </si>
  <si>
    <t>VYKOPÁVKY ZE ZEMNÍKŮ A SKLÁDEK TŘ. I, ODVOZ DO 5KM</t>
  </si>
  <si>
    <t>26</t>
  </si>
  <si>
    <t>"z pol. č. 17411: "36,0</t>
  </si>
  <si>
    <t>125734.b</t>
  </si>
  <si>
    <t>28</t>
  </si>
  <si>
    <t>"z pol. č. 18232: "63,454*0,15</t>
  </si>
  <si>
    <t>12960</t>
  </si>
  <si>
    <t>ČIŠTĚNÍ VODOTEČÍ A MELIORAČ KANÁLŮ OD NÁNOSŮ</t>
  </si>
  <si>
    <t>30</t>
  </si>
  <si>
    <t>"z příl. č. 2</t>
  </si>
  <si>
    <t>21,2*2,0*0,3</t>
  </si>
  <si>
    <t>17120</t>
  </si>
  <si>
    <t>ULOŽENÍ SYPANINY DO NÁSYPŮ A NA SKLÁDKY BEZ ZHUTNĚNÍ</t>
  </si>
  <si>
    <t>32</t>
  </si>
  <si>
    <t>"z pol. č. 122734 A26 122738: "171,512</t>
  </si>
  <si>
    <t>"z pol. č. 224325: "34,336</t>
  </si>
  <si>
    <t>"z pol. č. 121104: "9,518</t>
  </si>
  <si>
    <t>"Celkem: "A26+B26+C26</t>
  </si>
  <si>
    <t>17</t>
  </si>
  <si>
    <t>17411</t>
  </si>
  <si>
    <t>ZÁSYP JAM A RÝH ZEMINOU SE ZHUTNĚNÍM</t>
  </si>
  <si>
    <t>34</t>
  </si>
  <si>
    <t>"OP1: "1/2*6,0*1,5*(2,0+2,0)</t>
  </si>
  <si>
    <t>"OP2:" 1/2*6,0*1,5*(2,0+2,0)</t>
  </si>
  <si>
    <t>"Celkem: "A21+B21</t>
  </si>
  <si>
    <t>17481</t>
  </si>
  <si>
    <t>ZÁSYP JAM A RÝH Z NAKUPOVANÝCH MATERIÁLŮ</t>
  </si>
  <si>
    <t>36</t>
  </si>
  <si>
    <t>"OP1: "(0,8"m2"+1,4"m2")*7,0</t>
  </si>
  <si>
    <t>"OP2:" (0,9"m2"+1,4"m2")*6,0</t>
  </si>
  <si>
    <t>"Celkem: "A22+B22</t>
  </si>
  <si>
    <t>19</t>
  </si>
  <si>
    <t>18232</t>
  </si>
  <si>
    <t>ROZPROSTŘENÍ ORNICE V ROVINĚ V TL DO 0,15M</t>
  </si>
  <si>
    <t>M2</t>
  </si>
  <si>
    <t>38</t>
  </si>
  <si>
    <t>31,589"m2"+31,865"m2</t>
  </si>
  <si>
    <t>18242</t>
  </si>
  <si>
    <t>ZALOŽENÍ TRÁVNÍKU HYDROOSEVEM NA ORNICI</t>
  </si>
  <si>
    <t>40</t>
  </si>
  <si>
    <t>"z pol. č. 18232: "63,454</t>
  </si>
  <si>
    <t>18247</t>
  </si>
  <si>
    <t>OŠETŘOVÁNÍ TRÁVNÍKU</t>
  </si>
  <si>
    <t>42</t>
  </si>
  <si>
    <t>Základy</t>
  </si>
  <si>
    <t>21331</t>
  </si>
  <si>
    <t>DRENÁŽNÍ VRSTVY Z BETONU MEZEROVITÉHO (DRENÁŽNÍHO)</t>
  </si>
  <si>
    <t>44</t>
  </si>
  <si>
    <t>0,07"m2"*(5,7+6,0)</t>
  </si>
  <si>
    <t>23</t>
  </si>
  <si>
    <t>21341</t>
  </si>
  <si>
    <t>DRENÁŽNÍ VRSTVY Z PLASTBETONU (PLASTMALTY)</t>
  </si>
  <si>
    <t>46</t>
  </si>
  <si>
    <t>"z příl. č. 8</t>
  </si>
  <si>
    <t>"příčná drenáž: "0,075*0,04*6,0*2</t>
  </si>
  <si>
    <t>"podélná drenáž:" 0,09*0,04*6,3+0,12*0,04*0,4*3</t>
  </si>
  <si>
    <t>"Celkem: "A38+B38</t>
  </si>
  <si>
    <t>21452</t>
  </si>
  <si>
    <t>SANAČNÍ VRSTVY Z KAMENIVA DRCENÉHO</t>
  </si>
  <si>
    <t>48</t>
  </si>
  <si>
    <t>(66,0"m2"+81,0"m2")*0,5</t>
  </si>
  <si>
    <t>25</t>
  </si>
  <si>
    <t>224325</t>
  </si>
  <si>
    <t>PILOTY ZE ŽELEZOBETONU C30/37</t>
  </si>
  <si>
    <t>50</t>
  </si>
  <si>
    <t>"z příl. č. 3</t>
  </si>
  <si>
    <t>3,14*0,45*0,45*9,0*6</t>
  </si>
  <si>
    <t>224365</t>
  </si>
  <si>
    <t>VÝZTUŽ PILOT Z OCELI 10505, B500B</t>
  </si>
  <si>
    <t>52</t>
  </si>
  <si>
    <t>2,982</t>
  </si>
  <si>
    <t>27</t>
  </si>
  <si>
    <t>264141</t>
  </si>
  <si>
    <t>VRTY PRO PILOTY TŘ. I D DO 1000MM</t>
  </si>
  <si>
    <t>M</t>
  </si>
  <si>
    <t>54</t>
  </si>
  <si>
    <t>9,0*6</t>
  </si>
  <si>
    <t>28999</t>
  </si>
  <si>
    <t>OPLÁŠTĚNÍ (ZPEVNĚNÍ) Z FÓLIE</t>
  </si>
  <si>
    <t>56</t>
  </si>
  <si>
    <t>2,4*(7,0+6,0)</t>
  </si>
  <si>
    <t>Svislé konstrukce</t>
  </si>
  <si>
    <t>29</t>
  </si>
  <si>
    <t>31717</t>
  </si>
  <si>
    <t>KOVOVÉ KONSTRUKCE PRO KOTVENÍ ŘÍMSY</t>
  </si>
  <si>
    <t>KG</t>
  </si>
  <si>
    <t>58</t>
  </si>
  <si>
    <t>"z příl. č. 7</t>
  </si>
  <si>
    <t>26"ks"*6,0"kg/ks</t>
  </si>
  <si>
    <t>317326</t>
  </si>
  <si>
    <t>ŘÍMSY ZE ŽELEZOBETONU DO C40/50</t>
  </si>
  <si>
    <t>60</t>
  </si>
  <si>
    <t>0,385"m2"*13,5+0,409"m2"*13,7</t>
  </si>
  <si>
    <t>31</t>
  </si>
  <si>
    <t>317365</t>
  </si>
  <si>
    <t>VÝZTUŽ ŘÍMS Z OCELI 10505, B500B</t>
  </si>
  <si>
    <t>62</t>
  </si>
  <si>
    <t>1,586</t>
  </si>
  <si>
    <t>333325</t>
  </si>
  <si>
    <t>MOSTNÍ OPĚRY A KŘÍDLA ZE ŽELEZOVÉHO BETONU DO C30/37</t>
  </si>
  <si>
    <t>64</t>
  </si>
  <si>
    <t>"z příl. č. 5</t>
  </si>
  <si>
    <t>1,875"m2"*1,3+1,938"m2"*1,3+2,2"m2"*1,506*2</t>
  </si>
  <si>
    <t>33</t>
  </si>
  <si>
    <t>333365</t>
  </si>
  <si>
    <t>VÝZTUŽ MOSTNÍCH OPĚR A KŘÍDEL Z OCELI 10505, B500B</t>
  </si>
  <si>
    <t>66</t>
  </si>
  <si>
    <t>"z příl. č. 6</t>
  </si>
  <si>
    <t>0,917</t>
  </si>
  <si>
    <t>Vodorovné konstrukce</t>
  </si>
  <si>
    <t>389325</t>
  </si>
  <si>
    <t>MOSTNÍ RÁMOVÉ KONSTRUKCE ZE ŽELEZOBETONU C30/37</t>
  </si>
  <si>
    <t>68</t>
  </si>
  <si>
    <t>1,842"m2"*8,6+1,762"m2"*8,6+4,6"m2"*8,6+0,06"m2"*10,0</t>
  </si>
  <si>
    <t>35</t>
  </si>
  <si>
    <t>389365</t>
  </si>
  <si>
    <t>VÝZTUŽ MOSTNÍ RÁMOVÉ KONSTRUKCE Z OCELI 10505, B500B</t>
  </si>
  <si>
    <t>70</t>
  </si>
  <si>
    <t>8,023</t>
  </si>
  <si>
    <t>434325</t>
  </si>
  <si>
    <t>SCHODIŠŤOVÉ STUPNĚ, ZE ŽELEZOBETONU DO C30/37</t>
  </si>
  <si>
    <t>72</t>
  </si>
  <si>
    <t>"z příl. č. 10</t>
  </si>
  <si>
    <t>0,45*0,18*0,75*14</t>
  </si>
  <si>
    <t>37</t>
  </si>
  <si>
    <t>451313</t>
  </si>
  <si>
    <t>PODKLADNÍ A VÝPLŇOVÉ VRSTVY Z PROSTÉHO BETONU C16/20</t>
  </si>
  <si>
    <t>74</t>
  </si>
  <si>
    <t>"z příl. č. 3, 10</t>
  </si>
  <si>
    <t>"pod rámovou k-cí: "1,8*9,0*0,15*2</t>
  </si>
  <si>
    <t>"pod rubovou drenáž: "5,72*0,6*0,2+6,0*0,6*0,2</t>
  </si>
  <si>
    <t>"pod schodiště: "1,5"m2"*1,2</t>
  </si>
  <si>
    <t>"pod dlažbu: "((7,2*8,6)+15,2"m2"+12,6"m2"+12,7"m2"+17,1"m2"+13,9"m2"+13,4"m2")*0,15</t>
  </si>
  <si>
    <t>"Celkem: "A51+B51+C51+D51</t>
  </si>
  <si>
    <t>45852</t>
  </si>
  <si>
    <t>VÝPLŇ ZA OPĚRAMI A ZDMI Z KAMENIVA DRCENÉHO</t>
  </si>
  <si>
    <t>76</t>
  </si>
  <si>
    <t>0,2"m2"*(6,0+6,0)</t>
  </si>
  <si>
    <t>39</t>
  </si>
  <si>
    <t>45860</t>
  </si>
  <si>
    <t>VÝPLŇ ZA OPĚRAMI A ZDMI Z MEZEROVITÉHO BETONU</t>
  </si>
  <si>
    <t>78</t>
  </si>
  <si>
    <t>0,85"m2"*(7,0+6,0)</t>
  </si>
  <si>
    <t>465512</t>
  </si>
  <si>
    <t>DLAŽBY Z LOMOVÉHO KAMENE NA MC</t>
  </si>
  <si>
    <t>80</t>
  </si>
  <si>
    <t>((7,2*8,6)+15,2"m2"+12,6"m2"+12,7"m2"+17,1"m2"+13,9"m2"+13,4"m2")*0,2</t>
  </si>
  <si>
    <t>41</t>
  </si>
  <si>
    <t>467313</t>
  </si>
  <si>
    <t>STUPNĚ A PRAHY VODNÍCH KORYT Z PROSTÉHO BETONU C16/20</t>
  </si>
  <si>
    <t>82</t>
  </si>
  <si>
    <t>"příčné betonové prahy: "0,5*1,0*(5,01+5,93)</t>
  </si>
  <si>
    <t>"podélné betonové prahy:" 0,5*0,8*21,2*2</t>
  </si>
  <si>
    <t>"Celkem: "A53+B53</t>
  </si>
  <si>
    <t>Komunikace</t>
  </si>
  <si>
    <t>56333</t>
  </si>
  <si>
    <t>VOZOVKOVÉ VRSTVY ZE ŠTĚRKODRTI TL. DO 150MM</t>
  </si>
  <si>
    <t>84</t>
  </si>
  <si>
    <t>"z příl. č. 2, 10</t>
  </si>
  <si>
    <t>"v místě chodníku" "z pol. č. 582611: "18,5"m2</t>
  </si>
  <si>
    <t>"před A64 za mostem:" 66,0"m2"+90,8"m2</t>
  </si>
  <si>
    <t>"Celkem: "A64+B64</t>
  </si>
  <si>
    <t>43</t>
  </si>
  <si>
    <t>56334</t>
  </si>
  <si>
    <t>VOZOVKOVÉ VRSTVY ZE ŠTĚRKODRTI TL. DO 200MM</t>
  </si>
  <si>
    <t>86</t>
  </si>
  <si>
    <t>"před A65 za mostem:" 66,0"m2"+90,8"m2</t>
  </si>
  <si>
    <t>572111</t>
  </si>
  <si>
    <t>INFILTRAČNÍ POSTŘIK ASFALTOVÝ DO 0,5KG/M2</t>
  </si>
  <si>
    <t>88</t>
  </si>
  <si>
    <t>"před A61 za mostem:" 66,0"m2"+90,8"m2</t>
  </si>
  <si>
    <t>45</t>
  </si>
  <si>
    <t>572211</t>
  </si>
  <si>
    <t>SPOJOVACÍ POSTŘIK Z ASFALTU DO 0,5KG/M2</t>
  </si>
  <si>
    <t>90</t>
  </si>
  <si>
    <t>"na mostě: "10,0*6,0</t>
  </si>
  <si>
    <t>"před A57 za mostem:" 66,0"m2"+90,8"m2</t>
  </si>
  <si>
    <t>"Celkem: "A57+B57</t>
  </si>
  <si>
    <t>574B34</t>
  </si>
  <si>
    <t>ASFALTOVÝ BETON PRO OBRUSNÉ VRSTVY MODIFIK ACO 11+, 11S TL. 40MM</t>
  </si>
  <si>
    <t>92</t>
  </si>
  <si>
    <t>"před A58 za mostem:" 66,0"m2"+90,8"m2</t>
  </si>
  <si>
    <t>"Celkem: "A58+B58</t>
  </si>
  <si>
    <t>47</t>
  </si>
  <si>
    <t>574E76</t>
  </si>
  <si>
    <t>ASFALTOVÝ BETON PRO PODKLADNÍ VRSTVY ACP 16+, 16S TL. 80MM</t>
  </si>
  <si>
    <t>94</t>
  </si>
  <si>
    <t>"před A63 za mostem:" 66,0"m2"+90,8"m2</t>
  </si>
  <si>
    <t>575C53</t>
  </si>
  <si>
    <t>LITÝ ASFALT MA IV (OCHRANA MOSTNÍ IZOLACE) 11 TL. 40MM</t>
  </si>
  <si>
    <t>96</t>
  </si>
  <si>
    <t>10,0*6,0</t>
  </si>
  <si>
    <t>49</t>
  </si>
  <si>
    <t>57621</t>
  </si>
  <si>
    <t>POSYP KAMENIVEM DRCENÝM 5KG/M2</t>
  </si>
  <si>
    <t>98</t>
  </si>
  <si>
    <t>"před A60 za mostem:" 66,0"m2"+90,8"m2</t>
  </si>
  <si>
    <t>"Celkem: "A60+B60</t>
  </si>
  <si>
    <t>582611</t>
  </si>
  <si>
    <t>KRYTY Z BETON DLAŽDIC SE ZÁMKEM ŠEDÝCH TL 60MM DO LOŽE Z KAM</t>
  </si>
  <si>
    <t>100</t>
  </si>
  <si>
    <t>3,2"m2"+2,2"m2"+2,3"m2"+10,8"m2</t>
  </si>
  <si>
    <t>Úpravy povrchů, podlahy, výplně otvorů</t>
  </si>
  <si>
    <t>51</t>
  </si>
  <si>
    <t>62592</t>
  </si>
  <si>
    <t>ÚPRAVA POVRCHU BETONOVÝCH PLOCH A KONSTRUKCÍ - STRIÁŽ</t>
  </si>
  <si>
    <t>102</t>
  </si>
  <si>
    <t>0,9*(13,5+13,7)</t>
  </si>
  <si>
    <t>Přidružená stavební výroba</t>
  </si>
  <si>
    <t>711112</t>
  </si>
  <si>
    <t>IZOLACE BĚŽNÝCH KONSTRUKCÍ PROTI ZEMNÍ VLHKOSTI ASFALTOVÝMI PÁSY</t>
  </si>
  <si>
    <t>104</t>
  </si>
  <si>
    <t>"rub opěr:" 1,7*(5,7+6,0)</t>
  </si>
  <si>
    <t>"křídla:" (1,875"m2"+1,938"m2"+3,145"m2"+2,616"m2")*2+(3,3+3,0+2,5+2,6)*1,3</t>
  </si>
  <si>
    <t>"Celkem: "A73+B73</t>
  </si>
  <si>
    <t>53</t>
  </si>
  <si>
    <t>711432</t>
  </si>
  <si>
    <t>IZOLACE MOSTOVEK POD ŘÍMSOU ASFALTOVÝMI PÁSY</t>
  </si>
  <si>
    <t>106</t>
  </si>
  <si>
    <t>(1,9+1,8+1,5+1,5)*1,4</t>
  </si>
  <si>
    <t>711452</t>
  </si>
  <si>
    <t>IZOLACE MOSTOVEK POD VOZOVKOU ASFALTOVÝMI PÁSY S PEČETÍCÍ VRSTVOU</t>
  </si>
  <si>
    <t>108</t>
  </si>
  <si>
    <t>55</t>
  </si>
  <si>
    <t>711462</t>
  </si>
  <si>
    <t>IZOLACE MOSTOVEK POD ŘÍMSOU ASFALTOVÝMI PÁSY S PEČETÍCÍ VRSTVOU</t>
  </si>
  <si>
    <t>110</t>
  </si>
  <si>
    <t>1,3*10,0*2</t>
  </si>
  <si>
    <t>711502</t>
  </si>
  <si>
    <t>OCHRANA IZOLACE NA POVRCHU ASFALTOVÝMI PÁSY</t>
  </si>
  <si>
    <t>112</t>
  </si>
  <si>
    <t>"pod římsou: "(1,3+0,05)*10,0*2</t>
  </si>
  <si>
    <t>"na křídlech:" (1,9+1,8+1,5+1,5)*1,5</t>
  </si>
  <si>
    <t>"Celkem: "A70+B70</t>
  </si>
  <si>
    <t>57</t>
  </si>
  <si>
    <t>711509</t>
  </si>
  <si>
    <t>OCHRANA IZOLACE NA POVRCHU TEXTILIÍ</t>
  </si>
  <si>
    <t>114</t>
  </si>
  <si>
    <t>"geotextílie u HDPE fólie: "2,4*(7,0+6,0)*2"vrstvy</t>
  </si>
  <si>
    <t>"rub opěr: "1,7*(5,7+6,0)*2"vrtsvy</t>
  </si>
  <si>
    <t>"křídla: "(1,875"m2"+1,938"m2"+3,145"m2"+2,616"m2")*2"vrstvy</t>
  </si>
  <si>
    <t>"Celkem: "A72+B72+C72</t>
  </si>
  <si>
    <t>78383</t>
  </si>
  <si>
    <t>NÁTĚRY BETON KONSTR TYP S4 (OS-C)</t>
  </si>
  <si>
    <t>116</t>
  </si>
  <si>
    <t>0,35*(13,5+13,7)</t>
  </si>
  <si>
    <t>Potrubí</t>
  </si>
  <si>
    <t>59</t>
  </si>
  <si>
    <t>87533</t>
  </si>
  <si>
    <t>POTRUBÍ DREN Z TRUB PLAST DN DO 150MM</t>
  </si>
  <si>
    <t>118</t>
  </si>
  <si>
    <t>5,7+6,0</t>
  </si>
  <si>
    <t>87534</t>
  </si>
  <si>
    <t>POTRUBÍ DREN Z TRUB PLAST DN DO 200MM</t>
  </si>
  <si>
    <t>120</t>
  </si>
  <si>
    <t>"prostup přes opěru: "1,8*2</t>
  </si>
  <si>
    <t>61</t>
  </si>
  <si>
    <t>87627</t>
  </si>
  <si>
    <t>CHRÁNIČKY Z TRUB PLASTOVÝCH DN DO 100MM</t>
  </si>
  <si>
    <t>122</t>
  </si>
  <si>
    <t>13,5*2</t>
  </si>
  <si>
    <t>89712</t>
  </si>
  <si>
    <t>VPUSŤ KANALIZAČNÍ ULIČNÍ KOMPLETNÍ Z BETONOVÝCH DÍLCŮ</t>
  </si>
  <si>
    <t>124</t>
  </si>
  <si>
    <t>Ostatní konstrukce a práce</t>
  </si>
  <si>
    <t>63</t>
  </si>
  <si>
    <t>9112A3</t>
  </si>
  <si>
    <t>ZÁBRADLÍ MOSTNÍ S VODOR MADLY - DEMONTÁŽ S PŘESUNEM</t>
  </si>
  <si>
    <t>126</t>
  </si>
  <si>
    <t>12,0+11,5</t>
  </si>
  <si>
    <t>9112B1</t>
  </si>
  <si>
    <t>ZÁBRADLÍ MOSTNÍ SE SVISLOU VÝPLNÍ - DODÁVKA A MONTÁŽ</t>
  </si>
  <si>
    <t>128</t>
  </si>
  <si>
    <t>"z příl. č. 9</t>
  </si>
  <si>
    <t>13,0*2</t>
  </si>
  <si>
    <t>65</t>
  </si>
  <si>
    <t>91345</t>
  </si>
  <si>
    <t>NIVELAČNÍ ZNAČKY KOVOVÉ</t>
  </si>
  <si>
    <t>130</t>
  </si>
  <si>
    <t>914113</t>
  </si>
  <si>
    <t>DOPRAVNÍ ZNAČKY ZÁKLADNÍ VELIKOSTI OCELOVÉ NEREFLEXNÍ - DEMONTÁŽ</t>
  </si>
  <si>
    <t>132</t>
  </si>
  <si>
    <t>67</t>
  </si>
  <si>
    <t>914A21</t>
  </si>
  <si>
    <t>EV ČÍSLO MOSTU OCEL S FÓLIÍ TŘ.1 DODÁVKA A MONTÁŽ</t>
  </si>
  <si>
    <t>134</t>
  </si>
  <si>
    <t>917223</t>
  </si>
  <si>
    <t>SILNIČNÍ A CHODNÍKOVÉ OBRUBY Z BETONOVÝCH OBRUBNÍKŮ ŠÍŘ 100MM</t>
  </si>
  <si>
    <t>136</t>
  </si>
  <si>
    <t>5,3+3,9+4,9+1,9+2,3+2,1+3,2+1,1+1,2+2,5+3,9+5,5+1,6+1,3+1,0+2,4</t>
  </si>
  <si>
    <t>69</t>
  </si>
  <si>
    <t>917224</t>
  </si>
  <si>
    <t>SILNIČNÍ A CHODNÍKOVÉ OBRUBY Z BETONOVÝCH OBRUBNÍKŮ ŠÍŘ 150MM</t>
  </si>
  <si>
    <t>138</t>
  </si>
  <si>
    <t>1,7+3,1+5,7+3,0</t>
  </si>
  <si>
    <t>919111</t>
  </si>
  <si>
    <t>ŘEZÁNÍ ASFALTOVÉHO KRYTU VOZOVEK TL DO 50MM</t>
  </si>
  <si>
    <t>140</t>
  </si>
  <si>
    <t>"řezaná spára š. 25 mm: "6,0*2</t>
  </si>
  <si>
    <t>"řezání na koncích mostu: "10,1+9,1</t>
  </si>
  <si>
    <t>"v místě napojení na stávající vozovku: "15,5+6,3+4,0+1,7+3,7</t>
  </si>
  <si>
    <t>"Celkem: "A82+B82+C82</t>
  </si>
  <si>
    <t>71</t>
  </si>
  <si>
    <t>931316</t>
  </si>
  <si>
    <t>TĚSNĚNÍ DILATAČ SPAR ASF ZÁLIVKOU PRŮŘ DO 800MM2</t>
  </si>
  <si>
    <t>142</t>
  </si>
  <si>
    <t>"podél říms: "13,5+13,7</t>
  </si>
  <si>
    <t>"mezi vozovkou A83 obrubníkem: "1,6+2,5+3,0+5,7</t>
  </si>
  <si>
    <t>"Celkem: "A83+B83+C83</t>
  </si>
  <si>
    <t>93135</t>
  </si>
  <si>
    <t>TĚSNĚNÍ DILATAČ SPAR PRYŽ PÁSKOU NEBO KRUH PROFILEM</t>
  </si>
  <si>
    <t>144</t>
  </si>
  <si>
    <t>73</t>
  </si>
  <si>
    <t>93139</t>
  </si>
  <si>
    <t>TĚSNĚNÍ DILATAČ SPAR MATERIÁLEM PRO EMZ</t>
  </si>
  <si>
    <t>146</t>
  </si>
  <si>
    <t>6,0*0,025*0,04*2</t>
  </si>
  <si>
    <t>933333</t>
  </si>
  <si>
    <t>ZKOUŠKA INTEGRITY ULTRAZVUKEM ODRAZ METOD PIT PILOT SYSTÉMOVÝCH</t>
  </si>
  <si>
    <t>148</t>
  </si>
  <si>
    <t>75</t>
  </si>
  <si>
    <t>935212</t>
  </si>
  <si>
    <t>PŘÍKOPOVÉ ŽLABY Z BETON TVÁRNIC ŠÍŘ DO 600MM DO BETONU TL 100MM</t>
  </si>
  <si>
    <t>150</t>
  </si>
  <si>
    <t>8,0</t>
  </si>
  <si>
    <t>93664</t>
  </si>
  <si>
    <t>MOSTNÍ ODVODŇOVACÍ TRUBKA (POVRCHŮ IZOLACE) Z PLASTU</t>
  </si>
  <si>
    <t>152</t>
  </si>
  <si>
    <t>77</t>
  </si>
  <si>
    <t>966168</t>
  </si>
  <si>
    <t>BOURÁNÍ KONSTRUKCÍ ZE ŽELEZOBETONU S ODVOZEM DO 20KM</t>
  </si>
  <si>
    <t>154</t>
  </si>
  <si>
    <t>"betonové sloupky zábradlí: "0,25*0,25*1,0*10</t>
  </si>
  <si>
    <t>"římsy: "0,2"m2"*(12,0+11,5)</t>
  </si>
  <si>
    <t>"nosná konstrukce: "7,6"m2"*6,04+5,2"m2"*0,5*2+(2,8*2+1,8*2)*0,5*3,4+1,8*0,1*5,4*2+1,5*0,8*0,1*2</t>
  </si>
  <si>
    <t>"Celkem: "A90+B90+C90</t>
  </si>
  <si>
    <t>96687</t>
  </si>
  <si>
    <t>VYBOURÁNÍ ULIČNÍCH VPUSTÍ KOMPLETNÍCH</t>
  </si>
  <si>
    <t>156</t>
  </si>
  <si>
    <t>79</t>
  </si>
  <si>
    <t>96926</t>
  </si>
  <si>
    <t>VYBOURÁNÍ POTRUBÍ DN DO 800MM KANALIZAČ</t>
  </si>
  <si>
    <t>158</t>
  </si>
  <si>
    <t>15,0</t>
  </si>
  <si>
    <t>97817</t>
  </si>
  <si>
    <t>ODSTRANĚNÍ MOSTNÍ IZOLACE</t>
  </si>
  <si>
    <t>160</t>
  </si>
  <si>
    <t>11,0*6,3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</si>
  <si>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</si>
  <si>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</si>
  <si>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</si>
  <si>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</si>
  <si>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</si>
  <si>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HSV</t>
  </si>
  <si>
    <t>Práce a dodávky HSV</t>
  </si>
  <si>
    <t>132354202</t>
  </si>
  <si>
    <t>Hloubení zapažených rýh š do 2000 mm v hornině třídy těžitelnosti II skupiny 4 objem do 50 m3</t>
  </si>
  <si>
    <t>m3</t>
  </si>
  <si>
    <t>151101101</t>
  </si>
  <si>
    <t>Zřízení příložného pažení a rozepření stěn rýh hl do 2 m</t>
  </si>
  <si>
    <t>m2</t>
  </si>
  <si>
    <t>151101111</t>
  </si>
  <si>
    <t>Odstranění příložného pažení a rozepření stěn rýh hl do 2 m</t>
  </si>
  <si>
    <t>162751137</t>
  </si>
  <si>
    <t>Vodorovné přemístění přes 9 000 do 10000 m výkopku/sypaniny z horniny třídy těžitelnosti II skupiny 4 a 5</t>
  </si>
  <si>
    <t>162751139</t>
  </si>
  <si>
    <t>Příplatek k vodorovnému přemístění výkopku/sypaniny z horniny třídy těžitelnosti II skupiny 4 a 5 ZKD 1000 m přes 10000 m</t>
  </si>
  <si>
    <t>167151102</t>
  </si>
  <si>
    <t>Nakládání výkopku z hornin třídy těžitelnosti II skupiny 4 a 5 do 100 m3</t>
  </si>
  <si>
    <t>171251201</t>
  </si>
  <si>
    <t>Uložení sypaniny na skládky nebo meziskládky</t>
  </si>
  <si>
    <t>171201221</t>
  </si>
  <si>
    <t>Poplatek za uložení na skládce (skládkovné) zeminy a kamení kód odpadu 17 05 04</t>
  </si>
  <si>
    <t>t</t>
  </si>
  <si>
    <t>174101101</t>
  </si>
  <si>
    <t>Zásyp jam, šachet rýh nebo kolem objektů sypaninou se zhutněním</t>
  </si>
  <si>
    <t>175111109</t>
  </si>
  <si>
    <t>Příplatek k obsypání potrubí za ruční prohození sypaniny sítem, uložené do 3 m</t>
  </si>
  <si>
    <t>175151101</t>
  </si>
  <si>
    <t>Obsypání potrubí strojně sypaninou bez prohození, uloženou do 3 m</t>
  </si>
  <si>
    <t>451573111</t>
  </si>
  <si>
    <t>Lože pod potrubí otevřený výkop ze štěrkopísku</t>
  </si>
  <si>
    <t>Trubní vedení</t>
  </si>
  <si>
    <t>871370310</t>
  </si>
  <si>
    <t>Montáž kanalizačního potrubí hladkého plnostěnného SN 10 z polypropylenu DN 300</t>
  </si>
  <si>
    <t>m</t>
  </si>
  <si>
    <t>28617014</t>
  </si>
  <si>
    <t>trubka kanalizační PP plnostěnná třívrstvá DN 300x3000 mm SN 10</t>
  </si>
  <si>
    <t>871370319</t>
  </si>
  <si>
    <t>Montáž kanalizačního potrubí hladkého plnostěnného SN 10 z polypropylenu DN 300 - seříznutí potrubí u vyústění do potoka</t>
  </si>
  <si>
    <t>kus</t>
  </si>
  <si>
    <t>871420310</t>
  </si>
  <si>
    <t>Montáž kanalizačního potrubí hladkého plnostěnného SN 10 z polypropylenu DN 500</t>
  </si>
  <si>
    <t>28617016</t>
  </si>
  <si>
    <t>trubka kanalizační PP plnostěnná třívrstvá DN 500x3000 mm SN 10</t>
  </si>
  <si>
    <t>871420319</t>
  </si>
  <si>
    <t>Montáž kanalizačního potrubí hladkého plnostěnného SN 10 z polypropylenu DN 500 - seříznutí potrubí u vyústění do potoka</t>
  </si>
  <si>
    <t>892381111</t>
  </si>
  <si>
    <t>Tlaková zkouška vodou potrubí DN 250, DN 300 nebo 350</t>
  </si>
  <si>
    <t>892421111</t>
  </si>
  <si>
    <t>Tlaková zkouška vodou potrubí DN 400 nebo 500</t>
  </si>
  <si>
    <t>89441111R</t>
  </si>
  <si>
    <t>Šachta kanalizační z betonových dílců hl. 2,18 m včetně poklopu - Š1</t>
  </si>
  <si>
    <t>89441112R</t>
  </si>
  <si>
    <t>Šachta kanalizační z betonových dílců hl. 1,73 m včetně poklopu - Š2</t>
  </si>
  <si>
    <t>89441113R</t>
  </si>
  <si>
    <t>Šachta kanalizační z betonových dílců hl. 1,73 m včetně poklopu - Š3</t>
  </si>
  <si>
    <t>89441198R</t>
  </si>
  <si>
    <t>Napojení kanalizační šachty Š1 na stávající dešťovou kanalizaci</t>
  </si>
  <si>
    <t>89441199R</t>
  </si>
  <si>
    <t>Napojení kanalizační šachty Š3 na stávající dešťovou kanalizaci</t>
  </si>
  <si>
    <t>998</t>
  </si>
  <si>
    <t>Přesun hmot</t>
  </si>
  <si>
    <t>998276101</t>
  </si>
  <si>
    <t>Přesun hmot pro trubní vedení z trub z plastických hmot otevřený výkop</t>
  </si>
  <si>
    <t>VRN - Vedlejší rozpočtové náklady</t>
  </si>
  <si>
    <t xml:space="preserve">    VRN7 - Provozní vlivy</t>
  </si>
  <si>
    <t>VRN</t>
  </si>
  <si>
    <t>Vedlejší rozpočtové náklady</t>
  </si>
  <si>
    <t>VRN7</t>
  </si>
  <si>
    <t>Provozní vlivy</t>
  </si>
  <si>
    <t>072103001</t>
  </si>
  <si>
    <t>Projednání DIO a zajištění DIR komunikace II.a III. třídy</t>
  </si>
  <si>
    <t>Kč</t>
  </si>
  <si>
    <t>072103011</t>
  </si>
  <si>
    <t>Zajištění DIO komunikace II. a III. třídy</t>
  </si>
  <si>
    <t>011514000</t>
  </si>
  <si>
    <t>Stavebně-technický průzkum - laboratorní zkoušky vybouraného asfaltu</t>
  </si>
  <si>
    <t>012303000</t>
  </si>
  <si>
    <t>Geodetické práce po výstavbě - vyhotovení geometrického plánu</t>
  </si>
  <si>
    <t>02520</t>
  </si>
  <si>
    <t>ZKOUŠENÍ MATERIÁLŮ NEZÁVISLOU ZKUŠEBNOU</t>
  </si>
  <si>
    <t>KPL</t>
  </si>
  <si>
    <t>02620</t>
  </si>
  <si>
    <t>ZKOUŠENÍ KONSTRUKCÍ A PRACÍ NEZÁVISLOU ZKUŠEBNOU</t>
  </si>
  <si>
    <t>02720</t>
  </si>
  <si>
    <t>POMOC PRÁCE ZŘÍZ NEBO ZAJIŠŤ REGULACI A OCHRANU DOPRAVY</t>
  </si>
  <si>
    <t>02730</t>
  </si>
  <si>
    <t>POMOC PRÁCE ZŘÍZ NEBO ZAJIŠŤ OCHRANU INŽENÝRSKÝCH SÍTÍ</t>
  </si>
  <si>
    <t>02851</t>
  </si>
  <si>
    <t>PRŮZKUMNÉ PRÁCE DIAGNOSTIKY KONSTRUKCÍ NA POVRCHU</t>
  </si>
  <si>
    <t>02910</t>
  </si>
  <si>
    <t>OSTATNÍ POŽADAVKY - ZEMĚMĚŘIČSKÁ MĚŘENÍ</t>
  </si>
  <si>
    <t>02911</t>
  </si>
  <si>
    <t>OSTATNÍ POŽADAVKY - GEODETICKÉ ZAMĚŘENÍ</t>
  </si>
  <si>
    <t>HM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</si>
  <si>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</si>
  <si>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</si>
  <si>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</si>
  <si>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</si>
  <si>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</si>
  <si>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</t>
  </si>
  <si>
    <t>02950</t>
  </si>
  <si>
    <t>OSTATNÍ POŽADAVKY - POSUDKY, KONTROLY, REVIZNÍ ZPRÁVY</t>
  </si>
  <si>
    <t>02953</t>
  </si>
  <si>
    <t>OSTATNÍ POŽADAVKY - HLAVNÍ MOSTNÍ PROHLÍDKA</t>
  </si>
  <si>
    <t>02960</t>
  </si>
  <si>
    <t>OSTATNÍ POŽADAVKY - ODBORNÝ DOZOR</t>
  </si>
  <si>
    <t>029711</t>
  </si>
  <si>
    <t>OSTAT POŽADAVKY - GEOT MONIT NA POVRCHU - MĚŘ (GEODET) BODY</t>
  </si>
  <si>
    <t>03100</t>
  </si>
  <si>
    <t>ZAŘÍZENÍ STAVENIŠTĚ - ZŘÍZENÍ, PROVOZ, DEMONTÁŽ</t>
  </si>
  <si>
    <t>07900200R</t>
  </si>
  <si>
    <t>specifikace: frézování, asfalt. postřik, obrusná vrstva ACO11 v tl. 50mm</t>
  </si>
  <si>
    <t>Most přes Kounovský potok ev. č. 22920 - 2</t>
  </si>
  <si>
    <t>SO 201 - Most přes Kounovský potok ev. č. 22920 - 2</t>
  </si>
  <si>
    <t>Přeložka dešťové kanalizace</t>
  </si>
  <si>
    <t>SO 301 - Přeložka dešťové kanalizace</t>
  </si>
  <si>
    <t>Dopravně-inženýrská opatření</t>
  </si>
  <si>
    <t>SO 901 - Dopravně-inženýrská opatření</t>
  </si>
  <si>
    <t>VON - Vedlejší a ostatní náklady</t>
  </si>
  <si>
    <t>Vedlejší a ostatní náklady</t>
  </si>
  <si>
    <t>Opravy objízdných tras_ specifikace: frézování, asfalt. postřik, obrusná vrstva ACO11 v tl.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</si>
</sst>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67">
      <selection activeCell="J99" sqref="J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0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9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0"/>
      <c r="BE5" s="236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0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0"/>
      <c r="BE6" s="237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7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7"/>
      <c r="BS8" s="17" t="s">
        <v>6</v>
      </c>
    </row>
    <row r="9" spans="2:71" s="1" customFormat="1" ht="14.45" customHeight="1">
      <c r="B9" s="20"/>
      <c r="AR9" s="20"/>
      <c r="BE9" s="237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7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37"/>
      <c r="BS11" s="17" t="s">
        <v>6</v>
      </c>
    </row>
    <row r="12" spans="2:71" s="1" customFormat="1" ht="6.95" customHeight="1">
      <c r="B12" s="20"/>
      <c r="AR12" s="20"/>
      <c r="BE12" s="237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37"/>
      <c r="BS13" s="17" t="s">
        <v>6</v>
      </c>
    </row>
    <row r="14" spans="2:71" ht="12.75">
      <c r="B14" s="20"/>
      <c r="E14" s="241" t="s">
        <v>29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7" t="s">
        <v>27</v>
      </c>
      <c r="AN14" s="29" t="s">
        <v>29</v>
      </c>
      <c r="AR14" s="20"/>
      <c r="BE14" s="237"/>
      <c r="BS14" s="17" t="s">
        <v>6</v>
      </c>
    </row>
    <row r="15" spans="2:71" s="1" customFormat="1" ht="6.95" customHeight="1">
      <c r="B15" s="20"/>
      <c r="AR15" s="20"/>
      <c r="BE15" s="237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37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37"/>
      <c r="BS17" s="17" t="s">
        <v>32</v>
      </c>
    </row>
    <row r="18" spans="2:71" s="1" customFormat="1" ht="6.95" customHeight="1">
      <c r="B18" s="20"/>
      <c r="AR18" s="20"/>
      <c r="BE18" s="237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37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37"/>
      <c r="BS20" s="17" t="s">
        <v>32</v>
      </c>
    </row>
    <row r="21" spans="2:57" s="1" customFormat="1" ht="6.95" customHeight="1">
      <c r="B21" s="20"/>
      <c r="AR21" s="20"/>
      <c r="BE21" s="237"/>
    </row>
    <row r="22" spans="2:57" s="1" customFormat="1" ht="12" customHeight="1">
      <c r="B22" s="20"/>
      <c r="D22" s="27" t="s">
        <v>35</v>
      </c>
      <c r="AR22" s="20"/>
      <c r="BE22" s="237"/>
    </row>
    <row r="23" spans="2:57" s="1" customFormat="1" ht="16.5" customHeight="1">
      <c r="B23" s="20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20"/>
      <c r="BE23" s="237"/>
    </row>
    <row r="24" spans="2:57" s="1" customFormat="1" ht="6.95" customHeight="1">
      <c r="B24" s="20"/>
      <c r="AR24" s="20"/>
      <c r="BE24" s="23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7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7">
        <f>ROUND(AG94,2)</f>
        <v>0</v>
      </c>
      <c r="AL26" s="228"/>
      <c r="AM26" s="228"/>
      <c r="AN26" s="228"/>
      <c r="AO26" s="228"/>
      <c r="AP26" s="32"/>
      <c r="AQ26" s="32"/>
      <c r="AR26" s="33"/>
      <c r="BE26" s="23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9" t="s">
        <v>37</v>
      </c>
      <c r="M28" s="229"/>
      <c r="N28" s="229"/>
      <c r="O28" s="229"/>
      <c r="P28" s="229"/>
      <c r="Q28" s="32"/>
      <c r="R28" s="32"/>
      <c r="S28" s="32"/>
      <c r="T28" s="32"/>
      <c r="U28" s="32"/>
      <c r="V28" s="32"/>
      <c r="W28" s="229" t="s">
        <v>38</v>
      </c>
      <c r="X28" s="229"/>
      <c r="Y28" s="229"/>
      <c r="Z28" s="229"/>
      <c r="AA28" s="229"/>
      <c r="AB28" s="229"/>
      <c r="AC28" s="229"/>
      <c r="AD28" s="229"/>
      <c r="AE28" s="229"/>
      <c r="AF28" s="32"/>
      <c r="AG28" s="32"/>
      <c r="AH28" s="32"/>
      <c r="AI28" s="32"/>
      <c r="AJ28" s="32"/>
      <c r="AK28" s="229" t="s">
        <v>39</v>
      </c>
      <c r="AL28" s="229"/>
      <c r="AM28" s="229"/>
      <c r="AN28" s="229"/>
      <c r="AO28" s="229"/>
      <c r="AP28" s="32"/>
      <c r="AQ28" s="32"/>
      <c r="AR28" s="33"/>
      <c r="BE28" s="237"/>
    </row>
    <row r="29" spans="2:57" s="3" customFormat="1" ht="14.45" customHeight="1">
      <c r="B29" s="37"/>
      <c r="D29" s="27" t="s">
        <v>40</v>
      </c>
      <c r="F29" s="27" t="s">
        <v>41</v>
      </c>
      <c r="L29" s="223">
        <v>0.21</v>
      </c>
      <c r="M29" s="222"/>
      <c r="N29" s="222"/>
      <c r="O29" s="222"/>
      <c r="P29" s="222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K29" s="221">
        <f>ROUND(AV94,2)</f>
        <v>0</v>
      </c>
      <c r="AL29" s="222"/>
      <c r="AM29" s="222"/>
      <c r="AN29" s="222"/>
      <c r="AO29" s="222"/>
      <c r="AR29" s="37"/>
      <c r="BE29" s="238"/>
    </row>
    <row r="30" spans="2:57" s="3" customFormat="1" ht="14.45" customHeight="1">
      <c r="B30" s="37"/>
      <c r="F30" s="27" t="s">
        <v>42</v>
      </c>
      <c r="L30" s="223">
        <v>0.15</v>
      </c>
      <c r="M30" s="222"/>
      <c r="N30" s="222"/>
      <c r="O30" s="222"/>
      <c r="P30" s="222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ROUND(AW94,2)</f>
        <v>0</v>
      </c>
      <c r="AL30" s="222"/>
      <c r="AM30" s="222"/>
      <c r="AN30" s="222"/>
      <c r="AO30" s="222"/>
      <c r="AR30" s="37"/>
      <c r="BE30" s="238"/>
    </row>
    <row r="31" spans="2:57" s="3" customFormat="1" ht="14.45" customHeight="1" hidden="1">
      <c r="B31" s="37"/>
      <c r="F31" s="27" t="s">
        <v>43</v>
      </c>
      <c r="L31" s="223">
        <v>0.21</v>
      </c>
      <c r="M31" s="222"/>
      <c r="N31" s="222"/>
      <c r="O31" s="222"/>
      <c r="P31" s="222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7"/>
      <c r="BE31" s="238"/>
    </row>
    <row r="32" spans="2:57" s="3" customFormat="1" ht="14.45" customHeight="1" hidden="1">
      <c r="B32" s="37"/>
      <c r="F32" s="27" t="s">
        <v>44</v>
      </c>
      <c r="L32" s="223">
        <v>0.15</v>
      </c>
      <c r="M32" s="222"/>
      <c r="N32" s="222"/>
      <c r="O32" s="222"/>
      <c r="P32" s="222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7"/>
      <c r="BE32" s="238"/>
    </row>
    <row r="33" spans="2:57" s="3" customFormat="1" ht="14.45" customHeight="1" hidden="1">
      <c r="B33" s="37"/>
      <c r="F33" s="27" t="s">
        <v>45</v>
      </c>
      <c r="L33" s="223">
        <v>0</v>
      </c>
      <c r="M33" s="222"/>
      <c r="N33" s="222"/>
      <c r="O33" s="222"/>
      <c r="P33" s="222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K33" s="221">
        <v>0</v>
      </c>
      <c r="AL33" s="222"/>
      <c r="AM33" s="222"/>
      <c r="AN33" s="222"/>
      <c r="AO33" s="222"/>
      <c r="AR33" s="37"/>
      <c r="BE33" s="23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7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5" t="s">
        <v>48</v>
      </c>
      <c r="Y35" s="233"/>
      <c r="Z35" s="233"/>
      <c r="AA35" s="233"/>
      <c r="AB35" s="233"/>
      <c r="AC35" s="40"/>
      <c r="AD35" s="40"/>
      <c r="AE35" s="40"/>
      <c r="AF35" s="40"/>
      <c r="AG35" s="40"/>
      <c r="AH35" s="40"/>
      <c r="AI35" s="40"/>
      <c r="AJ35" s="40"/>
      <c r="AK35" s="232">
        <f>SUM(AK26:AK33)</f>
        <v>0</v>
      </c>
      <c r="AL35" s="233"/>
      <c r="AM35" s="233"/>
      <c r="AN35" s="233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19-25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III/22920 Kounov - most ev. č. 22920-2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Kounov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2. 5. 2022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Krajská správa a údržba silnic středočeského kraje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09" t="str">
        <f>IF(E17="","",E17)</f>
        <v>Ingutis, spol. s r.o.</v>
      </c>
      <c r="AN89" s="210"/>
      <c r="AO89" s="210"/>
      <c r="AP89" s="210"/>
      <c r="AQ89" s="32"/>
      <c r="AR89" s="33"/>
      <c r="AS89" s="205" t="s">
        <v>56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09" t="str">
        <f>IF(E20="","",E20)</f>
        <v xml:space="preserve"> </v>
      </c>
      <c r="AN90" s="210"/>
      <c r="AO90" s="210"/>
      <c r="AP90" s="210"/>
      <c r="AQ90" s="32"/>
      <c r="AR90" s="33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1" t="s">
        <v>57</v>
      </c>
      <c r="D92" s="212"/>
      <c r="E92" s="212"/>
      <c r="F92" s="212"/>
      <c r="G92" s="212"/>
      <c r="H92" s="60"/>
      <c r="I92" s="214" t="s">
        <v>58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3" t="s">
        <v>59</v>
      </c>
      <c r="AH92" s="212"/>
      <c r="AI92" s="212"/>
      <c r="AJ92" s="212"/>
      <c r="AK92" s="212"/>
      <c r="AL92" s="212"/>
      <c r="AM92" s="212"/>
      <c r="AN92" s="214" t="s">
        <v>60</v>
      </c>
      <c r="AO92" s="212"/>
      <c r="AP92" s="215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9">
        <f>ROUND(SUM(AG95:AG98),2)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6" t="s">
        <v>81</v>
      </c>
      <c r="E95" s="216"/>
      <c r="F95" s="216"/>
      <c r="G95" s="216"/>
      <c r="H95" s="216"/>
      <c r="I95" s="82"/>
      <c r="J95" s="216" t="s">
        <v>656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7">
        <f>'SO 201 - Most přes Kounov...'!J30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83" t="s">
        <v>82</v>
      </c>
      <c r="AR95" s="80"/>
      <c r="AS95" s="84">
        <v>0</v>
      </c>
      <c r="AT95" s="85">
        <f>ROUND(SUM(AV95:AW95),2)</f>
        <v>0</v>
      </c>
      <c r="AU95" s="86">
        <f>'SO 201 - Most přes Kounov...'!P126</f>
        <v>0</v>
      </c>
      <c r="AV95" s="85">
        <f>'SO 201 - Most přes Kounov...'!J33</f>
        <v>0</v>
      </c>
      <c r="AW95" s="85">
        <f>'SO 201 - Most přes Kounov...'!J34</f>
        <v>0</v>
      </c>
      <c r="AX95" s="85">
        <f>'SO 201 - Most přes Kounov...'!J35</f>
        <v>0</v>
      </c>
      <c r="AY95" s="85">
        <f>'SO 201 - Most přes Kounov...'!J36</f>
        <v>0</v>
      </c>
      <c r="AZ95" s="85">
        <f>'SO 201 - Most přes Kounov...'!F33</f>
        <v>0</v>
      </c>
      <c r="BA95" s="85">
        <f>'SO 201 - Most přes Kounov...'!F34</f>
        <v>0</v>
      </c>
      <c r="BB95" s="85">
        <f>'SO 201 - Most přes Kounov...'!F35</f>
        <v>0</v>
      </c>
      <c r="BC95" s="85">
        <f>'SO 201 - Most přes Kounov...'!F36</f>
        <v>0</v>
      </c>
      <c r="BD95" s="87">
        <f>'SO 201 - Most přes Kounov...'!F37</f>
        <v>0</v>
      </c>
      <c r="BT95" s="88" t="s">
        <v>83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80</v>
      </c>
      <c r="B96" s="80"/>
      <c r="C96" s="81"/>
      <c r="D96" s="216" t="s">
        <v>86</v>
      </c>
      <c r="E96" s="216"/>
      <c r="F96" s="216"/>
      <c r="G96" s="216"/>
      <c r="H96" s="216"/>
      <c r="I96" s="82"/>
      <c r="J96" s="216" t="s">
        <v>658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7">
        <f>'SO 301 - Přeložka dešťové...'!J30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3" t="s">
        <v>82</v>
      </c>
      <c r="AR96" s="80"/>
      <c r="AS96" s="84">
        <v>0</v>
      </c>
      <c r="AT96" s="85">
        <f>ROUND(SUM(AV96:AW96),2)</f>
        <v>0</v>
      </c>
      <c r="AU96" s="86">
        <f>'SO 301 - Přeložka dešťové...'!P121</f>
        <v>0</v>
      </c>
      <c r="AV96" s="85">
        <f>'SO 301 - Přeložka dešťové...'!J33</f>
        <v>0</v>
      </c>
      <c r="AW96" s="85">
        <f>'SO 301 - Přeložka dešťové...'!J34</f>
        <v>0</v>
      </c>
      <c r="AX96" s="85">
        <f>'SO 301 - Přeložka dešťové...'!J35</f>
        <v>0</v>
      </c>
      <c r="AY96" s="85">
        <f>'SO 301 - Přeložka dešťové...'!J36</f>
        <v>0</v>
      </c>
      <c r="AZ96" s="85">
        <f>'SO 301 - Přeložka dešťové...'!F33</f>
        <v>0</v>
      </c>
      <c r="BA96" s="85">
        <f>'SO 301 - Přeložka dešťové...'!F34</f>
        <v>0</v>
      </c>
      <c r="BB96" s="85">
        <f>'SO 301 - Přeložka dešťové...'!F35</f>
        <v>0</v>
      </c>
      <c r="BC96" s="85">
        <f>'SO 301 - Přeložka dešťové...'!F36</f>
        <v>0</v>
      </c>
      <c r="BD96" s="87">
        <f>'SO 301 - Přeložka dešťové...'!F37</f>
        <v>0</v>
      </c>
      <c r="BT96" s="88" t="s">
        <v>83</v>
      </c>
      <c r="BV96" s="88" t="s">
        <v>78</v>
      </c>
      <c r="BW96" s="88" t="s">
        <v>87</v>
      </c>
      <c r="BX96" s="88" t="s">
        <v>4</v>
      </c>
      <c r="CL96" s="88" t="s">
        <v>1</v>
      </c>
      <c r="CM96" s="88" t="s">
        <v>85</v>
      </c>
    </row>
    <row r="97" spans="1:91" s="7" customFormat="1" ht="16.5" customHeight="1">
      <c r="A97" s="79" t="s">
        <v>80</v>
      </c>
      <c r="B97" s="80"/>
      <c r="C97" s="81"/>
      <c r="D97" s="216" t="s">
        <v>88</v>
      </c>
      <c r="E97" s="216"/>
      <c r="F97" s="216"/>
      <c r="G97" s="216"/>
      <c r="H97" s="216"/>
      <c r="I97" s="82"/>
      <c r="J97" s="216" t="s">
        <v>660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7">
        <f>'SO 901 - Dopravně-inženýr...'!J30</f>
        <v>0</v>
      </c>
      <c r="AH97" s="218"/>
      <c r="AI97" s="218"/>
      <c r="AJ97" s="218"/>
      <c r="AK97" s="218"/>
      <c r="AL97" s="218"/>
      <c r="AM97" s="218"/>
      <c r="AN97" s="217">
        <f>SUM(AG97,AT97)</f>
        <v>0</v>
      </c>
      <c r="AO97" s="218"/>
      <c r="AP97" s="218"/>
      <c r="AQ97" s="83" t="s">
        <v>82</v>
      </c>
      <c r="AR97" s="80"/>
      <c r="AS97" s="84">
        <v>0</v>
      </c>
      <c r="AT97" s="85">
        <f>ROUND(SUM(AV97:AW97),2)</f>
        <v>0</v>
      </c>
      <c r="AU97" s="86">
        <f>'SO 901 - Dopravně-inženýr...'!P118</f>
        <v>0</v>
      </c>
      <c r="AV97" s="85">
        <f>'SO 901 - Dopravně-inženýr...'!J33</f>
        <v>0</v>
      </c>
      <c r="AW97" s="85">
        <f>'SO 901 - Dopravně-inženýr...'!J34</f>
        <v>0</v>
      </c>
      <c r="AX97" s="85">
        <f>'SO 901 - Dopravně-inženýr...'!J35</f>
        <v>0</v>
      </c>
      <c r="AY97" s="85">
        <f>'SO 901 - Dopravně-inženýr...'!J36</f>
        <v>0</v>
      </c>
      <c r="AZ97" s="85">
        <f>'SO 901 - Dopravně-inženýr...'!F33</f>
        <v>0</v>
      </c>
      <c r="BA97" s="85">
        <f>'SO 901 - Dopravně-inženýr...'!F34</f>
        <v>0</v>
      </c>
      <c r="BB97" s="85">
        <f>'SO 901 - Dopravně-inženýr...'!F35</f>
        <v>0</v>
      </c>
      <c r="BC97" s="85">
        <f>'SO 901 - Dopravně-inženýr...'!F36</f>
        <v>0</v>
      </c>
      <c r="BD97" s="87">
        <f>'SO 901 - Dopravně-inženýr...'!F37</f>
        <v>0</v>
      </c>
      <c r="BT97" s="88" t="s">
        <v>83</v>
      </c>
      <c r="BV97" s="88" t="s">
        <v>78</v>
      </c>
      <c r="BW97" s="88" t="s">
        <v>89</v>
      </c>
      <c r="BX97" s="88" t="s">
        <v>4</v>
      </c>
      <c r="CL97" s="88" t="s">
        <v>1</v>
      </c>
      <c r="CM97" s="88" t="s">
        <v>85</v>
      </c>
    </row>
    <row r="98" spans="1:91" s="7" customFormat="1" ht="16.5" customHeight="1">
      <c r="A98" s="79" t="s">
        <v>80</v>
      </c>
      <c r="B98" s="80"/>
      <c r="C98" s="81"/>
      <c r="D98" s="216" t="s">
        <v>90</v>
      </c>
      <c r="E98" s="216"/>
      <c r="F98" s="216"/>
      <c r="G98" s="216"/>
      <c r="H98" s="216"/>
      <c r="I98" s="82"/>
      <c r="J98" s="216" t="s">
        <v>663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7">
        <f>'VON - Vedlejší a ostatní ...'!J30</f>
        <v>0</v>
      </c>
      <c r="AH98" s="218"/>
      <c r="AI98" s="218"/>
      <c r="AJ98" s="218"/>
      <c r="AK98" s="218"/>
      <c r="AL98" s="218"/>
      <c r="AM98" s="218"/>
      <c r="AN98" s="217">
        <f>SUM(AG98,AT98)</f>
        <v>0</v>
      </c>
      <c r="AO98" s="218"/>
      <c r="AP98" s="218"/>
      <c r="AQ98" s="83" t="s">
        <v>82</v>
      </c>
      <c r="AR98" s="80"/>
      <c r="AS98" s="89">
        <v>0</v>
      </c>
      <c r="AT98" s="90">
        <f>ROUND(SUM(AV98:AW98),2)</f>
        <v>0</v>
      </c>
      <c r="AU98" s="91">
        <f>'VON - Vedlejší a ostatní ...'!P117</f>
        <v>0</v>
      </c>
      <c r="AV98" s="90">
        <f>'VON - Vedlejší a ostatní ...'!J33</f>
        <v>0</v>
      </c>
      <c r="AW98" s="90">
        <f>'VON - Vedlejší a ostatní ...'!J34</f>
        <v>0</v>
      </c>
      <c r="AX98" s="90">
        <f>'VON - Vedlejší a ostatní ...'!J35</f>
        <v>0</v>
      </c>
      <c r="AY98" s="90">
        <f>'VON - Vedlejší a ostatní ...'!J36</f>
        <v>0</v>
      </c>
      <c r="AZ98" s="90">
        <f>'VON - Vedlejší a ostatní ...'!F33</f>
        <v>0</v>
      </c>
      <c r="BA98" s="90">
        <f>'VON - Vedlejší a ostatní ...'!F34</f>
        <v>0</v>
      </c>
      <c r="BB98" s="90">
        <f>'VON - Vedlejší a ostatní ...'!F35</f>
        <v>0</v>
      </c>
      <c r="BC98" s="90">
        <f>'VON - Vedlejší a ostatní ...'!F36</f>
        <v>0</v>
      </c>
      <c r="BD98" s="92">
        <f>'VON - Vedlejší a ostatní ...'!F37</f>
        <v>0</v>
      </c>
      <c r="BT98" s="88" t="s">
        <v>83</v>
      </c>
      <c r="BV98" s="88" t="s">
        <v>78</v>
      </c>
      <c r="BW98" s="88" t="s">
        <v>91</v>
      </c>
      <c r="BX98" s="88" t="s">
        <v>4</v>
      </c>
      <c r="CL98" s="88" t="s">
        <v>1</v>
      </c>
      <c r="CM98" s="88" t="s">
        <v>85</v>
      </c>
    </row>
    <row r="99" spans="1:57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D96:H96"/>
    <mergeCell ref="AG96:AM96"/>
    <mergeCell ref="AN96:AP96"/>
    <mergeCell ref="D95:H95"/>
    <mergeCell ref="AG95:AM95"/>
    <mergeCell ref="J95:AF95"/>
    <mergeCell ref="AN95:AP95"/>
    <mergeCell ref="D98:H98"/>
    <mergeCell ref="J98:AF98"/>
    <mergeCell ref="AN97:AP97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SO 201 - Most přes Kounov...'!C2" display="/"/>
    <hyperlink ref="A96" location="'SO 301 - Přeložka dešťové...'!C2" display="/"/>
    <hyperlink ref="A97" location="'SO 901 - Dopravně-inženýr...'!C2" display="/"/>
    <hyperlink ref="A9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9"/>
  <sheetViews>
    <sheetView showGridLines="0" workbookViewId="0" topLeftCell="A62">
      <selection activeCell="F26" sqref="F2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5" t="str">
        <f>'Rekapitulace stavby'!K6</f>
        <v>III/22920 Kounov - most ev. č. 22920-2</v>
      </c>
      <c r="F7" s="246"/>
      <c r="G7" s="246"/>
      <c r="H7" s="246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657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2. 5. 2022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40</v>
      </c>
      <c r="E33" s="27" t="s">
        <v>41</v>
      </c>
      <c r="F33" s="99">
        <f>ROUND((SUM(BE126:BE458)),2)</f>
        <v>0</v>
      </c>
      <c r="G33" s="32"/>
      <c r="H33" s="32"/>
      <c r="I33" s="100">
        <v>0.21</v>
      </c>
      <c r="J33" s="99">
        <f>ROUND(((SUM(BE126:BE458))*I33),2)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99">
        <f>ROUND((SUM(BF126:BF458)),2)</f>
        <v>0</v>
      </c>
      <c r="G34" s="32"/>
      <c r="H34" s="32"/>
      <c r="I34" s="100">
        <v>0.15</v>
      </c>
      <c r="J34" s="99">
        <f>ROUND(((SUM(BF126:BF458))*I34),2)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99">
        <f>ROUND((SUM(BG126:BG458)),2)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99">
        <f>ROUND((SUM(BH126:BH458)),2)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99">
        <f>ROUND((SUM(BI126:BI458)),2)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5" t="str">
        <f>E7</f>
        <v>III/22920 Kounov - most ev. č. 22920-2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SO 201 - Most přes Kounovský potok ev. č. 22920 - 2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Kounov</v>
      </c>
      <c r="G89" s="32"/>
      <c r="H89" s="32"/>
      <c r="I89" s="27" t="s">
        <v>22</v>
      </c>
      <c r="J89" s="55" t="str">
        <f>IF(J12="","",J12)</f>
        <v>2. 5. 2022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Krajská správa a údržba silnic středočeského kraje</v>
      </c>
      <c r="G91" s="32"/>
      <c r="H91" s="32"/>
      <c r="I91" s="27" t="s">
        <v>30</v>
      </c>
      <c r="J91" s="30" t="str">
        <f>E21</f>
        <v>Ingutis, spol. s 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95</v>
      </c>
      <c r="D94" s="101"/>
      <c r="E94" s="101"/>
      <c r="F94" s="101"/>
      <c r="G94" s="101"/>
      <c r="H94" s="101"/>
      <c r="I94" s="101"/>
      <c r="J94" s="110" t="s">
        <v>96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97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2:12" s="9" customFormat="1" ht="24.95" customHeight="1">
      <c r="B97" s="112"/>
      <c r="D97" s="113" t="s">
        <v>99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9" customFormat="1" ht="24.95" customHeight="1">
      <c r="B98" s="112"/>
      <c r="D98" s="113" t="s">
        <v>100</v>
      </c>
      <c r="E98" s="114"/>
      <c r="F98" s="114"/>
      <c r="G98" s="114"/>
      <c r="H98" s="114"/>
      <c r="I98" s="114"/>
      <c r="J98" s="115">
        <f>J144</f>
        <v>0</v>
      </c>
      <c r="L98" s="112"/>
    </row>
    <row r="99" spans="2:12" s="9" customFormat="1" ht="24.95" customHeight="1">
      <c r="B99" s="112"/>
      <c r="D99" s="113" t="s">
        <v>101</v>
      </c>
      <c r="E99" s="114"/>
      <c r="F99" s="114"/>
      <c r="G99" s="114"/>
      <c r="H99" s="114"/>
      <c r="I99" s="114"/>
      <c r="J99" s="115">
        <f>J210</f>
        <v>0</v>
      </c>
      <c r="L99" s="112"/>
    </row>
    <row r="100" spans="2:12" s="9" customFormat="1" ht="24.95" customHeight="1">
      <c r="B100" s="112"/>
      <c r="D100" s="113" t="s">
        <v>102</v>
      </c>
      <c r="E100" s="114"/>
      <c r="F100" s="114"/>
      <c r="G100" s="114"/>
      <c r="H100" s="114"/>
      <c r="I100" s="114"/>
      <c r="J100" s="115">
        <f>J240</f>
        <v>0</v>
      </c>
      <c r="L100" s="112"/>
    </row>
    <row r="101" spans="2:12" s="9" customFormat="1" ht="24.95" customHeight="1">
      <c r="B101" s="112"/>
      <c r="D101" s="113" t="s">
        <v>103</v>
      </c>
      <c r="E101" s="114"/>
      <c r="F101" s="114"/>
      <c r="G101" s="114"/>
      <c r="H101" s="114"/>
      <c r="I101" s="114"/>
      <c r="J101" s="115">
        <f>J260</f>
        <v>0</v>
      </c>
      <c r="L101" s="112"/>
    </row>
    <row r="102" spans="2:12" s="9" customFormat="1" ht="24.95" customHeight="1">
      <c r="B102" s="112"/>
      <c r="D102" s="113" t="s">
        <v>104</v>
      </c>
      <c r="E102" s="114"/>
      <c r="F102" s="114"/>
      <c r="G102" s="114"/>
      <c r="H102" s="114"/>
      <c r="I102" s="114"/>
      <c r="J102" s="115">
        <f>J299</f>
        <v>0</v>
      </c>
      <c r="L102" s="112"/>
    </row>
    <row r="103" spans="2:12" s="9" customFormat="1" ht="24.95" customHeight="1">
      <c r="B103" s="112"/>
      <c r="D103" s="113" t="s">
        <v>105</v>
      </c>
      <c r="E103" s="114"/>
      <c r="F103" s="114"/>
      <c r="G103" s="114"/>
      <c r="H103" s="114"/>
      <c r="I103" s="114"/>
      <c r="J103" s="115">
        <f>J344</f>
        <v>0</v>
      </c>
      <c r="L103" s="112"/>
    </row>
    <row r="104" spans="2:12" s="9" customFormat="1" ht="24.95" customHeight="1">
      <c r="B104" s="112"/>
      <c r="D104" s="113" t="s">
        <v>106</v>
      </c>
      <c r="E104" s="114"/>
      <c r="F104" s="114"/>
      <c r="G104" s="114"/>
      <c r="H104" s="114"/>
      <c r="I104" s="114"/>
      <c r="J104" s="115">
        <f>J348</f>
        <v>0</v>
      </c>
      <c r="L104" s="112"/>
    </row>
    <row r="105" spans="2:12" s="9" customFormat="1" ht="24.95" customHeight="1">
      <c r="B105" s="112"/>
      <c r="D105" s="113" t="s">
        <v>107</v>
      </c>
      <c r="E105" s="114"/>
      <c r="F105" s="114"/>
      <c r="G105" s="114"/>
      <c r="H105" s="114"/>
      <c r="I105" s="114"/>
      <c r="J105" s="115">
        <f>J383</f>
        <v>0</v>
      </c>
      <c r="L105" s="112"/>
    </row>
    <row r="106" spans="2:12" s="9" customFormat="1" ht="24.95" customHeight="1">
      <c r="B106" s="112"/>
      <c r="D106" s="113" t="s">
        <v>108</v>
      </c>
      <c r="E106" s="114"/>
      <c r="F106" s="114"/>
      <c r="G106" s="114"/>
      <c r="H106" s="114"/>
      <c r="I106" s="114"/>
      <c r="J106" s="115">
        <f>J396</f>
        <v>0</v>
      </c>
      <c r="L106" s="112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109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5" t="str">
        <f>E7</f>
        <v>III/22920 Kounov - most ev. č. 22920-2</v>
      </c>
      <c r="F116" s="246"/>
      <c r="G116" s="246"/>
      <c r="H116" s="246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93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4" t="str">
        <f>E9</f>
        <v>SO 201 - Most přes Kounovský potok ev. č. 22920 - 2</v>
      </c>
      <c r="F118" s="244"/>
      <c r="G118" s="244"/>
      <c r="H118" s="244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>Kounov</v>
      </c>
      <c r="G120" s="32"/>
      <c r="H120" s="32"/>
      <c r="I120" s="27" t="s">
        <v>22</v>
      </c>
      <c r="J120" s="55" t="str">
        <f>IF(J12="","",J12)</f>
        <v>2. 5. 2022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2"/>
      <c r="E122" s="32"/>
      <c r="F122" s="25" t="str">
        <f>E15</f>
        <v>Krajská správa a údržba silnic středočeského kraje</v>
      </c>
      <c r="G122" s="32"/>
      <c r="H122" s="32"/>
      <c r="I122" s="27" t="s">
        <v>30</v>
      </c>
      <c r="J122" s="30" t="str">
        <f>E21</f>
        <v>Ingutis, spol. s 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2"/>
      <c r="E123" s="32"/>
      <c r="F123" s="25" t="str">
        <f>IF(E18="","",E18)</f>
        <v>Vyplň údaj</v>
      </c>
      <c r="G123" s="32"/>
      <c r="H123" s="32"/>
      <c r="I123" s="27" t="s">
        <v>33</v>
      </c>
      <c r="J123" s="30" t="str">
        <f>E24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0" customFormat="1" ht="29.25" customHeight="1">
      <c r="A125" s="116"/>
      <c r="B125" s="117"/>
      <c r="C125" s="118" t="s">
        <v>110</v>
      </c>
      <c r="D125" s="119" t="s">
        <v>61</v>
      </c>
      <c r="E125" s="119" t="s">
        <v>57</v>
      </c>
      <c r="F125" s="119" t="s">
        <v>58</v>
      </c>
      <c r="G125" s="119" t="s">
        <v>111</v>
      </c>
      <c r="H125" s="119" t="s">
        <v>112</v>
      </c>
      <c r="I125" s="119" t="s">
        <v>113</v>
      </c>
      <c r="J125" s="120" t="s">
        <v>96</v>
      </c>
      <c r="K125" s="121" t="s">
        <v>114</v>
      </c>
      <c r="L125" s="122"/>
      <c r="M125" s="62" t="s">
        <v>1</v>
      </c>
      <c r="N125" s="63" t="s">
        <v>40</v>
      </c>
      <c r="O125" s="63" t="s">
        <v>115</v>
      </c>
      <c r="P125" s="63" t="s">
        <v>116</v>
      </c>
      <c r="Q125" s="63" t="s">
        <v>117</v>
      </c>
      <c r="R125" s="63" t="s">
        <v>118</v>
      </c>
      <c r="S125" s="63" t="s">
        <v>119</v>
      </c>
      <c r="T125" s="64" t="s">
        <v>120</v>
      </c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</row>
    <row r="126" spans="1:63" s="2" customFormat="1" ht="22.9" customHeight="1">
      <c r="A126" s="32"/>
      <c r="B126" s="33"/>
      <c r="C126" s="69" t="s">
        <v>121</v>
      </c>
      <c r="D126" s="32"/>
      <c r="E126" s="32"/>
      <c r="F126" s="32"/>
      <c r="G126" s="32"/>
      <c r="H126" s="32"/>
      <c r="I126" s="32"/>
      <c r="J126" s="123">
        <f>BK126</f>
        <v>0</v>
      </c>
      <c r="K126" s="32"/>
      <c r="L126" s="33"/>
      <c r="M126" s="65"/>
      <c r="N126" s="56"/>
      <c r="O126" s="66"/>
      <c r="P126" s="124">
        <f>P127+P144+P210+P240+P260+P299+P344+P348+P383+P396</f>
        <v>0</v>
      </c>
      <c r="Q126" s="66"/>
      <c r="R126" s="124">
        <f>R127+R144+R210+R240+R260+R299+R344+R348+R383+R396</f>
        <v>0</v>
      </c>
      <c r="S126" s="66"/>
      <c r="T126" s="125">
        <f>T127+T144+T210+T240+T260+T299+T344+T348+T383+T396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98</v>
      </c>
      <c r="BK126" s="126">
        <f>BK127+BK144+BK210+BK240+BK260+BK299+BK344+BK348+BK383+BK396</f>
        <v>0</v>
      </c>
    </row>
    <row r="127" spans="2:63" s="11" customFormat="1" ht="25.9" customHeight="1">
      <c r="B127" s="127"/>
      <c r="D127" s="128" t="s">
        <v>75</v>
      </c>
      <c r="E127" s="129" t="s">
        <v>76</v>
      </c>
      <c r="F127" s="129" t="s">
        <v>122</v>
      </c>
      <c r="I127" s="130"/>
      <c r="J127" s="131">
        <f>BK127</f>
        <v>0</v>
      </c>
      <c r="L127" s="127"/>
      <c r="M127" s="132"/>
      <c r="N127" s="133"/>
      <c r="O127" s="133"/>
      <c r="P127" s="134">
        <f>SUM(P128:P143)</f>
        <v>0</v>
      </c>
      <c r="Q127" s="133"/>
      <c r="R127" s="134">
        <f>SUM(R128:R143)</f>
        <v>0</v>
      </c>
      <c r="S127" s="133"/>
      <c r="T127" s="135">
        <f>SUM(T128:T143)</f>
        <v>0</v>
      </c>
      <c r="AR127" s="128" t="s">
        <v>83</v>
      </c>
      <c r="AT127" s="136" t="s">
        <v>75</v>
      </c>
      <c r="AU127" s="136" t="s">
        <v>76</v>
      </c>
      <c r="AY127" s="128" t="s">
        <v>123</v>
      </c>
      <c r="BK127" s="137">
        <f>SUM(BK128:BK143)</f>
        <v>0</v>
      </c>
    </row>
    <row r="128" spans="1:65" s="2" customFormat="1" ht="16.5" customHeight="1">
      <c r="A128" s="32"/>
      <c r="B128" s="138"/>
      <c r="C128" s="139" t="s">
        <v>83</v>
      </c>
      <c r="D128" s="139" t="s">
        <v>124</v>
      </c>
      <c r="E128" s="140" t="s">
        <v>125</v>
      </c>
      <c r="F128" s="141" t="s">
        <v>126</v>
      </c>
      <c r="G128" s="142" t="s">
        <v>127</v>
      </c>
      <c r="H128" s="143">
        <v>339.696</v>
      </c>
      <c r="I128" s="144"/>
      <c r="J128" s="145">
        <f>ROUND(I128*H128,2)</f>
        <v>0</v>
      </c>
      <c r="K128" s="146"/>
      <c r="L128" s="33"/>
      <c r="M128" s="147" t="s">
        <v>1</v>
      </c>
      <c r="N128" s="148" t="s">
        <v>41</v>
      </c>
      <c r="O128" s="58"/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1" t="s">
        <v>128</v>
      </c>
      <c r="AT128" s="151" t="s">
        <v>124</v>
      </c>
      <c r="AU128" s="151" t="s">
        <v>83</v>
      </c>
      <c r="AY128" s="17" t="s">
        <v>123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7" t="s">
        <v>83</v>
      </c>
      <c r="BK128" s="152">
        <f>ROUND(I128*H128,2)</f>
        <v>0</v>
      </c>
      <c r="BL128" s="17" t="s">
        <v>128</v>
      </c>
      <c r="BM128" s="151" t="s">
        <v>85</v>
      </c>
    </row>
    <row r="129" spans="2:51" s="12" customFormat="1" ht="12">
      <c r="B129" s="153"/>
      <c r="D129" s="154" t="s">
        <v>129</v>
      </c>
      <c r="E129" s="155" t="s">
        <v>1</v>
      </c>
      <c r="F129" s="156" t="s">
        <v>130</v>
      </c>
      <c r="H129" s="157">
        <v>271.024</v>
      </c>
      <c r="I129" s="158"/>
      <c r="L129" s="153"/>
      <c r="M129" s="159"/>
      <c r="N129" s="160"/>
      <c r="O129" s="160"/>
      <c r="P129" s="160"/>
      <c r="Q129" s="160"/>
      <c r="R129" s="160"/>
      <c r="S129" s="160"/>
      <c r="T129" s="161"/>
      <c r="AT129" s="155" t="s">
        <v>129</v>
      </c>
      <c r="AU129" s="155" t="s">
        <v>83</v>
      </c>
      <c r="AV129" s="12" t="s">
        <v>85</v>
      </c>
      <c r="AW129" s="12" t="s">
        <v>32</v>
      </c>
      <c r="AX129" s="12" t="s">
        <v>76</v>
      </c>
      <c r="AY129" s="155" t="s">
        <v>123</v>
      </c>
    </row>
    <row r="130" spans="2:51" s="12" customFormat="1" ht="12">
      <c r="B130" s="153"/>
      <c r="D130" s="154" t="s">
        <v>129</v>
      </c>
      <c r="E130" s="155" t="s">
        <v>1</v>
      </c>
      <c r="F130" s="156" t="s">
        <v>131</v>
      </c>
      <c r="H130" s="157">
        <v>68.672</v>
      </c>
      <c r="I130" s="158"/>
      <c r="L130" s="153"/>
      <c r="M130" s="159"/>
      <c r="N130" s="160"/>
      <c r="O130" s="160"/>
      <c r="P130" s="160"/>
      <c r="Q130" s="160"/>
      <c r="R130" s="160"/>
      <c r="S130" s="160"/>
      <c r="T130" s="161"/>
      <c r="AT130" s="155" t="s">
        <v>129</v>
      </c>
      <c r="AU130" s="155" t="s">
        <v>83</v>
      </c>
      <c r="AV130" s="12" t="s">
        <v>85</v>
      </c>
      <c r="AW130" s="12" t="s">
        <v>32</v>
      </c>
      <c r="AX130" s="12" t="s">
        <v>76</v>
      </c>
      <c r="AY130" s="155" t="s">
        <v>123</v>
      </c>
    </row>
    <row r="131" spans="2:51" s="13" customFormat="1" ht="12">
      <c r="B131" s="162"/>
      <c r="D131" s="154" t="s">
        <v>129</v>
      </c>
      <c r="E131" s="163" t="s">
        <v>1</v>
      </c>
      <c r="F131" s="164" t="s">
        <v>132</v>
      </c>
      <c r="H131" s="163" t="s">
        <v>1</v>
      </c>
      <c r="I131" s="165"/>
      <c r="L131" s="162"/>
      <c r="M131" s="166"/>
      <c r="N131" s="167"/>
      <c r="O131" s="167"/>
      <c r="P131" s="167"/>
      <c r="Q131" s="167"/>
      <c r="R131" s="167"/>
      <c r="S131" s="167"/>
      <c r="T131" s="168"/>
      <c r="AT131" s="163" t="s">
        <v>129</v>
      </c>
      <c r="AU131" s="163" t="s">
        <v>83</v>
      </c>
      <c r="AV131" s="13" t="s">
        <v>83</v>
      </c>
      <c r="AW131" s="13" t="s">
        <v>32</v>
      </c>
      <c r="AX131" s="13" t="s">
        <v>76</v>
      </c>
      <c r="AY131" s="163" t="s">
        <v>123</v>
      </c>
    </row>
    <row r="132" spans="2:51" s="14" customFormat="1" ht="12">
      <c r="B132" s="169"/>
      <c r="D132" s="154" t="s">
        <v>129</v>
      </c>
      <c r="E132" s="170" t="s">
        <v>1</v>
      </c>
      <c r="F132" s="171" t="s">
        <v>133</v>
      </c>
      <c r="H132" s="172">
        <v>339.696</v>
      </c>
      <c r="I132" s="173"/>
      <c r="L132" s="169"/>
      <c r="M132" s="174"/>
      <c r="N132" s="175"/>
      <c r="O132" s="175"/>
      <c r="P132" s="175"/>
      <c r="Q132" s="175"/>
      <c r="R132" s="175"/>
      <c r="S132" s="175"/>
      <c r="T132" s="176"/>
      <c r="AT132" s="170" t="s">
        <v>129</v>
      </c>
      <c r="AU132" s="170" t="s">
        <v>83</v>
      </c>
      <c r="AV132" s="14" t="s">
        <v>128</v>
      </c>
      <c r="AW132" s="14" t="s">
        <v>32</v>
      </c>
      <c r="AX132" s="14" t="s">
        <v>83</v>
      </c>
      <c r="AY132" s="170" t="s">
        <v>123</v>
      </c>
    </row>
    <row r="133" spans="1:65" s="2" customFormat="1" ht="21.75" customHeight="1">
      <c r="A133" s="32"/>
      <c r="B133" s="138"/>
      <c r="C133" s="139" t="s">
        <v>85</v>
      </c>
      <c r="D133" s="139" t="s">
        <v>124</v>
      </c>
      <c r="E133" s="140" t="s">
        <v>134</v>
      </c>
      <c r="F133" s="141" t="s">
        <v>135</v>
      </c>
      <c r="G133" s="142" t="s">
        <v>127</v>
      </c>
      <c r="H133" s="143">
        <v>47.285</v>
      </c>
      <c r="I133" s="144"/>
      <c r="J133" s="145">
        <f>ROUND(I133*H133,2)</f>
        <v>0</v>
      </c>
      <c r="K133" s="146"/>
      <c r="L133" s="33"/>
      <c r="M133" s="147" t="s">
        <v>1</v>
      </c>
      <c r="N133" s="148" t="s">
        <v>41</v>
      </c>
      <c r="O133" s="58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1" t="s">
        <v>128</v>
      </c>
      <c r="AT133" s="151" t="s">
        <v>124</v>
      </c>
      <c r="AU133" s="151" t="s">
        <v>83</v>
      </c>
      <c r="AY133" s="17" t="s">
        <v>123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7" t="s">
        <v>83</v>
      </c>
      <c r="BK133" s="152">
        <f>ROUND(I133*H133,2)</f>
        <v>0</v>
      </c>
      <c r="BL133" s="17" t="s">
        <v>128</v>
      </c>
      <c r="BM133" s="151" t="s">
        <v>128</v>
      </c>
    </row>
    <row r="134" spans="2:51" s="12" customFormat="1" ht="12">
      <c r="B134" s="153"/>
      <c r="D134" s="154" t="s">
        <v>129</v>
      </c>
      <c r="E134" s="155" t="s">
        <v>1</v>
      </c>
      <c r="F134" s="156" t="s">
        <v>136</v>
      </c>
      <c r="H134" s="157">
        <v>47.285</v>
      </c>
      <c r="I134" s="158"/>
      <c r="L134" s="153"/>
      <c r="M134" s="159"/>
      <c r="N134" s="160"/>
      <c r="O134" s="160"/>
      <c r="P134" s="160"/>
      <c r="Q134" s="160"/>
      <c r="R134" s="160"/>
      <c r="S134" s="160"/>
      <c r="T134" s="161"/>
      <c r="AT134" s="155" t="s">
        <v>129</v>
      </c>
      <c r="AU134" s="155" t="s">
        <v>83</v>
      </c>
      <c r="AV134" s="12" t="s">
        <v>85</v>
      </c>
      <c r="AW134" s="12" t="s">
        <v>32</v>
      </c>
      <c r="AX134" s="12" t="s">
        <v>76</v>
      </c>
      <c r="AY134" s="155" t="s">
        <v>123</v>
      </c>
    </row>
    <row r="135" spans="2:51" s="14" customFormat="1" ht="12">
      <c r="B135" s="169"/>
      <c r="D135" s="154" t="s">
        <v>129</v>
      </c>
      <c r="E135" s="170" t="s">
        <v>1</v>
      </c>
      <c r="F135" s="171" t="s">
        <v>133</v>
      </c>
      <c r="H135" s="172">
        <v>47.285</v>
      </c>
      <c r="I135" s="173"/>
      <c r="L135" s="169"/>
      <c r="M135" s="174"/>
      <c r="N135" s="175"/>
      <c r="O135" s="175"/>
      <c r="P135" s="175"/>
      <c r="Q135" s="175"/>
      <c r="R135" s="175"/>
      <c r="S135" s="175"/>
      <c r="T135" s="176"/>
      <c r="AT135" s="170" t="s">
        <v>129</v>
      </c>
      <c r="AU135" s="170" t="s">
        <v>83</v>
      </c>
      <c r="AV135" s="14" t="s">
        <v>128</v>
      </c>
      <c r="AW135" s="14" t="s">
        <v>32</v>
      </c>
      <c r="AX135" s="14" t="s">
        <v>83</v>
      </c>
      <c r="AY135" s="170" t="s">
        <v>123</v>
      </c>
    </row>
    <row r="136" spans="1:65" s="2" customFormat="1" ht="21.75" customHeight="1">
      <c r="A136" s="32"/>
      <c r="B136" s="138"/>
      <c r="C136" s="139" t="s">
        <v>137</v>
      </c>
      <c r="D136" s="139" t="s">
        <v>124</v>
      </c>
      <c r="E136" s="140" t="s">
        <v>138</v>
      </c>
      <c r="F136" s="141" t="s">
        <v>135</v>
      </c>
      <c r="G136" s="142" t="s">
        <v>127</v>
      </c>
      <c r="H136" s="143">
        <v>233.572</v>
      </c>
      <c r="I136" s="144"/>
      <c r="J136" s="145">
        <f>ROUND(I136*H136,2)</f>
        <v>0</v>
      </c>
      <c r="K136" s="146"/>
      <c r="L136" s="33"/>
      <c r="M136" s="147" t="s">
        <v>1</v>
      </c>
      <c r="N136" s="148" t="s">
        <v>41</v>
      </c>
      <c r="O136" s="58"/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1" t="s">
        <v>128</v>
      </c>
      <c r="AT136" s="151" t="s">
        <v>124</v>
      </c>
      <c r="AU136" s="151" t="s">
        <v>83</v>
      </c>
      <c r="AY136" s="17" t="s">
        <v>123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7" t="s">
        <v>83</v>
      </c>
      <c r="BK136" s="152">
        <f>ROUND(I136*H136,2)</f>
        <v>0</v>
      </c>
      <c r="BL136" s="17" t="s">
        <v>128</v>
      </c>
      <c r="BM136" s="151" t="s">
        <v>139</v>
      </c>
    </row>
    <row r="137" spans="2:51" s="12" customFormat="1" ht="12">
      <c r="B137" s="153"/>
      <c r="D137" s="154" t="s">
        <v>129</v>
      </c>
      <c r="E137" s="155" t="s">
        <v>1</v>
      </c>
      <c r="F137" s="156" t="s">
        <v>140</v>
      </c>
      <c r="H137" s="157">
        <v>47.939</v>
      </c>
      <c r="I137" s="158"/>
      <c r="L137" s="153"/>
      <c r="M137" s="159"/>
      <c r="N137" s="160"/>
      <c r="O137" s="160"/>
      <c r="P137" s="160"/>
      <c r="Q137" s="160"/>
      <c r="R137" s="160"/>
      <c r="S137" s="160"/>
      <c r="T137" s="161"/>
      <c r="AT137" s="155" t="s">
        <v>129</v>
      </c>
      <c r="AU137" s="155" t="s">
        <v>83</v>
      </c>
      <c r="AV137" s="12" t="s">
        <v>85</v>
      </c>
      <c r="AW137" s="12" t="s">
        <v>32</v>
      </c>
      <c r="AX137" s="12" t="s">
        <v>76</v>
      </c>
      <c r="AY137" s="155" t="s">
        <v>123</v>
      </c>
    </row>
    <row r="138" spans="2:51" s="12" customFormat="1" ht="12">
      <c r="B138" s="153"/>
      <c r="D138" s="154" t="s">
        <v>129</v>
      </c>
      <c r="E138" s="155" t="s">
        <v>1</v>
      </c>
      <c r="F138" s="156" t="s">
        <v>141</v>
      </c>
      <c r="H138" s="157">
        <v>185.633</v>
      </c>
      <c r="I138" s="158"/>
      <c r="L138" s="153"/>
      <c r="M138" s="159"/>
      <c r="N138" s="160"/>
      <c r="O138" s="160"/>
      <c r="P138" s="160"/>
      <c r="Q138" s="160"/>
      <c r="R138" s="160"/>
      <c r="S138" s="160"/>
      <c r="T138" s="161"/>
      <c r="AT138" s="155" t="s">
        <v>129</v>
      </c>
      <c r="AU138" s="155" t="s">
        <v>83</v>
      </c>
      <c r="AV138" s="12" t="s">
        <v>85</v>
      </c>
      <c r="AW138" s="12" t="s">
        <v>32</v>
      </c>
      <c r="AX138" s="12" t="s">
        <v>76</v>
      </c>
      <c r="AY138" s="155" t="s">
        <v>123</v>
      </c>
    </row>
    <row r="139" spans="2:51" s="13" customFormat="1" ht="12">
      <c r="B139" s="162"/>
      <c r="D139" s="154" t="s">
        <v>129</v>
      </c>
      <c r="E139" s="163" t="s">
        <v>1</v>
      </c>
      <c r="F139" s="164" t="s">
        <v>142</v>
      </c>
      <c r="H139" s="163" t="s">
        <v>1</v>
      </c>
      <c r="I139" s="165"/>
      <c r="L139" s="162"/>
      <c r="M139" s="166"/>
      <c r="N139" s="167"/>
      <c r="O139" s="167"/>
      <c r="P139" s="167"/>
      <c r="Q139" s="167"/>
      <c r="R139" s="167"/>
      <c r="S139" s="167"/>
      <c r="T139" s="168"/>
      <c r="AT139" s="163" t="s">
        <v>129</v>
      </c>
      <c r="AU139" s="163" t="s">
        <v>83</v>
      </c>
      <c r="AV139" s="13" t="s">
        <v>83</v>
      </c>
      <c r="AW139" s="13" t="s">
        <v>32</v>
      </c>
      <c r="AX139" s="13" t="s">
        <v>76</v>
      </c>
      <c r="AY139" s="163" t="s">
        <v>123</v>
      </c>
    </row>
    <row r="140" spans="2:51" s="14" customFormat="1" ht="12">
      <c r="B140" s="169"/>
      <c r="D140" s="154" t="s">
        <v>129</v>
      </c>
      <c r="E140" s="170" t="s">
        <v>1</v>
      </c>
      <c r="F140" s="171" t="s">
        <v>133</v>
      </c>
      <c r="H140" s="172">
        <v>233.572</v>
      </c>
      <c r="I140" s="173"/>
      <c r="L140" s="169"/>
      <c r="M140" s="174"/>
      <c r="N140" s="175"/>
      <c r="O140" s="175"/>
      <c r="P140" s="175"/>
      <c r="Q140" s="175"/>
      <c r="R140" s="175"/>
      <c r="S140" s="175"/>
      <c r="T140" s="176"/>
      <c r="AT140" s="170" t="s">
        <v>129</v>
      </c>
      <c r="AU140" s="170" t="s">
        <v>83</v>
      </c>
      <c r="AV140" s="14" t="s">
        <v>128</v>
      </c>
      <c r="AW140" s="14" t="s">
        <v>32</v>
      </c>
      <c r="AX140" s="14" t="s">
        <v>83</v>
      </c>
      <c r="AY140" s="170" t="s">
        <v>123</v>
      </c>
    </row>
    <row r="141" spans="1:65" s="2" customFormat="1" ht="24.2" customHeight="1">
      <c r="A141" s="32"/>
      <c r="B141" s="138"/>
      <c r="C141" s="139" t="s">
        <v>128</v>
      </c>
      <c r="D141" s="139" t="s">
        <v>124</v>
      </c>
      <c r="E141" s="140" t="s">
        <v>143</v>
      </c>
      <c r="F141" s="141" t="s">
        <v>144</v>
      </c>
      <c r="G141" s="142" t="s">
        <v>127</v>
      </c>
      <c r="H141" s="143">
        <v>0.762</v>
      </c>
      <c r="I141" s="144"/>
      <c r="J141" s="145">
        <f>ROUND(I141*H141,2)</f>
        <v>0</v>
      </c>
      <c r="K141" s="146"/>
      <c r="L141" s="33"/>
      <c r="M141" s="147" t="s">
        <v>1</v>
      </c>
      <c r="N141" s="148" t="s">
        <v>41</v>
      </c>
      <c r="O141" s="58"/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1" t="s">
        <v>128</v>
      </c>
      <c r="AT141" s="151" t="s">
        <v>124</v>
      </c>
      <c r="AU141" s="151" t="s">
        <v>83</v>
      </c>
      <c r="AY141" s="17" t="s">
        <v>123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7" t="s">
        <v>83</v>
      </c>
      <c r="BK141" s="152">
        <f>ROUND(I141*H141,2)</f>
        <v>0</v>
      </c>
      <c r="BL141" s="17" t="s">
        <v>128</v>
      </c>
      <c r="BM141" s="151" t="s">
        <v>145</v>
      </c>
    </row>
    <row r="142" spans="2:51" s="12" customFormat="1" ht="12">
      <c r="B142" s="153"/>
      <c r="D142" s="154" t="s">
        <v>129</v>
      </c>
      <c r="E142" s="155" t="s">
        <v>1</v>
      </c>
      <c r="F142" s="156" t="s">
        <v>146</v>
      </c>
      <c r="H142" s="157">
        <v>0.762</v>
      </c>
      <c r="I142" s="158"/>
      <c r="L142" s="153"/>
      <c r="M142" s="159"/>
      <c r="N142" s="160"/>
      <c r="O142" s="160"/>
      <c r="P142" s="160"/>
      <c r="Q142" s="160"/>
      <c r="R142" s="160"/>
      <c r="S142" s="160"/>
      <c r="T142" s="161"/>
      <c r="AT142" s="155" t="s">
        <v>129</v>
      </c>
      <c r="AU142" s="155" t="s">
        <v>83</v>
      </c>
      <c r="AV142" s="12" t="s">
        <v>85</v>
      </c>
      <c r="AW142" s="12" t="s">
        <v>32</v>
      </c>
      <c r="AX142" s="12" t="s">
        <v>76</v>
      </c>
      <c r="AY142" s="155" t="s">
        <v>123</v>
      </c>
    </row>
    <row r="143" spans="2:51" s="14" customFormat="1" ht="12">
      <c r="B143" s="169"/>
      <c r="D143" s="154" t="s">
        <v>129</v>
      </c>
      <c r="E143" s="170" t="s">
        <v>1</v>
      </c>
      <c r="F143" s="171" t="s">
        <v>133</v>
      </c>
      <c r="H143" s="172">
        <v>0.762</v>
      </c>
      <c r="I143" s="173"/>
      <c r="L143" s="169"/>
      <c r="M143" s="174"/>
      <c r="N143" s="175"/>
      <c r="O143" s="175"/>
      <c r="P143" s="175"/>
      <c r="Q143" s="175"/>
      <c r="R143" s="175"/>
      <c r="S143" s="175"/>
      <c r="T143" s="176"/>
      <c r="AT143" s="170" t="s">
        <v>129</v>
      </c>
      <c r="AU143" s="170" t="s">
        <v>83</v>
      </c>
      <c r="AV143" s="14" t="s">
        <v>128</v>
      </c>
      <c r="AW143" s="14" t="s">
        <v>32</v>
      </c>
      <c r="AX143" s="14" t="s">
        <v>83</v>
      </c>
      <c r="AY143" s="170" t="s">
        <v>123</v>
      </c>
    </row>
    <row r="144" spans="2:63" s="11" customFormat="1" ht="25.9" customHeight="1">
      <c r="B144" s="127"/>
      <c r="D144" s="128" t="s">
        <v>75</v>
      </c>
      <c r="E144" s="129" t="s">
        <v>83</v>
      </c>
      <c r="F144" s="129" t="s">
        <v>147</v>
      </c>
      <c r="I144" s="130"/>
      <c r="J144" s="131">
        <f>BK144</f>
        <v>0</v>
      </c>
      <c r="L144" s="127"/>
      <c r="M144" s="132"/>
      <c r="N144" s="133"/>
      <c r="O144" s="133"/>
      <c r="P144" s="134">
        <f>SUM(P145:P209)</f>
        <v>0</v>
      </c>
      <c r="Q144" s="133"/>
      <c r="R144" s="134">
        <f>SUM(R145:R209)</f>
        <v>0</v>
      </c>
      <c r="S144" s="133"/>
      <c r="T144" s="135">
        <f>SUM(T145:T209)</f>
        <v>0</v>
      </c>
      <c r="AR144" s="128" t="s">
        <v>83</v>
      </c>
      <c r="AT144" s="136" t="s">
        <v>75</v>
      </c>
      <c r="AU144" s="136" t="s">
        <v>76</v>
      </c>
      <c r="AY144" s="128" t="s">
        <v>123</v>
      </c>
      <c r="BK144" s="137">
        <f>SUM(BK145:BK209)</f>
        <v>0</v>
      </c>
    </row>
    <row r="145" spans="1:65" s="2" customFormat="1" ht="24.2" customHeight="1">
      <c r="A145" s="32"/>
      <c r="B145" s="138"/>
      <c r="C145" s="139" t="s">
        <v>148</v>
      </c>
      <c r="D145" s="139" t="s">
        <v>124</v>
      </c>
      <c r="E145" s="140" t="s">
        <v>149</v>
      </c>
      <c r="F145" s="141" t="s">
        <v>150</v>
      </c>
      <c r="G145" s="142" t="s">
        <v>151</v>
      </c>
      <c r="H145" s="143">
        <v>1</v>
      </c>
      <c r="I145" s="144"/>
      <c r="J145" s="145">
        <f>ROUND(I145*H145,2)</f>
        <v>0</v>
      </c>
      <c r="K145" s="146"/>
      <c r="L145" s="33"/>
      <c r="M145" s="147" t="s">
        <v>1</v>
      </c>
      <c r="N145" s="148" t="s">
        <v>41</v>
      </c>
      <c r="O145" s="58"/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1" t="s">
        <v>128</v>
      </c>
      <c r="AT145" s="151" t="s">
        <v>124</v>
      </c>
      <c r="AU145" s="151" t="s">
        <v>83</v>
      </c>
      <c r="AY145" s="17" t="s">
        <v>123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7" t="s">
        <v>83</v>
      </c>
      <c r="BK145" s="152">
        <f>ROUND(I145*H145,2)</f>
        <v>0</v>
      </c>
      <c r="BL145" s="17" t="s">
        <v>128</v>
      </c>
      <c r="BM145" s="151" t="s">
        <v>152</v>
      </c>
    </row>
    <row r="146" spans="1:65" s="2" customFormat="1" ht="24.2" customHeight="1">
      <c r="A146" s="32"/>
      <c r="B146" s="138"/>
      <c r="C146" s="139" t="s">
        <v>139</v>
      </c>
      <c r="D146" s="139" t="s">
        <v>124</v>
      </c>
      <c r="E146" s="140" t="s">
        <v>153</v>
      </c>
      <c r="F146" s="141" t="s">
        <v>154</v>
      </c>
      <c r="G146" s="142" t="s">
        <v>155</v>
      </c>
      <c r="H146" s="143">
        <v>145.354</v>
      </c>
      <c r="I146" s="144"/>
      <c r="J146" s="145">
        <f>ROUND(I146*H146,2)</f>
        <v>0</v>
      </c>
      <c r="K146" s="146"/>
      <c r="L146" s="33"/>
      <c r="M146" s="147" t="s">
        <v>1</v>
      </c>
      <c r="N146" s="148" t="s">
        <v>41</v>
      </c>
      <c r="O146" s="58"/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1" t="s">
        <v>128</v>
      </c>
      <c r="AT146" s="151" t="s">
        <v>124</v>
      </c>
      <c r="AU146" s="151" t="s">
        <v>83</v>
      </c>
      <c r="AY146" s="17" t="s">
        <v>123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7" t="s">
        <v>83</v>
      </c>
      <c r="BK146" s="152">
        <f>ROUND(I146*H146,2)</f>
        <v>0</v>
      </c>
      <c r="BL146" s="17" t="s">
        <v>128</v>
      </c>
      <c r="BM146" s="151" t="s">
        <v>156</v>
      </c>
    </row>
    <row r="147" spans="2:51" s="13" customFormat="1" ht="12">
      <c r="B147" s="162"/>
      <c r="D147" s="154" t="s">
        <v>129</v>
      </c>
      <c r="E147" s="163" t="s">
        <v>1</v>
      </c>
      <c r="F147" s="164" t="s">
        <v>157</v>
      </c>
      <c r="H147" s="163" t="s">
        <v>1</v>
      </c>
      <c r="I147" s="165"/>
      <c r="L147" s="162"/>
      <c r="M147" s="166"/>
      <c r="N147" s="167"/>
      <c r="O147" s="167"/>
      <c r="P147" s="167"/>
      <c r="Q147" s="167"/>
      <c r="R147" s="167"/>
      <c r="S147" s="167"/>
      <c r="T147" s="168"/>
      <c r="AT147" s="163" t="s">
        <v>129</v>
      </c>
      <c r="AU147" s="163" t="s">
        <v>83</v>
      </c>
      <c r="AV147" s="13" t="s">
        <v>83</v>
      </c>
      <c r="AW147" s="13" t="s">
        <v>32</v>
      </c>
      <c r="AX147" s="13" t="s">
        <v>76</v>
      </c>
      <c r="AY147" s="163" t="s">
        <v>123</v>
      </c>
    </row>
    <row r="148" spans="2:51" s="12" customFormat="1" ht="12">
      <c r="B148" s="153"/>
      <c r="D148" s="154" t="s">
        <v>129</v>
      </c>
      <c r="E148" s="155" t="s">
        <v>1</v>
      </c>
      <c r="F148" s="156" t="s">
        <v>158</v>
      </c>
      <c r="H148" s="157">
        <v>6.328</v>
      </c>
      <c r="I148" s="158"/>
      <c r="L148" s="153"/>
      <c r="M148" s="159"/>
      <c r="N148" s="160"/>
      <c r="O148" s="160"/>
      <c r="P148" s="160"/>
      <c r="Q148" s="160"/>
      <c r="R148" s="160"/>
      <c r="S148" s="160"/>
      <c r="T148" s="161"/>
      <c r="AT148" s="155" t="s">
        <v>129</v>
      </c>
      <c r="AU148" s="155" t="s">
        <v>83</v>
      </c>
      <c r="AV148" s="12" t="s">
        <v>85</v>
      </c>
      <c r="AW148" s="12" t="s">
        <v>32</v>
      </c>
      <c r="AX148" s="12" t="s">
        <v>76</v>
      </c>
      <c r="AY148" s="155" t="s">
        <v>123</v>
      </c>
    </row>
    <row r="149" spans="2:51" s="12" customFormat="1" ht="12">
      <c r="B149" s="153"/>
      <c r="D149" s="154" t="s">
        <v>129</v>
      </c>
      <c r="E149" s="155" t="s">
        <v>1</v>
      </c>
      <c r="F149" s="156" t="s">
        <v>159</v>
      </c>
      <c r="H149" s="157">
        <v>139.026</v>
      </c>
      <c r="I149" s="158"/>
      <c r="L149" s="153"/>
      <c r="M149" s="159"/>
      <c r="N149" s="160"/>
      <c r="O149" s="160"/>
      <c r="P149" s="160"/>
      <c r="Q149" s="160"/>
      <c r="R149" s="160"/>
      <c r="S149" s="160"/>
      <c r="T149" s="161"/>
      <c r="AT149" s="155" t="s">
        <v>129</v>
      </c>
      <c r="AU149" s="155" t="s">
        <v>83</v>
      </c>
      <c r="AV149" s="12" t="s">
        <v>85</v>
      </c>
      <c r="AW149" s="12" t="s">
        <v>32</v>
      </c>
      <c r="AX149" s="12" t="s">
        <v>76</v>
      </c>
      <c r="AY149" s="155" t="s">
        <v>123</v>
      </c>
    </row>
    <row r="150" spans="2:51" s="13" customFormat="1" ht="12">
      <c r="B150" s="162"/>
      <c r="D150" s="154" t="s">
        <v>129</v>
      </c>
      <c r="E150" s="163" t="s">
        <v>1</v>
      </c>
      <c r="F150" s="164" t="s">
        <v>160</v>
      </c>
      <c r="H150" s="163" t="s">
        <v>1</v>
      </c>
      <c r="I150" s="165"/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129</v>
      </c>
      <c r="AU150" s="163" t="s">
        <v>83</v>
      </c>
      <c r="AV150" s="13" t="s">
        <v>83</v>
      </c>
      <c r="AW150" s="13" t="s">
        <v>32</v>
      </c>
      <c r="AX150" s="13" t="s">
        <v>76</v>
      </c>
      <c r="AY150" s="163" t="s">
        <v>123</v>
      </c>
    </row>
    <row r="151" spans="2:51" s="14" customFormat="1" ht="12">
      <c r="B151" s="169"/>
      <c r="D151" s="154" t="s">
        <v>129</v>
      </c>
      <c r="E151" s="170" t="s">
        <v>1</v>
      </c>
      <c r="F151" s="171" t="s">
        <v>133</v>
      </c>
      <c r="H151" s="172">
        <v>145.354</v>
      </c>
      <c r="I151" s="173"/>
      <c r="L151" s="169"/>
      <c r="M151" s="174"/>
      <c r="N151" s="175"/>
      <c r="O151" s="175"/>
      <c r="P151" s="175"/>
      <c r="Q151" s="175"/>
      <c r="R151" s="175"/>
      <c r="S151" s="175"/>
      <c r="T151" s="176"/>
      <c r="AT151" s="170" t="s">
        <v>129</v>
      </c>
      <c r="AU151" s="170" t="s">
        <v>83</v>
      </c>
      <c r="AV151" s="14" t="s">
        <v>128</v>
      </c>
      <c r="AW151" s="14" t="s">
        <v>32</v>
      </c>
      <c r="AX151" s="14" t="s">
        <v>83</v>
      </c>
      <c r="AY151" s="170" t="s">
        <v>123</v>
      </c>
    </row>
    <row r="152" spans="1:65" s="2" customFormat="1" ht="24.2" customHeight="1">
      <c r="A152" s="32"/>
      <c r="B152" s="138"/>
      <c r="C152" s="139" t="s">
        <v>161</v>
      </c>
      <c r="D152" s="139" t="s">
        <v>124</v>
      </c>
      <c r="E152" s="140" t="s">
        <v>162</v>
      </c>
      <c r="F152" s="141" t="s">
        <v>163</v>
      </c>
      <c r="G152" s="142" t="s">
        <v>155</v>
      </c>
      <c r="H152" s="143">
        <v>2.066</v>
      </c>
      <c r="I152" s="144"/>
      <c r="J152" s="145">
        <f>ROUND(I152*H152,2)</f>
        <v>0</v>
      </c>
      <c r="K152" s="146"/>
      <c r="L152" s="33"/>
      <c r="M152" s="147" t="s">
        <v>1</v>
      </c>
      <c r="N152" s="148" t="s">
        <v>41</v>
      </c>
      <c r="O152" s="58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1" t="s">
        <v>128</v>
      </c>
      <c r="AT152" s="151" t="s">
        <v>124</v>
      </c>
      <c r="AU152" s="151" t="s">
        <v>83</v>
      </c>
      <c r="AY152" s="17" t="s">
        <v>123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7" t="s">
        <v>83</v>
      </c>
      <c r="BK152" s="152">
        <f>ROUND(I152*H152,2)</f>
        <v>0</v>
      </c>
      <c r="BL152" s="17" t="s">
        <v>128</v>
      </c>
      <c r="BM152" s="151" t="s">
        <v>164</v>
      </c>
    </row>
    <row r="153" spans="2:51" s="13" customFormat="1" ht="12">
      <c r="B153" s="162"/>
      <c r="D153" s="154" t="s">
        <v>129</v>
      </c>
      <c r="E153" s="163" t="s">
        <v>1</v>
      </c>
      <c r="F153" s="164" t="s">
        <v>157</v>
      </c>
      <c r="H153" s="163" t="s">
        <v>1</v>
      </c>
      <c r="I153" s="165"/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129</v>
      </c>
      <c r="AU153" s="163" t="s">
        <v>83</v>
      </c>
      <c r="AV153" s="13" t="s">
        <v>83</v>
      </c>
      <c r="AW153" s="13" t="s">
        <v>32</v>
      </c>
      <c r="AX153" s="13" t="s">
        <v>76</v>
      </c>
      <c r="AY153" s="163" t="s">
        <v>123</v>
      </c>
    </row>
    <row r="154" spans="2:51" s="12" customFormat="1" ht="12">
      <c r="B154" s="153"/>
      <c r="D154" s="154" t="s">
        <v>129</v>
      </c>
      <c r="E154" s="155" t="s">
        <v>1</v>
      </c>
      <c r="F154" s="156" t="s">
        <v>165</v>
      </c>
      <c r="H154" s="157">
        <v>2.066</v>
      </c>
      <c r="I154" s="158"/>
      <c r="L154" s="153"/>
      <c r="M154" s="159"/>
      <c r="N154" s="160"/>
      <c r="O154" s="160"/>
      <c r="P154" s="160"/>
      <c r="Q154" s="160"/>
      <c r="R154" s="160"/>
      <c r="S154" s="160"/>
      <c r="T154" s="161"/>
      <c r="AT154" s="155" t="s">
        <v>129</v>
      </c>
      <c r="AU154" s="155" t="s">
        <v>83</v>
      </c>
      <c r="AV154" s="12" t="s">
        <v>85</v>
      </c>
      <c r="AW154" s="12" t="s">
        <v>32</v>
      </c>
      <c r="AX154" s="12" t="s">
        <v>76</v>
      </c>
      <c r="AY154" s="155" t="s">
        <v>123</v>
      </c>
    </row>
    <row r="155" spans="2:51" s="14" customFormat="1" ht="12">
      <c r="B155" s="169"/>
      <c r="D155" s="154" t="s">
        <v>129</v>
      </c>
      <c r="E155" s="170" t="s">
        <v>1</v>
      </c>
      <c r="F155" s="171" t="s">
        <v>133</v>
      </c>
      <c r="H155" s="172">
        <v>2.066</v>
      </c>
      <c r="I155" s="173"/>
      <c r="L155" s="169"/>
      <c r="M155" s="174"/>
      <c r="N155" s="175"/>
      <c r="O155" s="175"/>
      <c r="P155" s="175"/>
      <c r="Q155" s="175"/>
      <c r="R155" s="175"/>
      <c r="S155" s="175"/>
      <c r="T155" s="176"/>
      <c r="AT155" s="170" t="s">
        <v>129</v>
      </c>
      <c r="AU155" s="170" t="s">
        <v>83</v>
      </c>
      <c r="AV155" s="14" t="s">
        <v>128</v>
      </c>
      <c r="AW155" s="14" t="s">
        <v>32</v>
      </c>
      <c r="AX155" s="14" t="s">
        <v>83</v>
      </c>
      <c r="AY155" s="170" t="s">
        <v>123</v>
      </c>
    </row>
    <row r="156" spans="1:65" s="2" customFormat="1" ht="24.2" customHeight="1">
      <c r="A156" s="32"/>
      <c r="B156" s="138"/>
      <c r="C156" s="139" t="s">
        <v>145</v>
      </c>
      <c r="D156" s="139" t="s">
        <v>124</v>
      </c>
      <c r="E156" s="140" t="s">
        <v>166</v>
      </c>
      <c r="F156" s="141" t="s">
        <v>167</v>
      </c>
      <c r="G156" s="142" t="s">
        <v>155</v>
      </c>
      <c r="H156" s="143">
        <v>19.702</v>
      </c>
      <c r="I156" s="144"/>
      <c r="J156" s="145">
        <f>ROUND(I156*H156,2)</f>
        <v>0</v>
      </c>
      <c r="K156" s="146"/>
      <c r="L156" s="33"/>
      <c r="M156" s="147" t="s">
        <v>1</v>
      </c>
      <c r="N156" s="148" t="s">
        <v>41</v>
      </c>
      <c r="O156" s="58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1" t="s">
        <v>128</v>
      </c>
      <c r="AT156" s="151" t="s">
        <v>124</v>
      </c>
      <c r="AU156" s="151" t="s">
        <v>83</v>
      </c>
      <c r="AY156" s="17" t="s">
        <v>123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7" t="s">
        <v>83</v>
      </c>
      <c r="BK156" s="152">
        <f>ROUND(I156*H156,2)</f>
        <v>0</v>
      </c>
      <c r="BL156" s="17" t="s">
        <v>128</v>
      </c>
      <c r="BM156" s="151" t="s">
        <v>168</v>
      </c>
    </row>
    <row r="157" spans="2:51" s="13" customFormat="1" ht="12">
      <c r="B157" s="162"/>
      <c r="D157" s="154" t="s">
        <v>129</v>
      </c>
      <c r="E157" s="163" t="s">
        <v>1</v>
      </c>
      <c r="F157" s="164" t="s">
        <v>157</v>
      </c>
      <c r="H157" s="163" t="s">
        <v>1</v>
      </c>
      <c r="I157" s="165"/>
      <c r="L157" s="162"/>
      <c r="M157" s="166"/>
      <c r="N157" s="167"/>
      <c r="O157" s="167"/>
      <c r="P157" s="167"/>
      <c r="Q157" s="167"/>
      <c r="R157" s="167"/>
      <c r="S157" s="167"/>
      <c r="T157" s="168"/>
      <c r="AT157" s="163" t="s">
        <v>129</v>
      </c>
      <c r="AU157" s="163" t="s">
        <v>83</v>
      </c>
      <c r="AV157" s="13" t="s">
        <v>83</v>
      </c>
      <c r="AW157" s="13" t="s">
        <v>32</v>
      </c>
      <c r="AX157" s="13" t="s">
        <v>76</v>
      </c>
      <c r="AY157" s="163" t="s">
        <v>123</v>
      </c>
    </row>
    <row r="158" spans="2:51" s="12" customFormat="1" ht="12">
      <c r="B158" s="153"/>
      <c r="D158" s="154" t="s">
        <v>129</v>
      </c>
      <c r="E158" s="155" t="s">
        <v>1</v>
      </c>
      <c r="F158" s="156" t="s">
        <v>169</v>
      </c>
      <c r="H158" s="157">
        <v>3.722</v>
      </c>
      <c r="I158" s="158"/>
      <c r="L158" s="153"/>
      <c r="M158" s="159"/>
      <c r="N158" s="160"/>
      <c r="O158" s="160"/>
      <c r="P158" s="160"/>
      <c r="Q158" s="160"/>
      <c r="R158" s="160"/>
      <c r="S158" s="160"/>
      <c r="T158" s="161"/>
      <c r="AT158" s="155" t="s">
        <v>129</v>
      </c>
      <c r="AU158" s="155" t="s">
        <v>83</v>
      </c>
      <c r="AV158" s="12" t="s">
        <v>85</v>
      </c>
      <c r="AW158" s="12" t="s">
        <v>32</v>
      </c>
      <c r="AX158" s="12" t="s">
        <v>76</v>
      </c>
      <c r="AY158" s="155" t="s">
        <v>123</v>
      </c>
    </row>
    <row r="159" spans="2:51" s="12" customFormat="1" ht="12">
      <c r="B159" s="153"/>
      <c r="D159" s="154" t="s">
        <v>129</v>
      </c>
      <c r="E159" s="155" t="s">
        <v>1</v>
      </c>
      <c r="F159" s="156" t="s">
        <v>170</v>
      </c>
      <c r="H159" s="157">
        <v>15.98</v>
      </c>
      <c r="I159" s="158"/>
      <c r="L159" s="153"/>
      <c r="M159" s="159"/>
      <c r="N159" s="160"/>
      <c r="O159" s="160"/>
      <c r="P159" s="160"/>
      <c r="Q159" s="160"/>
      <c r="R159" s="160"/>
      <c r="S159" s="160"/>
      <c r="T159" s="161"/>
      <c r="AT159" s="155" t="s">
        <v>129</v>
      </c>
      <c r="AU159" s="155" t="s">
        <v>83</v>
      </c>
      <c r="AV159" s="12" t="s">
        <v>85</v>
      </c>
      <c r="AW159" s="12" t="s">
        <v>32</v>
      </c>
      <c r="AX159" s="12" t="s">
        <v>76</v>
      </c>
      <c r="AY159" s="155" t="s">
        <v>123</v>
      </c>
    </row>
    <row r="160" spans="2:51" s="13" customFormat="1" ht="12">
      <c r="B160" s="162"/>
      <c r="D160" s="154" t="s">
        <v>129</v>
      </c>
      <c r="E160" s="163" t="s">
        <v>1</v>
      </c>
      <c r="F160" s="164" t="s">
        <v>171</v>
      </c>
      <c r="H160" s="163" t="s">
        <v>1</v>
      </c>
      <c r="I160" s="165"/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129</v>
      </c>
      <c r="AU160" s="163" t="s">
        <v>83</v>
      </c>
      <c r="AV160" s="13" t="s">
        <v>83</v>
      </c>
      <c r="AW160" s="13" t="s">
        <v>32</v>
      </c>
      <c r="AX160" s="13" t="s">
        <v>76</v>
      </c>
      <c r="AY160" s="163" t="s">
        <v>123</v>
      </c>
    </row>
    <row r="161" spans="2:51" s="14" customFormat="1" ht="12">
      <c r="B161" s="169"/>
      <c r="D161" s="154" t="s">
        <v>129</v>
      </c>
      <c r="E161" s="170" t="s">
        <v>1</v>
      </c>
      <c r="F161" s="171" t="s">
        <v>133</v>
      </c>
      <c r="H161" s="172">
        <v>19.702</v>
      </c>
      <c r="I161" s="173"/>
      <c r="L161" s="169"/>
      <c r="M161" s="174"/>
      <c r="N161" s="175"/>
      <c r="O161" s="175"/>
      <c r="P161" s="175"/>
      <c r="Q161" s="175"/>
      <c r="R161" s="175"/>
      <c r="S161" s="175"/>
      <c r="T161" s="176"/>
      <c r="AT161" s="170" t="s">
        <v>129</v>
      </c>
      <c r="AU161" s="170" t="s">
        <v>83</v>
      </c>
      <c r="AV161" s="14" t="s">
        <v>128</v>
      </c>
      <c r="AW161" s="14" t="s">
        <v>32</v>
      </c>
      <c r="AX161" s="14" t="s">
        <v>83</v>
      </c>
      <c r="AY161" s="170" t="s">
        <v>123</v>
      </c>
    </row>
    <row r="162" spans="1:65" s="2" customFormat="1" ht="24.2" customHeight="1">
      <c r="A162" s="32"/>
      <c r="B162" s="138"/>
      <c r="C162" s="139" t="s">
        <v>172</v>
      </c>
      <c r="D162" s="139" t="s">
        <v>124</v>
      </c>
      <c r="E162" s="140" t="s">
        <v>173</v>
      </c>
      <c r="F162" s="141" t="s">
        <v>174</v>
      </c>
      <c r="G162" s="142" t="s">
        <v>155</v>
      </c>
      <c r="H162" s="143">
        <v>20.843</v>
      </c>
      <c r="I162" s="144"/>
      <c r="J162" s="145">
        <f>ROUND(I162*H162,2)</f>
        <v>0</v>
      </c>
      <c r="K162" s="146"/>
      <c r="L162" s="33"/>
      <c r="M162" s="147" t="s">
        <v>1</v>
      </c>
      <c r="N162" s="148" t="s">
        <v>41</v>
      </c>
      <c r="O162" s="58"/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1" t="s">
        <v>128</v>
      </c>
      <c r="AT162" s="151" t="s">
        <v>124</v>
      </c>
      <c r="AU162" s="151" t="s">
        <v>83</v>
      </c>
      <c r="AY162" s="17" t="s">
        <v>123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7" t="s">
        <v>83</v>
      </c>
      <c r="BK162" s="152">
        <f>ROUND(I162*H162,2)</f>
        <v>0</v>
      </c>
      <c r="BL162" s="17" t="s">
        <v>128</v>
      </c>
      <c r="BM162" s="151" t="s">
        <v>175</v>
      </c>
    </row>
    <row r="163" spans="2:51" s="13" customFormat="1" ht="12">
      <c r="B163" s="162"/>
      <c r="D163" s="154" t="s">
        <v>129</v>
      </c>
      <c r="E163" s="163" t="s">
        <v>1</v>
      </c>
      <c r="F163" s="164" t="s">
        <v>157</v>
      </c>
      <c r="H163" s="163" t="s">
        <v>1</v>
      </c>
      <c r="I163" s="165"/>
      <c r="L163" s="162"/>
      <c r="M163" s="166"/>
      <c r="N163" s="167"/>
      <c r="O163" s="167"/>
      <c r="P163" s="167"/>
      <c r="Q163" s="167"/>
      <c r="R163" s="167"/>
      <c r="S163" s="167"/>
      <c r="T163" s="168"/>
      <c r="AT163" s="163" t="s">
        <v>129</v>
      </c>
      <c r="AU163" s="163" t="s">
        <v>83</v>
      </c>
      <c r="AV163" s="13" t="s">
        <v>83</v>
      </c>
      <c r="AW163" s="13" t="s">
        <v>32</v>
      </c>
      <c r="AX163" s="13" t="s">
        <v>76</v>
      </c>
      <c r="AY163" s="163" t="s">
        <v>123</v>
      </c>
    </row>
    <row r="164" spans="2:51" s="12" customFormat="1" ht="12">
      <c r="B164" s="153"/>
      <c r="D164" s="154" t="s">
        <v>129</v>
      </c>
      <c r="E164" s="155" t="s">
        <v>1</v>
      </c>
      <c r="F164" s="156" t="s">
        <v>176</v>
      </c>
      <c r="H164" s="157">
        <v>11.393</v>
      </c>
      <c r="I164" s="158"/>
      <c r="L164" s="153"/>
      <c r="M164" s="159"/>
      <c r="N164" s="160"/>
      <c r="O164" s="160"/>
      <c r="P164" s="160"/>
      <c r="Q164" s="160"/>
      <c r="R164" s="160"/>
      <c r="S164" s="160"/>
      <c r="T164" s="161"/>
      <c r="AT164" s="155" t="s">
        <v>129</v>
      </c>
      <c r="AU164" s="155" t="s">
        <v>83</v>
      </c>
      <c r="AV164" s="12" t="s">
        <v>85</v>
      </c>
      <c r="AW164" s="12" t="s">
        <v>32</v>
      </c>
      <c r="AX164" s="12" t="s">
        <v>76</v>
      </c>
      <c r="AY164" s="155" t="s">
        <v>123</v>
      </c>
    </row>
    <row r="165" spans="2:51" s="12" customFormat="1" ht="12">
      <c r="B165" s="153"/>
      <c r="D165" s="154" t="s">
        <v>129</v>
      </c>
      <c r="E165" s="155" t="s">
        <v>1</v>
      </c>
      <c r="F165" s="156" t="s">
        <v>177</v>
      </c>
      <c r="H165" s="157">
        <v>9.45</v>
      </c>
      <c r="I165" s="158"/>
      <c r="L165" s="153"/>
      <c r="M165" s="159"/>
      <c r="N165" s="160"/>
      <c r="O165" s="160"/>
      <c r="P165" s="160"/>
      <c r="Q165" s="160"/>
      <c r="R165" s="160"/>
      <c r="S165" s="160"/>
      <c r="T165" s="161"/>
      <c r="AT165" s="155" t="s">
        <v>129</v>
      </c>
      <c r="AU165" s="155" t="s">
        <v>83</v>
      </c>
      <c r="AV165" s="12" t="s">
        <v>85</v>
      </c>
      <c r="AW165" s="12" t="s">
        <v>32</v>
      </c>
      <c r="AX165" s="12" t="s">
        <v>76</v>
      </c>
      <c r="AY165" s="155" t="s">
        <v>123</v>
      </c>
    </row>
    <row r="166" spans="2:51" s="13" customFormat="1" ht="12">
      <c r="B166" s="162"/>
      <c r="D166" s="154" t="s">
        <v>129</v>
      </c>
      <c r="E166" s="163" t="s">
        <v>1</v>
      </c>
      <c r="F166" s="164" t="s">
        <v>178</v>
      </c>
      <c r="H166" s="163" t="s">
        <v>1</v>
      </c>
      <c r="I166" s="165"/>
      <c r="L166" s="162"/>
      <c r="M166" s="166"/>
      <c r="N166" s="167"/>
      <c r="O166" s="167"/>
      <c r="P166" s="167"/>
      <c r="Q166" s="167"/>
      <c r="R166" s="167"/>
      <c r="S166" s="167"/>
      <c r="T166" s="168"/>
      <c r="AT166" s="163" t="s">
        <v>129</v>
      </c>
      <c r="AU166" s="163" t="s">
        <v>83</v>
      </c>
      <c r="AV166" s="13" t="s">
        <v>83</v>
      </c>
      <c r="AW166" s="13" t="s">
        <v>32</v>
      </c>
      <c r="AX166" s="13" t="s">
        <v>76</v>
      </c>
      <c r="AY166" s="163" t="s">
        <v>123</v>
      </c>
    </row>
    <row r="167" spans="2:51" s="14" customFormat="1" ht="12">
      <c r="B167" s="169"/>
      <c r="D167" s="154" t="s">
        <v>129</v>
      </c>
      <c r="E167" s="170" t="s">
        <v>1</v>
      </c>
      <c r="F167" s="171" t="s">
        <v>133</v>
      </c>
      <c r="H167" s="172">
        <v>20.843</v>
      </c>
      <c r="I167" s="173"/>
      <c r="L167" s="169"/>
      <c r="M167" s="174"/>
      <c r="N167" s="175"/>
      <c r="O167" s="175"/>
      <c r="P167" s="175"/>
      <c r="Q167" s="175"/>
      <c r="R167" s="175"/>
      <c r="S167" s="175"/>
      <c r="T167" s="176"/>
      <c r="AT167" s="170" t="s">
        <v>129</v>
      </c>
      <c r="AU167" s="170" t="s">
        <v>83</v>
      </c>
      <c r="AV167" s="14" t="s">
        <v>128</v>
      </c>
      <c r="AW167" s="14" t="s">
        <v>32</v>
      </c>
      <c r="AX167" s="14" t="s">
        <v>83</v>
      </c>
      <c r="AY167" s="170" t="s">
        <v>123</v>
      </c>
    </row>
    <row r="168" spans="1:65" s="2" customFormat="1" ht="24.2" customHeight="1">
      <c r="A168" s="32"/>
      <c r="B168" s="138"/>
      <c r="C168" s="139" t="s">
        <v>152</v>
      </c>
      <c r="D168" s="139" t="s">
        <v>124</v>
      </c>
      <c r="E168" s="140" t="s">
        <v>179</v>
      </c>
      <c r="F168" s="141" t="s">
        <v>180</v>
      </c>
      <c r="G168" s="142" t="s">
        <v>155</v>
      </c>
      <c r="H168" s="143">
        <v>9.518</v>
      </c>
      <c r="I168" s="144"/>
      <c r="J168" s="145">
        <f>ROUND(I168*H168,2)</f>
        <v>0</v>
      </c>
      <c r="K168" s="146"/>
      <c r="L168" s="33"/>
      <c r="M168" s="147" t="s">
        <v>1</v>
      </c>
      <c r="N168" s="148" t="s">
        <v>41</v>
      </c>
      <c r="O168" s="58"/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1" t="s">
        <v>128</v>
      </c>
      <c r="AT168" s="151" t="s">
        <v>124</v>
      </c>
      <c r="AU168" s="151" t="s">
        <v>83</v>
      </c>
      <c r="AY168" s="17" t="s">
        <v>123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7" t="s">
        <v>83</v>
      </c>
      <c r="BK168" s="152">
        <f>ROUND(I168*H168,2)</f>
        <v>0</v>
      </c>
      <c r="BL168" s="17" t="s">
        <v>128</v>
      </c>
      <c r="BM168" s="151" t="s">
        <v>181</v>
      </c>
    </row>
    <row r="169" spans="2:51" s="12" customFormat="1" ht="12">
      <c r="B169" s="153"/>
      <c r="D169" s="154" t="s">
        <v>129</v>
      </c>
      <c r="E169" s="155" t="s">
        <v>1</v>
      </c>
      <c r="F169" s="156" t="s">
        <v>182</v>
      </c>
      <c r="H169" s="157">
        <v>9.518</v>
      </c>
      <c r="I169" s="158"/>
      <c r="L169" s="153"/>
      <c r="M169" s="159"/>
      <c r="N169" s="160"/>
      <c r="O169" s="160"/>
      <c r="P169" s="160"/>
      <c r="Q169" s="160"/>
      <c r="R169" s="160"/>
      <c r="S169" s="160"/>
      <c r="T169" s="161"/>
      <c r="AT169" s="155" t="s">
        <v>129</v>
      </c>
      <c r="AU169" s="155" t="s">
        <v>83</v>
      </c>
      <c r="AV169" s="12" t="s">
        <v>85</v>
      </c>
      <c r="AW169" s="12" t="s">
        <v>32</v>
      </c>
      <c r="AX169" s="12" t="s">
        <v>76</v>
      </c>
      <c r="AY169" s="155" t="s">
        <v>123</v>
      </c>
    </row>
    <row r="170" spans="2:51" s="14" customFormat="1" ht="12">
      <c r="B170" s="169"/>
      <c r="D170" s="154" t="s">
        <v>129</v>
      </c>
      <c r="E170" s="170" t="s">
        <v>1</v>
      </c>
      <c r="F170" s="171" t="s">
        <v>133</v>
      </c>
      <c r="H170" s="172">
        <v>9.518</v>
      </c>
      <c r="I170" s="173"/>
      <c r="L170" s="169"/>
      <c r="M170" s="174"/>
      <c r="N170" s="175"/>
      <c r="O170" s="175"/>
      <c r="P170" s="175"/>
      <c r="Q170" s="175"/>
      <c r="R170" s="175"/>
      <c r="S170" s="175"/>
      <c r="T170" s="176"/>
      <c r="AT170" s="170" t="s">
        <v>129</v>
      </c>
      <c r="AU170" s="170" t="s">
        <v>83</v>
      </c>
      <c r="AV170" s="14" t="s">
        <v>128</v>
      </c>
      <c r="AW170" s="14" t="s">
        <v>32</v>
      </c>
      <c r="AX170" s="14" t="s">
        <v>83</v>
      </c>
      <c r="AY170" s="170" t="s">
        <v>123</v>
      </c>
    </row>
    <row r="171" spans="1:65" s="2" customFormat="1" ht="24.2" customHeight="1">
      <c r="A171" s="32"/>
      <c r="B171" s="138"/>
      <c r="C171" s="139" t="s">
        <v>183</v>
      </c>
      <c r="D171" s="139" t="s">
        <v>124</v>
      </c>
      <c r="E171" s="140" t="s">
        <v>184</v>
      </c>
      <c r="F171" s="141" t="s">
        <v>185</v>
      </c>
      <c r="G171" s="142" t="s">
        <v>155</v>
      </c>
      <c r="H171" s="143">
        <v>36</v>
      </c>
      <c r="I171" s="144"/>
      <c r="J171" s="145">
        <f>ROUND(I171*H171,2)</f>
        <v>0</v>
      </c>
      <c r="K171" s="146"/>
      <c r="L171" s="33"/>
      <c r="M171" s="147" t="s">
        <v>1</v>
      </c>
      <c r="N171" s="148" t="s">
        <v>41</v>
      </c>
      <c r="O171" s="58"/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1" t="s">
        <v>128</v>
      </c>
      <c r="AT171" s="151" t="s">
        <v>124</v>
      </c>
      <c r="AU171" s="151" t="s">
        <v>83</v>
      </c>
      <c r="AY171" s="17" t="s">
        <v>123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7" t="s">
        <v>83</v>
      </c>
      <c r="BK171" s="152">
        <f>ROUND(I171*H171,2)</f>
        <v>0</v>
      </c>
      <c r="BL171" s="17" t="s">
        <v>128</v>
      </c>
      <c r="BM171" s="151" t="s">
        <v>186</v>
      </c>
    </row>
    <row r="172" spans="1:65" s="2" customFormat="1" ht="24.2" customHeight="1">
      <c r="A172" s="32"/>
      <c r="B172" s="138"/>
      <c r="C172" s="139" t="s">
        <v>156</v>
      </c>
      <c r="D172" s="139" t="s">
        <v>124</v>
      </c>
      <c r="E172" s="140" t="s">
        <v>187</v>
      </c>
      <c r="F172" s="141" t="s">
        <v>188</v>
      </c>
      <c r="G172" s="142" t="s">
        <v>155</v>
      </c>
      <c r="H172" s="143">
        <v>135.512</v>
      </c>
      <c r="I172" s="144"/>
      <c r="J172" s="145">
        <f>ROUND(I172*H172,2)</f>
        <v>0</v>
      </c>
      <c r="K172" s="146"/>
      <c r="L172" s="33"/>
      <c r="M172" s="147" t="s">
        <v>1</v>
      </c>
      <c r="N172" s="148" t="s">
        <v>41</v>
      </c>
      <c r="O172" s="58"/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1" t="s">
        <v>128</v>
      </c>
      <c r="AT172" s="151" t="s">
        <v>124</v>
      </c>
      <c r="AU172" s="151" t="s">
        <v>83</v>
      </c>
      <c r="AY172" s="17" t="s">
        <v>123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7" t="s">
        <v>83</v>
      </c>
      <c r="BK172" s="152">
        <f>ROUND(I172*H172,2)</f>
        <v>0</v>
      </c>
      <c r="BL172" s="17" t="s">
        <v>128</v>
      </c>
      <c r="BM172" s="151" t="s">
        <v>189</v>
      </c>
    </row>
    <row r="173" spans="1:65" s="2" customFormat="1" ht="24.2" customHeight="1">
      <c r="A173" s="32"/>
      <c r="B173" s="138"/>
      <c r="C173" s="139" t="s">
        <v>190</v>
      </c>
      <c r="D173" s="139" t="s">
        <v>124</v>
      </c>
      <c r="E173" s="140" t="s">
        <v>191</v>
      </c>
      <c r="F173" s="141" t="s">
        <v>192</v>
      </c>
      <c r="G173" s="142" t="s">
        <v>155</v>
      </c>
      <c r="H173" s="143">
        <v>36</v>
      </c>
      <c r="I173" s="144"/>
      <c r="J173" s="145">
        <f>ROUND(I173*H173,2)</f>
        <v>0</v>
      </c>
      <c r="K173" s="146"/>
      <c r="L173" s="33"/>
      <c r="M173" s="147" t="s">
        <v>1</v>
      </c>
      <c r="N173" s="148" t="s">
        <v>41</v>
      </c>
      <c r="O173" s="58"/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1" t="s">
        <v>128</v>
      </c>
      <c r="AT173" s="151" t="s">
        <v>124</v>
      </c>
      <c r="AU173" s="151" t="s">
        <v>83</v>
      </c>
      <c r="AY173" s="17" t="s">
        <v>123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83</v>
      </c>
      <c r="BK173" s="152">
        <f>ROUND(I173*H173,2)</f>
        <v>0</v>
      </c>
      <c r="BL173" s="17" t="s">
        <v>128</v>
      </c>
      <c r="BM173" s="151" t="s">
        <v>193</v>
      </c>
    </row>
    <row r="174" spans="2:51" s="12" customFormat="1" ht="12">
      <c r="B174" s="153"/>
      <c r="D174" s="154" t="s">
        <v>129</v>
      </c>
      <c r="E174" s="155" t="s">
        <v>1</v>
      </c>
      <c r="F174" s="156" t="s">
        <v>194</v>
      </c>
      <c r="H174" s="157">
        <v>36</v>
      </c>
      <c r="I174" s="158"/>
      <c r="L174" s="153"/>
      <c r="M174" s="159"/>
      <c r="N174" s="160"/>
      <c r="O174" s="160"/>
      <c r="P174" s="160"/>
      <c r="Q174" s="160"/>
      <c r="R174" s="160"/>
      <c r="S174" s="160"/>
      <c r="T174" s="161"/>
      <c r="AT174" s="155" t="s">
        <v>129</v>
      </c>
      <c r="AU174" s="155" t="s">
        <v>83</v>
      </c>
      <c r="AV174" s="12" t="s">
        <v>85</v>
      </c>
      <c r="AW174" s="12" t="s">
        <v>32</v>
      </c>
      <c r="AX174" s="12" t="s">
        <v>76</v>
      </c>
      <c r="AY174" s="155" t="s">
        <v>123</v>
      </c>
    </row>
    <row r="175" spans="2:51" s="14" customFormat="1" ht="12">
      <c r="B175" s="169"/>
      <c r="D175" s="154" t="s">
        <v>129</v>
      </c>
      <c r="E175" s="170" t="s">
        <v>1</v>
      </c>
      <c r="F175" s="171" t="s">
        <v>133</v>
      </c>
      <c r="H175" s="172">
        <v>36</v>
      </c>
      <c r="I175" s="173"/>
      <c r="L175" s="169"/>
      <c r="M175" s="174"/>
      <c r="N175" s="175"/>
      <c r="O175" s="175"/>
      <c r="P175" s="175"/>
      <c r="Q175" s="175"/>
      <c r="R175" s="175"/>
      <c r="S175" s="175"/>
      <c r="T175" s="176"/>
      <c r="AT175" s="170" t="s">
        <v>129</v>
      </c>
      <c r="AU175" s="170" t="s">
        <v>83</v>
      </c>
      <c r="AV175" s="14" t="s">
        <v>128</v>
      </c>
      <c r="AW175" s="14" t="s">
        <v>32</v>
      </c>
      <c r="AX175" s="14" t="s">
        <v>83</v>
      </c>
      <c r="AY175" s="170" t="s">
        <v>123</v>
      </c>
    </row>
    <row r="176" spans="1:65" s="2" customFormat="1" ht="24.2" customHeight="1">
      <c r="A176" s="32"/>
      <c r="B176" s="138"/>
      <c r="C176" s="139" t="s">
        <v>164</v>
      </c>
      <c r="D176" s="139" t="s">
        <v>124</v>
      </c>
      <c r="E176" s="140" t="s">
        <v>195</v>
      </c>
      <c r="F176" s="141" t="s">
        <v>192</v>
      </c>
      <c r="G176" s="142" t="s">
        <v>155</v>
      </c>
      <c r="H176" s="143">
        <v>9.518</v>
      </c>
      <c r="I176" s="144"/>
      <c r="J176" s="145">
        <f>ROUND(I176*H176,2)</f>
        <v>0</v>
      </c>
      <c r="K176" s="146"/>
      <c r="L176" s="33"/>
      <c r="M176" s="147" t="s">
        <v>1</v>
      </c>
      <c r="N176" s="148" t="s">
        <v>41</v>
      </c>
      <c r="O176" s="58"/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1" t="s">
        <v>128</v>
      </c>
      <c r="AT176" s="151" t="s">
        <v>124</v>
      </c>
      <c r="AU176" s="151" t="s">
        <v>83</v>
      </c>
      <c r="AY176" s="17" t="s">
        <v>123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7" t="s">
        <v>83</v>
      </c>
      <c r="BK176" s="152">
        <f>ROUND(I176*H176,2)</f>
        <v>0</v>
      </c>
      <c r="BL176" s="17" t="s">
        <v>128</v>
      </c>
      <c r="BM176" s="151" t="s">
        <v>196</v>
      </c>
    </row>
    <row r="177" spans="2:51" s="12" customFormat="1" ht="12">
      <c r="B177" s="153"/>
      <c r="D177" s="154" t="s">
        <v>129</v>
      </c>
      <c r="E177" s="155" t="s">
        <v>1</v>
      </c>
      <c r="F177" s="156" t="s">
        <v>197</v>
      </c>
      <c r="H177" s="157">
        <v>9.518</v>
      </c>
      <c r="I177" s="158"/>
      <c r="L177" s="153"/>
      <c r="M177" s="159"/>
      <c r="N177" s="160"/>
      <c r="O177" s="160"/>
      <c r="P177" s="160"/>
      <c r="Q177" s="160"/>
      <c r="R177" s="160"/>
      <c r="S177" s="160"/>
      <c r="T177" s="161"/>
      <c r="AT177" s="155" t="s">
        <v>129</v>
      </c>
      <c r="AU177" s="155" t="s">
        <v>83</v>
      </c>
      <c r="AV177" s="12" t="s">
        <v>85</v>
      </c>
      <c r="AW177" s="12" t="s">
        <v>32</v>
      </c>
      <c r="AX177" s="12" t="s">
        <v>76</v>
      </c>
      <c r="AY177" s="155" t="s">
        <v>123</v>
      </c>
    </row>
    <row r="178" spans="2:51" s="14" customFormat="1" ht="12">
      <c r="B178" s="169"/>
      <c r="D178" s="154" t="s">
        <v>129</v>
      </c>
      <c r="E178" s="170" t="s">
        <v>1</v>
      </c>
      <c r="F178" s="171" t="s">
        <v>133</v>
      </c>
      <c r="H178" s="172">
        <v>9.518</v>
      </c>
      <c r="I178" s="173"/>
      <c r="L178" s="169"/>
      <c r="M178" s="174"/>
      <c r="N178" s="175"/>
      <c r="O178" s="175"/>
      <c r="P178" s="175"/>
      <c r="Q178" s="175"/>
      <c r="R178" s="175"/>
      <c r="S178" s="175"/>
      <c r="T178" s="176"/>
      <c r="AT178" s="170" t="s">
        <v>129</v>
      </c>
      <c r="AU178" s="170" t="s">
        <v>83</v>
      </c>
      <c r="AV178" s="14" t="s">
        <v>128</v>
      </c>
      <c r="AW178" s="14" t="s">
        <v>32</v>
      </c>
      <c r="AX178" s="14" t="s">
        <v>83</v>
      </c>
      <c r="AY178" s="170" t="s">
        <v>123</v>
      </c>
    </row>
    <row r="179" spans="1:65" s="2" customFormat="1" ht="24.2" customHeight="1">
      <c r="A179" s="32"/>
      <c r="B179" s="138"/>
      <c r="C179" s="139" t="s">
        <v>8</v>
      </c>
      <c r="D179" s="139" t="s">
        <v>124</v>
      </c>
      <c r="E179" s="140" t="s">
        <v>198</v>
      </c>
      <c r="F179" s="141" t="s">
        <v>199</v>
      </c>
      <c r="G179" s="142" t="s">
        <v>155</v>
      </c>
      <c r="H179" s="143">
        <v>12.72</v>
      </c>
      <c r="I179" s="144"/>
      <c r="J179" s="145">
        <f>ROUND(I179*H179,2)</f>
        <v>0</v>
      </c>
      <c r="K179" s="146"/>
      <c r="L179" s="33"/>
      <c r="M179" s="147" t="s">
        <v>1</v>
      </c>
      <c r="N179" s="148" t="s">
        <v>41</v>
      </c>
      <c r="O179" s="58"/>
      <c r="P179" s="149">
        <f>O179*H179</f>
        <v>0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1" t="s">
        <v>128</v>
      </c>
      <c r="AT179" s="151" t="s">
        <v>124</v>
      </c>
      <c r="AU179" s="151" t="s">
        <v>83</v>
      </c>
      <c r="AY179" s="17" t="s">
        <v>123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7" t="s">
        <v>83</v>
      </c>
      <c r="BK179" s="152">
        <f>ROUND(I179*H179,2)</f>
        <v>0</v>
      </c>
      <c r="BL179" s="17" t="s">
        <v>128</v>
      </c>
      <c r="BM179" s="151" t="s">
        <v>200</v>
      </c>
    </row>
    <row r="180" spans="2:51" s="13" customFormat="1" ht="12">
      <c r="B180" s="162"/>
      <c r="D180" s="154" t="s">
        <v>129</v>
      </c>
      <c r="E180" s="163" t="s">
        <v>1</v>
      </c>
      <c r="F180" s="164" t="s">
        <v>201</v>
      </c>
      <c r="H180" s="163" t="s">
        <v>1</v>
      </c>
      <c r="I180" s="165"/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129</v>
      </c>
      <c r="AU180" s="163" t="s">
        <v>83</v>
      </c>
      <c r="AV180" s="13" t="s">
        <v>83</v>
      </c>
      <c r="AW180" s="13" t="s">
        <v>32</v>
      </c>
      <c r="AX180" s="13" t="s">
        <v>76</v>
      </c>
      <c r="AY180" s="163" t="s">
        <v>123</v>
      </c>
    </row>
    <row r="181" spans="2:51" s="12" customFormat="1" ht="12">
      <c r="B181" s="153"/>
      <c r="D181" s="154" t="s">
        <v>129</v>
      </c>
      <c r="E181" s="155" t="s">
        <v>1</v>
      </c>
      <c r="F181" s="156" t="s">
        <v>202</v>
      </c>
      <c r="H181" s="157">
        <v>12.72</v>
      </c>
      <c r="I181" s="158"/>
      <c r="L181" s="153"/>
      <c r="M181" s="159"/>
      <c r="N181" s="160"/>
      <c r="O181" s="160"/>
      <c r="P181" s="160"/>
      <c r="Q181" s="160"/>
      <c r="R181" s="160"/>
      <c r="S181" s="160"/>
      <c r="T181" s="161"/>
      <c r="AT181" s="155" t="s">
        <v>129</v>
      </c>
      <c r="AU181" s="155" t="s">
        <v>83</v>
      </c>
      <c r="AV181" s="12" t="s">
        <v>85</v>
      </c>
      <c r="AW181" s="12" t="s">
        <v>32</v>
      </c>
      <c r="AX181" s="12" t="s">
        <v>76</v>
      </c>
      <c r="AY181" s="155" t="s">
        <v>123</v>
      </c>
    </row>
    <row r="182" spans="2:51" s="14" customFormat="1" ht="12">
      <c r="B182" s="169"/>
      <c r="D182" s="154" t="s">
        <v>129</v>
      </c>
      <c r="E182" s="170" t="s">
        <v>1</v>
      </c>
      <c r="F182" s="171" t="s">
        <v>133</v>
      </c>
      <c r="H182" s="172">
        <v>12.72</v>
      </c>
      <c r="I182" s="173"/>
      <c r="L182" s="169"/>
      <c r="M182" s="174"/>
      <c r="N182" s="175"/>
      <c r="O182" s="175"/>
      <c r="P182" s="175"/>
      <c r="Q182" s="175"/>
      <c r="R182" s="175"/>
      <c r="S182" s="175"/>
      <c r="T182" s="176"/>
      <c r="AT182" s="170" t="s">
        <v>129</v>
      </c>
      <c r="AU182" s="170" t="s">
        <v>83</v>
      </c>
      <c r="AV182" s="14" t="s">
        <v>128</v>
      </c>
      <c r="AW182" s="14" t="s">
        <v>32</v>
      </c>
      <c r="AX182" s="14" t="s">
        <v>83</v>
      </c>
      <c r="AY182" s="170" t="s">
        <v>123</v>
      </c>
    </row>
    <row r="183" spans="1:65" s="2" customFormat="1" ht="24.2" customHeight="1">
      <c r="A183" s="32"/>
      <c r="B183" s="138"/>
      <c r="C183" s="139" t="s">
        <v>168</v>
      </c>
      <c r="D183" s="139" t="s">
        <v>124</v>
      </c>
      <c r="E183" s="140" t="s">
        <v>203</v>
      </c>
      <c r="F183" s="141" t="s">
        <v>204</v>
      </c>
      <c r="G183" s="142" t="s">
        <v>155</v>
      </c>
      <c r="H183" s="143">
        <v>215.366</v>
      </c>
      <c r="I183" s="144"/>
      <c r="J183" s="145">
        <f>ROUND(I183*H183,2)</f>
        <v>0</v>
      </c>
      <c r="K183" s="146"/>
      <c r="L183" s="33"/>
      <c r="M183" s="147" t="s">
        <v>1</v>
      </c>
      <c r="N183" s="148" t="s">
        <v>41</v>
      </c>
      <c r="O183" s="58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1" t="s">
        <v>128</v>
      </c>
      <c r="AT183" s="151" t="s">
        <v>124</v>
      </c>
      <c r="AU183" s="151" t="s">
        <v>83</v>
      </c>
      <c r="AY183" s="17" t="s">
        <v>123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7" t="s">
        <v>83</v>
      </c>
      <c r="BK183" s="152">
        <f>ROUND(I183*H183,2)</f>
        <v>0</v>
      </c>
      <c r="BL183" s="17" t="s">
        <v>128</v>
      </c>
      <c r="BM183" s="151" t="s">
        <v>205</v>
      </c>
    </row>
    <row r="184" spans="2:51" s="12" customFormat="1" ht="12">
      <c r="B184" s="153"/>
      <c r="D184" s="154" t="s">
        <v>129</v>
      </c>
      <c r="E184" s="155" t="s">
        <v>1</v>
      </c>
      <c r="F184" s="156" t="s">
        <v>206</v>
      </c>
      <c r="H184" s="157">
        <v>171.512</v>
      </c>
      <c r="I184" s="158"/>
      <c r="L184" s="153"/>
      <c r="M184" s="159"/>
      <c r="N184" s="160"/>
      <c r="O184" s="160"/>
      <c r="P184" s="160"/>
      <c r="Q184" s="160"/>
      <c r="R184" s="160"/>
      <c r="S184" s="160"/>
      <c r="T184" s="161"/>
      <c r="AT184" s="155" t="s">
        <v>129</v>
      </c>
      <c r="AU184" s="155" t="s">
        <v>83</v>
      </c>
      <c r="AV184" s="12" t="s">
        <v>85</v>
      </c>
      <c r="AW184" s="12" t="s">
        <v>32</v>
      </c>
      <c r="AX184" s="12" t="s">
        <v>76</v>
      </c>
      <c r="AY184" s="155" t="s">
        <v>123</v>
      </c>
    </row>
    <row r="185" spans="2:51" s="12" customFormat="1" ht="12">
      <c r="B185" s="153"/>
      <c r="D185" s="154" t="s">
        <v>129</v>
      </c>
      <c r="E185" s="155" t="s">
        <v>1</v>
      </c>
      <c r="F185" s="156" t="s">
        <v>207</v>
      </c>
      <c r="H185" s="157">
        <v>34.336</v>
      </c>
      <c r="I185" s="158"/>
      <c r="L185" s="153"/>
      <c r="M185" s="159"/>
      <c r="N185" s="160"/>
      <c r="O185" s="160"/>
      <c r="P185" s="160"/>
      <c r="Q185" s="160"/>
      <c r="R185" s="160"/>
      <c r="S185" s="160"/>
      <c r="T185" s="161"/>
      <c r="AT185" s="155" t="s">
        <v>129</v>
      </c>
      <c r="AU185" s="155" t="s">
        <v>83</v>
      </c>
      <c r="AV185" s="12" t="s">
        <v>85</v>
      </c>
      <c r="AW185" s="12" t="s">
        <v>32</v>
      </c>
      <c r="AX185" s="12" t="s">
        <v>76</v>
      </c>
      <c r="AY185" s="155" t="s">
        <v>123</v>
      </c>
    </row>
    <row r="186" spans="2:51" s="12" customFormat="1" ht="12">
      <c r="B186" s="153"/>
      <c r="D186" s="154" t="s">
        <v>129</v>
      </c>
      <c r="E186" s="155" t="s">
        <v>1</v>
      </c>
      <c r="F186" s="156" t="s">
        <v>208</v>
      </c>
      <c r="H186" s="157">
        <v>9.518</v>
      </c>
      <c r="I186" s="158"/>
      <c r="L186" s="153"/>
      <c r="M186" s="159"/>
      <c r="N186" s="160"/>
      <c r="O186" s="160"/>
      <c r="P186" s="160"/>
      <c r="Q186" s="160"/>
      <c r="R186" s="160"/>
      <c r="S186" s="160"/>
      <c r="T186" s="161"/>
      <c r="AT186" s="155" t="s">
        <v>129</v>
      </c>
      <c r="AU186" s="155" t="s">
        <v>83</v>
      </c>
      <c r="AV186" s="12" t="s">
        <v>85</v>
      </c>
      <c r="AW186" s="12" t="s">
        <v>32</v>
      </c>
      <c r="AX186" s="12" t="s">
        <v>76</v>
      </c>
      <c r="AY186" s="155" t="s">
        <v>123</v>
      </c>
    </row>
    <row r="187" spans="2:51" s="13" customFormat="1" ht="12">
      <c r="B187" s="162"/>
      <c r="D187" s="154" t="s">
        <v>129</v>
      </c>
      <c r="E187" s="163" t="s">
        <v>1</v>
      </c>
      <c r="F187" s="164" t="s">
        <v>209</v>
      </c>
      <c r="H187" s="163" t="s">
        <v>1</v>
      </c>
      <c r="I187" s="165"/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129</v>
      </c>
      <c r="AU187" s="163" t="s">
        <v>83</v>
      </c>
      <c r="AV187" s="13" t="s">
        <v>83</v>
      </c>
      <c r="AW187" s="13" t="s">
        <v>32</v>
      </c>
      <c r="AX187" s="13" t="s">
        <v>76</v>
      </c>
      <c r="AY187" s="163" t="s">
        <v>123</v>
      </c>
    </row>
    <row r="188" spans="2:51" s="14" customFormat="1" ht="12">
      <c r="B188" s="169"/>
      <c r="D188" s="154" t="s">
        <v>129</v>
      </c>
      <c r="E188" s="170" t="s">
        <v>1</v>
      </c>
      <c r="F188" s="171" t="s">
        <v>133</v>
      </c>
      <c r="H188" s="172">
        <v>215.366</v>
      </c>
      <c r="I188" s="173"/>
      <c r="L188" s="169"/>
      <c r="M188" s="174"/>
      <c r="N188" s="175"/>
      <c r="O188" s="175"/>
      <c r="P188" s="175"/>
      <c r="Q188" s="175"/>
      <c r="R188" s="175"/>
      <c r="S188" s="175"/>
      <c r="T188" s="176"/>
      <c r="AT188" s="170" t="s">
        <v>129</v>
      </c>
      <c r="AU188" s="170" t="s">
        <v>83</v>
      </c>
      <c r="AV188" s="14" t="s">
        <v>128</v>
      </c>
      <c r="AW188" s="14" t="s">
        <v>32</v>
      </c>
      <c r="AX188" s="14" t="s">
        <v>83</v>
      </c>
      <c r="AY188" s="170" t="s">
        <v>123</v>
      </c>
    </row>
    <row r="189" spans="1:65" s="2" customFormat="1" ht="16.5" customHeight="1">
      <c r="A189" s="32"/>
      <c r="B189" s="138"/>
      <c r="C189" s="139" t="s">
        <v>210</v>
      </c>
      <c r="D189" s="139" t="s">
        <v>124</v>
      </c>
      <c r="E189" s="140" t="s">
        <v>211</v>
      </c>
      <c r="F189" s="141" t="s">
        <v>212</v>
      </c>
      <c r="G189" s="142" t="s">
        <v>155</v>
      </c>
      <c r="H189" s="143">
        <v>36</v>
      </c>
      <c r="I189" s="144"/>
      <c r="J189" s="145">
        <f>ROUND(I189*H189,2)</f>
        <v>0</v>
      </c>
      <c r="K189" s="146"/>
      <c r="L189" s="33"/>
      <c r="M189" s="147" t="s">
        <v>1</v>
      </c>
      <c r="N189" s="148" t="s">
        <v>41</v>
      </c>
      <c r="O189" s="58"/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1" t="s">
        <v>128</v>
      </c>
      <c r="AT189" s="151" t="s">
        <v>124</v>
      </c>
      <c r="AU189" s="151" t="s">
        <v>83</v>
      </c>
      <c r="AY189" s="17" t="s">
        <v>123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83</v>
      </c>
      <c r="BK189" s="152">
        <f>ROUND(I189*H189,2)</f>
        <v>0</v>
      </c>
      <c r="BL189" s="17" t="s">
        <v>128</v>
      </c>
      <c r="BM189" s="151" t="s">
        <v>213</v>
      </c>
    </row>
    <row r="190" spans="2:51" s="13" customFormat="1" ht="12">
      <c r="B190" s="162"/>
      <c r="D190" s="154" t="s">
        <v>129</v>
      </c>
      <c r="E190" s="163" t="s">
        <v>1</v>
      </c>
      <c r="F190" s="164" t="s">
        <v>157</v>
      </c>
      <c r="H190" s="163" t="s">
        <v>1</v>
      </c>
      <c r="I190" s="165"/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129</v>
      </c>
      <c r="AU190" s="163" t="s">
        <v>83</v>
      </c>
      <c r="AV190" s="13" t="s">
        <v>83</v>
      </c>
      <c r="AW190" s="13" t="s">
        <v>32</v>
      </c>
      <c r="AX190" s="13" t="s">
        <v>76</v>
      </c>
      <c r="AY190" s="163" t="s">
        <v>123</v>
      </c>
    </row>
    <row r="191" spans="2:51" s="12" customFormat="1" ht="12">
      <c r="B191" s="153"/>
      <c r="D191" s="154" t="s">
        <v>129</v>
      </c>
      <c r="E191" s="155" t="s">
        <v>1</v>
      </c>
      <c r="F191" s="156" t="s">
        <v>214</v>
      </c>
      <c r="H191" s="157">
        <v>18</v>
      </c>
      <c r="I191" s="158"/>
      <c r="L191" s="153"/>
      <c r="M191" s="159"/>
      <c r="N191" s="160"/>
      <c r="O191" s="160"/>
      <c r="P191" s="160"/>
      <c r="Q191" s="160"/>
      <c r="R191" s="160"/>
      <c r="S191" s="160"/>
      <c r="T191" s="161"/>
      <c r="AT191" s="155" t="s">
        <v>129</v>
      </c>
      <c r="AU191" s="155" t="s">
        <v>83</v>
      </c>
      <c r="AV191" s="12" t="s">
        <v>85</v>
      </c>
      <c r="AW191" s="12" t="s">
        <v>32</v>
      </c>
      <c r="AX191" s="12" t="s">
        <v>76</v>
      </c>
      <c r="AY191" s="155" t="s">
        <v>123</v>
      </c>
    </row>
    <row r="192" spans="2:51" s="12" customFormat="1" ht="12">
      <c r="B192" s="153"/>
      <c r="D192" s="154" t="s">
        <v>129</v>
      </c>
      <c r="E192" s="155" t="s">
        <v>1</v>
      </c>
      <c r="F192" s="156" t="s">
        <v>215</v>
      </c>
      <c r="H192" s="157">
        <v>18</v>
      </c>
      <c r="I192" s="158"/>
      <c r="L192" s="153"/>
      <c r="M192" s="159"/>
      <c r="N192" s="160"/>
      <c r="O192" s="160"/>
      <c r="P192" s="160"/>
      <c r="Q192" s="160"/>
      <c r="R192" s="160"/>
      <c r="S192" s="160"/>
      <c r="T192" s="161"/>
      <c r="AT192" s="155" t="s">
        <v>129</v>
      </c>
      <c r="AU192" s="155" t="s">
        <v>83</v>
      </c>
      <c r="AV192" s="12" t="s">
        <v>85</v>
      </c>
      <c r="AW192" s="12" t="s">
        <v>32</v>
      </c>
      <c r="AX192" s="12" t="s">
        <v>76</v>
      </c>
      <c r="AY192" s="155" t="s">
        <v>123</v>
      </c>
    </row>
    <row r="193" spans="2:51" s="13" customFormat="1" ht="12">
      <c r="B193" s="162"/>
      <c r="D193" s="154" t="s">
        <v>129</v>
      </c>
      <c r="E193" s="163" t="s">
        <v>1</v>
      </c>
      <c r="F193" s="164" t="s">
        <v>216</v>
      </c>
      <c r="H193" s="163" t="s">
        <v>1</v>
      </c>
      <c r="I193" s="165"/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129</v>
      </c>
      <c r="AU193" s="163" t="s">
        <v>83</v>
      </c>
      <c r="AV193" s="13" t="s">
        <v>83</v>
      </c>
      <c r="AW193" s="13" t="s">
        <v>32</v>
      </c>
      <c r="AX193" s="13" t="s">
        <v>76</v>
      </c>
      <c r="AY193" s="163" t="s">
        <v>123</v>
      </c>
    </row>
    <row r="194" spans="2:51" s="14" customFormat="1" ht="12">
      <c r="B194" s="169"/>
      <c r="D194" s="154" t="s">
        <v>129</v>
      </c>
      <c r="E194" s="170" t="s">
        <v>1</v>
      </c>
      <c r="F194" s="171" t="s">
        <v>133</v>
      </c>
      <c r="H194" s="172">
        <v>36</v>
      </c>
      <c r="I194" s="173"/>
      <c r="L194" s="169"/>
      <c r="M194" s="174"/>
      <c r="N194" s="175"/>
      <c r="O194" s="175"/>
      <c r="P194" s="175"/>
      <c r="Q194" s="175"/>
      <c r="R194" s="175"/>
      <c r="S194" s="175"/>
      <c r="T194" s="176"/>
      <c r="AT194" s="170" t="s">
        <v>129</v>
      </c>
      <c r="AU194" s="170" t="s">
        <v>83</v>
      </c>
      <c r="AV194" s="14" t="s">
        <v>128</v>
      </c>
      <c r="AW194" s="14" t="s">
        <v>32</v>
      </c>
      <c r="AX194" s="14" t="s">
        <v>83</v>
      </c>
      <c r="AY194" s="170" t="s">
        <v>123</v>
      </c>
    </row>
    <row r="195" spans="1:65" s="2" customFormat="1" ht="21.75" customHeight="1">
      <c r="A195" s="32"/>
      <c r="B195" s="138"/>
      <c r="C195" s="139" t="s">
        <v>175</v>
      </c>
      <c r="D195" s="139" t="s">
        <v>124</v>
      </c>
      <c r="E195" s="140" t="s">
        <v>217</v>
      </c>
      <c r="F195" s="141" t="s">
        <v>218</v>
      </c>
      <c r="G195" s="142" t="s">
        <v>155</v>
      </c>
      <c r="H195" s="143">
        <v>29.2</v>
      </c>
      <c r="I195" s="144"/>
      <c r="J195" s="145">
        <f>ROUND(I195*H195,2)</f>
        <v>0</v>
      </c>
      <c r="K195" s="146"/>
      <c r="L195" s="33"/>
      <c r="M195" s="147" t="s">
        <v>1</v>
      </c>
      <c r="N195" s="148" t="s">
        <v>41</v>
      </c>
      <c r="O195" s="58"/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1" t="s">
        <v>128</v>
      </c>
      <c r="AT195" s="151" t="s">
        <v>124</v>
      </c>
      <c r="AU195" s="151" t="s">
        <v>83</v>
      </c>
      <c r="AY195" s="17" t="s">
        <v>123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7" t="s">
        <v>83</v>
      </c>
      <c r="BK195" s="152">
        <f>ROUND(I195*H195,2)</f>
        <v>0</v>
      </c>
      <c r="BL195" s="17" t="s">
        <v>128</v>
      </c>
      <c r="BM195" s="151" t="s">
        <v>219</v>
      </c>
    </row>
    <row r="196" spans="2:51" s="13" customFormat="1" ht="12">
      <c r="B196" s="162"/>
      <c r="D196" s="154" t="s">
        <v>129</v>
      </c>
      <c r="E196" s="163" t="s">
        <v>1</v>
      </c>
      <c r="F196" s="164" t="s">
        <v>201</v>
      </c>
      <c r="H196" s="163" t="s">
        <v>1</v>
      </c>
      <c r="I196" s="165"/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129</v>
      </c>
      <c r="AU196" s="163" t="s">
        <v>83</v>
      </c>
      <c r="AV196" s="13" t="s">
        <v>83</v>
      </c>
      <c r="AW196" s="13" t="s">
        <v>32</v>
      </c>
      <c r="AX196" s="13" t="s">
        <v>76</v>
      </c>
      <c r="AY196" s="163" t="s">
        <v>123</v>
      </c>
    </row>
    <row r="197" spans="2:51" s="12" customFormat="1" ht="12">
      <c r="B197" s="153"/>
      <c r="D197" s="154" t="s">
        <v>129</v>
      </c>
      <c r="E197" s="155" t="s">
        <v>1</v>
      </c>
      <c r="F197" s="156" t="s">
        <v>220</v>
      </c>
      <c r="H197" s="157">
        <v>15.4</v>
      </c>
      <c r="I197" s="158"/>
      <c r="L197" s="153"/>
      <c r="M197" s="159"/>
      <c r="N197" s="160"/>
      <c r="O197" s="160"/>
      <c r="P197" s="160"/>
      <c r="Q197" s="160"/>
      <c r="R197" s="160"/>
      <c r="S197" s="160"/>
      <c r="T197" s="161"/>
      <c r="AT197" s="155" t="s">
        <v>129</v>
      </c>
      <c r="AU197" s="155" t="s">
        <v>83</v>
      </c>
      <c r="AV197" s="12" t="s">
        <v>85</v>
      </c>
      <c r="AW197" s="12" t="s">
        <v>32</v>
      </c>
      <c r="AX197" s="12" t="s">
        <v>76</v>
      </c>
      <c r="AY197" s="155" t="s">
        <v>123</v>
      </c>
    </row>
    <row r="198" spans="2:51" s="12" customFormat="1" ht="12">
      <c r="B198" s="153"/>
      <c r="D198" s="154" t="s">
        <v>129</v>
      </c>
      <c r="E198" s="155" t="s">
        <v>1</v>
      </c>
      <c r="F198" s="156" t="s">
        <v>221</v>
      </c>
      <c r="H198" s="157">
        <v>13.8</v>
      </c>
      <c r="I198" s="158"/>
      <c r="L198" s="153"/>
      <c r="M198" s="159"/>
      <c r="N198" s="160"/>
      <c r="O198" s="160"/>
      <c r="P198" s="160"/>
      <c r="Q198" s="160"/>
      <c r="R198" s="160"/>
      <c r="S198" s="160"/>
      <c r="T198" s="161"/>
      <c r="AT198" s="155" t="s">
        <v>129</v>
      </c>
      <c r="AU198" s="155" t="s">
        <v>83</v>
      </c>
      <c r="AV198" s="12" t="s">
        <v>85</v>
      </c>
      <c r="AW198" s="12" t="s">
        <v>32</v>
      </c>
      <c r="AX198" s="12" t="s">
        <v>76</v>
      </c>
      <c r="AY198" s="155" t="s">
        <v>123</v>
      </c>
    </row>
    <row r="199" spans="2:51" s="13" customFormat="1" ht="12">
      <c r="B199" s="162"/>
      <c r="D199" s="154" t="s">
        <v>129</v>
      </c>
      <c r="E199" s="163" t="s">
        <v>1</v>
      </c>
      <c r="F199" s="164" t="s">
        <v>222</v>
      </c>
      <c r="H199" s="163" t="s">
        <v>1</v>
      </c>
      <c r="I199" s="165"/>
      <c r="L199" s="162"/>
      <c r="M199" s="166"/>
      <c r="N199" s="167"/>
      <c r="O199" s="167"/>
      <c r="P199" s="167"/>
      <c r="Q199" s="167"/>
      <c r="R199" s="167"/>
      <c r="S199" s="167"/>
      <c r="T199" s="168"/>
      <c r="AT199" s="163" t="s">
        <v>129</v>
      </c>
      <c r="AU199" s="163" t="s">
        <v>83</v>
      </c>
      <c r="AV199" s="13" t="s">
        <v>83</v>
      </c>
      <c r="AW199" s="13" t="s">
        <v>32</v>
      </c>
      <c r="AX199" s="13" t="s">
        <v>76</v>
      </c>
      <c r="AY199" s="163" t="s">
        <v>123</v>
      </c>
    </row>
    <row r="200" spans="2:51" s="14" customFormat="1" ht="12">
      <c r="B200" s="169"/>
      <c r="D200" s="154" t="s">
        <v>129</v>
      </c>
      <c r="E200" s="170" t="s">
        <v>1</v>
      </c>
      <c r="F200" s="171" t="s">
        <v>133</v>
      </c>
      <c r="H200" s="172">
        <v>29.200000000000003</v>
      </c>
      <c r="I200" s="173"/>
      <c r="L200" s="169"/>
      <c r="M200" s="174"/>
      <c r="N200" s="175"/>
      <c r="O200" s="175"/>
      <c r="P200" s="175"/>
      <c r="Q200" s="175"/>
      <c r="R200" s="175"/>
      <c r="S200" s="175"/>
      <c r="T200" s="176"/>
      <c r="AT200" s="170" t="s">
        <v>129</v>
      </c>
      <c r="AU200" s="170" t="s">
        <v>83</v>
      </c>
      <c r="AV200" s="14" t="s">
        <v>128</v>
      </c>
      <c r="AW200" s="14" t="s">
        <v>32</v>
      </c>
      <c r="AX200" s="14" t="s">
        <v>83</v>
      </c>
      <c r="AY200" s="170" t="s">
        <v>123</v>
      </c>
    </row>
    <row r="201" spans="1:65" s="2" customFormat="1" ht="21.75" customHeight="1">
      <c r="A201" s="32"/>
      <c r="B201" s="138"/>
      <c r="C201" s="139" t="s">
        <v>223</v>
      </c>
      <c r="D201" s="139" t="s">
        <v>124</v>
      </c>
      <c r="E201" s="140" t="s">
        <v>224</v>
      </c>
      <c r="F201" s="141" t="s">
        <v>225</v>
      </c>
      <c r="G201" s="142" t="s">
        <v>226</v>
      </c>
      <c r="H201" s="143">
        <v>63.454</v>
      </c>
      <c r="I201" s="144"/>
      <c r="J201" s="145">
        <f>ROUND(I201*H201,2)</f>
        <v>0</v>
      </c>
      <c r="K201" s="146"/>
      <c r="L201" s="33"/>
      <c r="M201" s="147" t="s">
        <v>1</v>
      </c>
      <c r="N201" s="148" t="s">
        <v>41</v>
      </c>
      <c r="O201" s="58"/>
      <c r="P201" s="149">
        <f>O201*H201</f>
        <v>0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1" t="s">
        <v>128</v>
      </c>
      <c r="AT201" s="151" t="s">
        <v>124</v>
      </c>
      <c r="AU201" s="151" t="s">
        <v>83</v>
      </c>
      <c r="AY201" s="17" t="s">
        <v>123</v>
      </c>
      <c r="BE201" s="152">
        <f>IF(N201="základní",J201,0)</f>
        <v>0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7" t="s">
        <v>83</v>
      </c>
      <c r="BK201" s="152">
        <f>ROUND(I201*H201,2)</f>
        <v>0</v>
      </c>
      <c r="BL201" s="17" t="s">
        <v>128</v>
      </c>
      <c r="BM201" s="151" t="s">
        <v>227</v>
      </c>
    </row>
    <row r="202" spans="2:51" s="12" customFormat="1" ht="12">
      <c r="B202" s="153"/>
      <c r="D202" s="154" t="s">
        <v>129</v>
      </c>
      <c r="E202" s="155" t="s">
        <v>1</v>
      </c>
      <c r="F202" s="156" t="s">
        <v>228</v>
      </c>
      <c r="H202" s="157">
        <v>63.454</v>
      </c>
      <c r="I202" s="158"/>
      <c r="L202" s="153"/>
      <c r="M202" s="159"/>
      <c r="N202" s="160"/>
      <c r="O202" s="160"/>
      <c r="P202" s="160"/>
      <c r="Q202" s="160"/>
      <c r="R202" s="160"/>
      <c r="S202" s="160"/>
      <c r="T202" s="161"/>
      <c r="AT202" s="155" t="s">
        <v>129</v>
      </c>
      <c r="AU202" s="155" t="s">
        <v>83</v>
      </c>
      <c r="AV202" s="12" t="s">
        <v>85</v>
      </c>
      <c r="AW202" s="12" t="s">
        <v>32</v>
      </c>
      <c r="AX202" s="12" t="s">
        <v>76</v>
      </c>
      <c r="AY202" s="155" t="s">
        <v>123</v>
      </c>
    </row>
    <row r="203" spans="2:51" s="14" customFormat="1" ht="12">
      <c r="B203" s="169"/>
      <c r="D203" s="154" t="s">
        <v>129</v>
      </c>
      <c r="E203" s="170" t="s">
        <v>1</v>
      </c>
      <c r="F203" s="171" t="s">
        <v>133</v>
      </c>
      <c r="H203" s="172">
        <v>63.454</v>
      </c>
      <c r="I203" s="173"/>
      <c r="L203" s="169"/>
      <c r="M203" s="174"/>
      <c r="N203" s="175"/>
      <c r="O203" s="175"/>
      <c r="P203" s="175"/>
      <c r="Q203" s="175"/>
      <c r="R203" s="175"/>
      <c r="S203" s="175"/>
      <c r="T203" s="176"/>
      <c r="AT203" s="170" t="s">
        <v>129</v>
      </c>
      <c r="AU203" s="170" t="s">
        <v>83</v>
      </c>
      <c r="AV203" s="14" t="s">
        <v>128</v>
      </c>
      <c r="AW203" s="14" t="s">
        <v>32</v>
      </c>
      <c r="AX203" s="14" t="s">
        <v>83</v>
      </c>
      <c r="AY203" s="170" t="s">
        <v>123</v>
      </c>
    </row>
    <row r="204" spans="1:65" s="2" customFormat="1" ht="21.75" customHeight="1">
      <c r="A204" s="32"/>
      <c r="B204" s="138"/>
      <c r="C204" s="139" t="s">
        <v>181</v>
      </c>
      <c r="D204" s="139" t="s">
        <v>124</v>
      </c>
      <c r="E204" s="140" t="s">
        <v>229</v>
      </c>
      <c r="F204" s="141" t="s">
        <v>230</v>
      </c>
      <c r="G204" s="142" t="s">
        <v>226</v>
      </c>
      <c r="H204" s="143">
        <v>63.454</v>
      </c>
      <c r="I204" s="144"/>
      <c r="J204" s="145">
        <f>ROUND(I204*H204,2)</f>
        <v>0</v>
      </c>
      <c r="K204" s="146"/>
      <c r="L204" s="33"/>
      <c r="M204" s="147" t="s">
        <v>1</v>
      </c>
      <c r="N204" s="148" t="s">
        <v>41</v>
      </c>
      <c r="O204" s="58"/>
      <c r="P204" s="149">
        <f>O204*H204</f>
        <v>0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1" t="s">
        <v>128</v>
      </c>
      <c r="AT204" s="151" t="s">
        <v>124</v>
      </c>
      <c r="AU204" s="151" t="s">
        <v>83</v>
      </c>
      <c r="AY204" s="17" t="s">
        <v>123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7" t="s">
        <v>83</v>
      </c>
      <c r="BK204" s="152">
        <f>ROUND(I204*H204,2)</f>
        <v>0</v>
      </c>
      <c r="BL204" s="17" t="s">
        <v>128</v>
      </c>
      <c r="BM204" s="151" t="s">
        <v>231</v>
      </c>
    </row>
    <row r="205" spans="2:51" s="12" customFormat="1" ht="12">
      <c r="B205" s="153"/>
      <c r="D205" s="154" t="s">
        <v>129</v>
      </c>
      <c r="E205" s="155" t="s">
        <v>1</v>
      </c>
      <c r="F205" s="156" t="s">
        <v>232</v>
      </c>
      <c r="H205" s="157">
        <v>63.454</v>
      </c>
      <c r="I205" s="158"/>
      <c r="L205" s="153"/>
      <c r="M205" s="159"/>
      <c r="N205" s="160"/>
      <c r="O205" s="160"/>
      <c r="P205" s="160"/>
      <c r="Q205" s="160"/>
      <c r="R205" s="160"/>
      <c r="S205" s="160"/>
      <c r="T205" s="161"/>
      <c r="AT205" s="155" t="s">
        <v>129</v>
      </c>
      <c r="AU205" s="155" t="s">
        <v>83</v>
      </c>
      <c r="AV205" s="12" t="s">
        <v>85</v>
      </c>
      <c r="AW205" s="12" t="s">
        <v>32</v>
      </c>
      <c r="AX205" s="12" t="s">
        <v>76</v>
      </c>
      <c r="AY205" s="155" t="s">
        <v>123</v>
      </c>
    </row>
    <row r="206" spans="2:51" s="14" customFormat="1" ht="12">
      <c r="B206" s="169"/>
      <c r="D206" s="154" t="s">
        <v>129</v>
      </c>
      <c r="E206" s="170" t="s">
        <v>1</v>
      </c>
      <c r="F206" s="171" t="s">
        <v>133</v>
      </c>
      <c r="H206" s="172">
        <v>63.454</v>
      </c>
      <c r="I206" s="173"/>
      <c r="L206" s="169"/>
      <c r="M206" s="174"/>
      <c r="N206" s="175"/>
      <c r="O206" s="175"/>
      <c r="P206" s="175"/>
      <c r="Q206" s="175"/>
      <c r="R206" s="175"/>
      <c r="S206" s="175"/>
      <c r="T206" s="176"/>
      <c r="AT206" s="170" t="s">
        <v>129</v>
      </c>
      <c r="AU206" s="170" t="s">
        <v>83</v>
      </c>
      <c r="AV206" s="14" t="s">
        <v>128</v>
      </c>
      <c r="AW206" s="14" t="s">
        <v>32</v>
      </c>
      <c r="AX206" s="14" t="s">
        <v>83</v>
      </c>
      <c r="AY206" s="170" t="s">
        <v>123</v>
      </c>
    </row>
    <row r="207" spans="1:65" s="2" customFormat="1" ht="16.5" customHeight="1">
      <c r="A207" s="32"/>
      <c r="B207" s="138"/>
      <c r="C207" s="139" t="s">
        <v>7</v>
      </c>
      <c r="D207" s="139" t="s">
        <v>124</v>
      </c>
      <c r="E207" s="140" t="s">
        <v>233</v>
      </c>
      <c r="F207" s="141" t="s">
        <v>234</v>
      </c>
      <c r="G207" s="142" t="s">
        <v>226</v>
      </c>
      <c r="H207" s="143">
        <v>63.454</v>
      </c>
      <c r="I207" s="144"/>
      <c r="J207" s="145">
        <f>ROUND(I207*H207,2)</f>
        <v>0</v>
      </c>
      <c r="K207" s="146"/>
      <c r="L207" s="33"/>
      <c r="M207" s="147" t="s">
        <v>1</v>
      </c>
      <c r="N207" s="148" t="s">
        <v>41</v>
      </c>
      <c r="O207" s="58"/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1" t="s">
        <v>128</v>
      </c>
      <c r="AT207" s="151" t="s">
        <v>124</v>
      </c>
      <c r="AU207" s="151" t="s">
        <v>83</v>
      </c>
      <c r="AY207" s="17" t="s">
        <v>123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7" t="s">
        <v>83</v>
      </c>
      <c r="BK207" s="152">
        <f>ROUND(I207*H207,2)</f>
        <v>0</v>
      </c>
      <c r="BL207" s="17" t="s">
        <v>128</v>
      </c>
      <c r="BM207" s="151" t="s">
        <v>235</v>
      </c>
    </row>
    <row r="208" spans="2:51" s="12" customFormat="1" ht="12">
      <c r="B208" s="153"/>
      <c r="D208" s="154" t="s">
        <v>129</v>
      </c>
      <c r="E208" s="155" t="s">
        <v>1</v>
      </c>
      <c r="F208" s="156" t="s">
        <v>232</v>
      </c>
      <c r="H208" s="157">
        <v>63.454</v>
      </c>
      <c r="I208" s="158"/>
      <c r="L208" s="153"/>
      <c r="M208" s="159"/>
      <c r="N208" s="160"/>
      <c r="O208" s="160"/>
      <c r="P208" s="160"/>
      <c r="Q208" s="160"/>
      <c r="R208" s="160"/>
      <c r="S208" s="160"/>
      <c r="T208" s="161"/>
      <c r="AT208" s="155" t="s">
        <v>129</v>
      </c>
      <c r="AU208" s="155" t="s">
        <v>83</v>
      </c>
      <c r="AV208" s="12" t="s">
        <v>85</v>
      </c>
      <c r="AW208" s="12" t="s">
        <v>32</v>
      </c>
      <c r="AX208" s="12" t="s">
        <v>76</v>
      </c>
      <c r="AY208" s="155" t="s">
        <v>123</v>
      </c>
    </row>
    <row r="209" spans="2:51" s="14" customFormat="1" ht="12">
      <c r="B209" s="169"/>
      <c r="D209" s="154" t="s">
        <v>129</v>
      </c>
      <c r="E209" s="170" t="s">
        <v>1</v>
      </c>
      <c r="F209" s="171" t="s">
        <v>133</v>
      </c>
      <c r="H209" s="172">
        <v>63.454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0" t="s">
        <v>129</v>
      </c>
      <c r="AU209" s="170" t="s">
        <v>83</v>
      </c>
      <c r="AV209" s="14" t="s">
        <v>128</v>
      </c>
      <c r="AW209" s="14" t="s">
        <v>32</v>
      </c>
      <c r="AX209" s="14" t="s">
        <v>83</v>
      </c>
      <c r="AY209" s="170" t="s">
        <v>123</v>
      </c>
    </row>
    <row r="210" spans="2:63" s="11" customFormat="1" ht="25.9" customHeight="1">
      <c r="B210" s="127"/>
      <c r="D210" s="128" t="s">
        <v>75</v>
      </c>
      <c r="E210" s="129" t="s">
        <v>85</v>
      </c>
      <c r="F210" s="129" t="s">
        <v>236</v>
      </c>
      <c r="I210" s="130"/>
      <c r="J210" s="131">
        <f>BK210</f>
        <v>0</v>
      </c>
      <c r="L210" s="127"/>
      <c r="M210" s="132"/>
      <c r="N210" s="133"/>
      <c r="O210" s="133"/>
      <c r="P210" s="134">
        <f>SUM(P211:P239)</f>
        <v>0</v>
      </c>
      <c r="Q210" s="133"/>
      <c r="R210" s="134">
        <f>SUM(R211:R239)</f>
        <v>0</v>
      </c>
      <c r="S210" s="133"/>
      <c r="T210" s="135">
        <f>SUM(T211:T239)</f>
        <v>0</v>
      </c>
      <c r="AR210" s="128" t="s">
        <v>83</v>
      </c>
      <c r="AT210" s="136" t="s">
        <v>75</v>
      </c>
      <c r="AU210" s="136" t="s">
        <v>76</v>
      </c>
      <c r="AY210" s="128" t="s">
        <v>123</v>
      </c>
      <c r="BK210" s="137">
        <f>SUM(BK211:BK239)</f>
        <v>0</v>
      </c>
    </row>
    <row r="211" spans="1:65" s="2" customFormat="1" ht="24.2" customHeight="1">
      <c r="A211" s="32"/>
      <c r="B211" s="138"/>
      <c r="C211" s="139" t="s">
        <v>186</v>
      </c>
      <c r="D211" s="139" t="s">
        <v>124</v>
      </c>
      <c r="E211" s="140" t="s">
        <v>237</v>
      </c>
      <c r="F211" s="141" t="s">
        <v>238</v>
      </c>
      <c r="G211" s="142" t="s">
        <v>155</v>
      </c>
      <c r="H211" s="143">
        <v>0.819</v>
      </c>
      <c r="I211" s="144"/>
      <c r="J211" s="145">
        <f>ROUND(I211*H211,2)</f>
        <v>0</v>
      </c>
      <c r="K211" s="146"/>
      <c r="L211" s="33"/>
      <c r="M211" s="147" t="s">
        <v>1</v>
      </c>
      <c r="N211" s="148" t="s">
        <v>41</v>
      </c>
      <c r="O211" s="58"/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1" t="s">
        <v>128</v>
      </c>
      <c r="AT211" s="151" t="s">
        <v>124</v>
      </c>
      <c r="AU211" s="151" t="s">
        <v>83</v>
      </c>
      <c r="AY211" s="17" t="s">
        <v>123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7" t="s">
        <v>83</v>
      </c>
      <c r="BK211" s="152">
        <f>ROUND(I211*H211,2)</f>
        <v>0</v>
      </c>
      <c r="BL211" s="17" t="s">
        <v>128</v>
      </c>
      <c r="BM211" s="151" t="s">
        <v>239</v>
      </c>
    </row>
    <row r="212" spans="2:51" s="13" customFormat="1" ht="12">
      <c r="B212" s="162"/>
      <c r="D212" s="154" t="s">
        <v>129</v>
      </c>
      <c r="E212" s="163" t="s">
        <v>1</v>
      </c>
      <c r="F212" s="164" t="s">
        <v>201</v>
      </c>
      <c r="H212" s="163" t="s">
        <v>1</v>
      </c>
      <c r="I212" s="165"/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129</v>
      </c>
      <c r="AU212" s="163" t="s">
        <v>83</v>
      </c>
      <c r="AV212" s="13" t="s">
        <v>83</v>
      </c>
      <c r="AW212" s="13" t="s">
        <v>32</v>
      </c>
      <c r="AX212" s="13" t="s">
        <v>76</v>
      </c>
      <c r="AY212" s="163" t="s">
        <v>123</v>
      </c>
    </row>
    <row r="213" spans="2:51" s="12" customFormat="1" ht="12">
      <c r="B213" s="153"/>
      <c r="D213" s="154" t="s">
        <v>129</v>
      </c>
      <c r="E213" s="155" t="s">
        <v>1</v>
      </c>
      <c r="F213" s="156" t="s">
        <v>240</v>
      </c>
      <c r="H213" s="157">
        <v>0.819</v>
      </c>
      <c r="I213" s="158"/>
      <c r="L213" s="153"/>
      <c r="M213" s="159"/>
      <c r="N213" s="160"/>
      <c r="O213" s="160"/>
      <c r="P213" s="160"/>
      <c r="Q213" s="160"/>
      <c r="R213" s="160"/>
      <c r="S213" s="160"/>
      <c r="T213" s="161"/>
      <c r="AT213" s="155" t="s">
        <v>129</v>
      </c>
      <c r="AU213" s="155" t="s">
        <v>83</v>
      </c>
      <c r="AV213" s="12" t="s">
        <v>85</v>
      </c>
      <c r="AW213" s="12" t="s">
        <v>32</v>
      </c>
      <c r="AX213" s="12" t="s">
        <v>76</v>
      </c>
      <c r="AY213" s="155" t="s">
        <v>123</v>
      </c>
    </row>
    <row r="214" spans="2:51" s="14" customFormat="1" ht="12">
      <c r="B214" s="169"/>
      <c r="D214" s="154" t="s">
        <v>129</v>
      </c>
      <c r="E214" s="170" t="s">
        <v>1</v>
      </c>
      <c r="F214" s="171" t="s">
        <v>133</v>
      </c>
      <c r="H214" s="172">
        <v>0.819</v>
      </c>
      <c r="I214" s="173"/>
      <c r="L214" s="169"/>
      <c r="M214" s="174"/>
      <c r="N214" s="175"/>
      <c r="O214" s="175"/>
      <c r="P214" s="175"/>
      <c r="Q214" s="175"/>
      <c r="R214" s="175"/>
      <c r="S214" s="175"/>
      <c r="T214" s="176"/>
      <c r="AT214" s="170" t="s">
        <v>129</v>
      </c>
      <c r="AU214" s="170" t="s">
        <v>83</v>
      </c>
      <c r="AV214" s="14" t="s">
        <v>128</v>
      </c>
      <c r="AW214" s="14" t="s">
        <v>32</v>
      </c>
      <c r="AX214" s="14" t="s">
        <v>83</v>
      </c>
      <c r="AY214" s="170" t="s">
        <v>123</v>
      </c>
    </row>
    <row r="215" spans="1:65" s="2" customFormat="1" ht="21.75" customHeight="1">
      <c r="A215" s="32"/>
      <c r="B215" s="138"/>
      <c r="C215" s="139" t="s">
        <v>241</v>
      </c>
      <c r="D215" s="139" t="s">
        <v>124</v>
      </c>
      <c r="E215" s="140" t="s">
        <v>242</v>
      </c>
      <c r="F215" s="141" t="s">
        <v>243</v>
      </c>
      <c r="G215" s="142" t="s">
        <v>155</v>
      </c>
      <c r="H215" s="143">
        <v>0.064</v>
      </c>
      <c r="I215" s="144"/>
      <c r="J215" s="145">
        <f>ROUND(I215*H215,2)</f>
        <v>0</v>
      </c>
      <c r="K215" s="146"/>
      <c r="L215" s="33"/>
      <c r="M215" s="147" t="s">
        <v>1</v>
      </c>
      <c r="N215" s="148" t="s">
        <v>41</v>
      </c>
      <c r="O215" s="58"/>
      <c r="P215" s="149">
        <f>O215*H215</f>
        <v>0</v>
      </c>
      <c r="Q215" s="149">
        <v>0</v>
      </c>
      <c r="R215" s="149">
        <f>Q215*H215</f>
        <v>0</v>
      </c>
      <c r="S215" s="149">
        <v>0</v>
      </c>
      <c r="T215" s="150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1" t="s">
        <v>128</v>
      </c>
      <c r="AT215" s="151" t="s">
        <v>124</v>
      </c>
      <c r="AU215" s="151" t="s">
        <v>83</v>
      </c>
      <c r="AY215" s="17" t="s">
        <v>123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7" t="s">
        <v>83</v>
      </c>
      <c r="BK215" s="152">
        <f>ROUND(I215*H215,2)</f>
        <v>0</v>
      </c>
      <c r="BL215" s="17" t="s">
        <v>128</v>
      </c>
      <c r="BM215" s="151" t="s">
        <v>244</v>
      </c>
    </row>
    <row r="216" spans="2:51" s="13" customFormat="1" ht="12">
      <c r="B216" s="162"/>
      <c r="D216" s="154" t="s">
        <v>129</v>
      </c>
      <c r="E216" s="163" t="s">
        <v>1</v>
      </c>
      <c r="F216" s="164" t="s">
        <v>245</v>
      </c>
      <c r="H216" s="163" t="s">
        <v>1</v>
      </c>
      <c r="I216" s="165"/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129</v>
      </c>
      <c r="AU216" s="163" t="s">
        <v>83</v>
      </c>
      <c r="AV216" s="13" t="s">
        <v>83</v>
      </c>
      <c r="AW216" s="13" t="s">
        <v>32</v>
      </c>
      <c r="AX216" s="13" t="s">
        <v>76</v>
      </c>
      <c r="AY216" s="163" t="s">
        <v>123</v>
      </c>
    </row>
    <row r="217" spans="2:51" s="12" customFormat="1" ht="12">
      <c r="B217" s="153"/>
      <c r="D217" s="154" t="s">
        <v>129</v>
      </c>
      <c r="E217" s="155" t="s">
        <v>1</v>
      </c>
      <c r="F217" s="156" t="s">
        <v>246</v>
      </c>
      <c r="H217" s="157">
        <v>0.036</v>
      </c>
      <c r="I217" s="158"/>
      <c r="L217" s="153"/>
      <c r="M217" s="159"/>
      <c r="N217" s="160"/>
      <c r="O217" s="160"/>
      <c r="P217" s="160"/>
      <c r="Q217" s="160"/>
      <c r="R217" s="160"/>
      <c r="S217" s="160"/>
      <c r="T217" s="161"/>
      <c r="AT217" s="155" t="s">
        <v>129</v>
      </c>
      <c r="AU217" s="155" t="s">
        <v>83</v>
      </c>
      <c r="AV217" s="12" t="s">
        <v>85</v>
      </c>
      <c r="AW217" s="12" t="s">
        <v>32</v>
      </c>
      <c r="AX217" s="12" t="s">
        <v>76</v>
      </c>
      <c r="AY217" s="155" t="s">
        <v>123</v>
      </c>
    </row>
    <row r="218" spans="2:51" s="12" customFormat="1" ht="12">
      <c r="B218" s="153"/>
      <c r="D218" s="154" t="s">
        <v>129</v>
      </c>
      <c r="E218" s="155" t="s">
        <v>1</v>
      </c>
      <c r="F218" s="156" t="s">
        <v>247</v>
      </c>
      <c r="H218" s="157">
        <v>0.028</v>
      </c>
      <c r="I218" s="158"/>
      <c r="L218" s="153"/>
      <c r="M218" s="159"/>
      <c r="N218" s="160"/>
      <c r="O218" s="160"/>
      <c r="P218" s="160"/>
      <c r="Q218" s="160"/>
      <c r="R218" s="160"/>
      <c r="S218" s="160"/>
      <c r="T218" s="161"/>
      <c r="AT218" s="155" t="s">
        <v>129</v>
      </c>
      <c r="AU218" s="155" t="s">
        <v>83</v>
      </c>
      <c r="AV218" s="12" t="s">
        <v>85</v>
      </c>
      <c r="AW218" s="12" t="s">
        <v>32</v>
      </c>
      <c r="AX218" s="12" t="s">
        <v>76</v>
      </c>
      <c r="AY218" s="155" t="s">
        <v>123</v>
      </c>
    </row>
    <row r="219" spans="2:51" s="13" customFormat="1" ht="12">
      <c r="B219" s="162"/>
      <c r="D219" s="154" t="s">
        <v>129</v>
      </c>
      <c r="E219" s="163" t="s">
        <v>1</v>
      </c>
      <c r="F219" s="164" t="s">
        <v>248</v>
      </c>
      <c r="H219" s="163" t="s">
        <v>1</v>
      </c>
      <c r="I219" s="165"/>
      <c r="L219" s="162"/>
      <c r="M219" s="166"/>
      <c r="N219" s="167"/>
      <c r="O219" s="167"/>
      <c r="P219" s="167"/>
      <c r="Q219" s="167"/>
      <c r="R219" s="167"/>
      <c r="S219" s="167"/>
      <c r="T219" s="168"/>
      <c r="AT219" s="163" t="s">
        <v>129</v>
      </c>
      <c r="AU219" s="163" t="s">
        <v>83</v>
      </c>
      <c r="AV219" s="13" t="s">
        <v>83</v>
      </c>
      <c r="AW219" s="13" t="s">
        <v>32</v>
      </c>
      <c r="AX219" s="13" t="s">
        <v>76</v>
      </c>
      <c r="AY219" s="163" t="s">
        <v>123</v>
      </c>
    </row>
    <row r="220" spans="2:51" s="14" customFormat="1" ht="12">
      <c r="B220" s="169"/>
      <c r="D220" s="154" t="s">
        <v>129</v>
      </c>
      <c r="E220" s="170" t="s">
        <v>1</v>
      </c>
      <c r="F220" s="171" t="s">
        <v>133</v>
      </c>
      <c r="H220" s="172">
        <v>0.064</v>
      </c>
      <c r="I220" s="173"/>
      <c r="L220" s="169"/>
      <c r="M220" s="174"/>
      <c r="N220" s="175"/>
      <c r="O220" s="175"/>
      <c r="P220" s="175"/>
      <c r="Q220" s="175"/>
      <c r="R220" s="175"/>
      <c r="S220" s="175"/>
      <c r="T220" s="176"/>
      <c r="AT220" s="170" t="s">
        <v>129</v>
      </c>
      <c r="AU220" s="170" t="s">
        <v>83</v>
      </c>
      <c r="AV220" s="14" t="s">
        <v>128</v>
      </c>
      <c r="AW220" s="14" t="s">
        <v>32</v>
      </c>
      <c r="AX220" s="14" t="s">
        <v>83</v>
      </c>
      <c r="AY220" s="170" t="s">
        <v>123</v>
      </c>
    </row>
    <row r="221" spans="1:65" s="2" customFormat="1" ht="16.5" customHeight="1">
      <c r="A221" s="32"/>
      <c r="B221" s="138"/>
      <c r="C221" s="139" t="s">
        <v>189</v>
      </c>
      <c r="D221" s="139" t="s">
        <v>124</v>
      </c>
      <c r="E221" s="140" t="s">
        <v>249</v>
      </c>
      <c r="F221" s="141" t="s">
        <v>250</v>
      </c>
      <c r="G221" s="142" t="s">
        <v>155</v>
      </c>
      <c r="H221" s="143">
        <v>73.5</v>
      </c>
      <c r="I221" s="144"/>
      <c r="J221" s="145">
        <f>ROUND(I221*H221,2)</f>
        <v>0</v>
      </c>
      <c r="K221" s="146"/>
      <c r="L221" s="33"/>
      <c r="M221" s="147" t="s">
        <v>1</v>
      </c>
      <c r="N221" s="148" t="s">
        <v>41</v>
      </c>
      <c r="O221" s="58"/>
      <c r="P221" s="149">
        <f>O221*H221</f>
        <v>0</v>
      </c>
      <c r="Q221" s="149">
        <v>0</v>
      </c>
      <c r="R221" s="149">
        <f>Q221*H221</f>
        <v>0</v>
      </c>
      <c r="S221" s="149">
        <v>0</v>
      </c>
      <c r="T221" s="150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1" t="s">
        <v>128</v>
      </c>
      <c r="AT221" s="151" t="s">
        <v>124</v>
      </c>
      <c r="AU221" s="151" t="s">
        <v>83</v>
      </c>
      <c r="AY221" s="17" t="s">
        <v>123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7" t="s">
        <v>83</v>
      </c>
      <c r="BK221" s="152">
        <f>ROUND(I221*H221,2)</f>
        <v>0</v>
      </c>
      <c r="BL221" s="17" t="s">
        <v>128</v>
      </c>
      <c r="BM221" s="151" t="s">
        <v>251</v>
      </c>
    </row>
    <row r="222" spans="2:51" s="13" customFormat="1" ht="12">
      <c r="B222" s="162"/>
      <c r="D222" s="154" t="s">
        <v>129</v>
      </c>
      <c r="E222" s="163" t="s">
        <v>1</v>
      </c>
      <c r="F222" s="164" t="s">
        <v>201</v>
      </c>
      <c r="H222" s="163" t="s">
        <v>1</v>
      </c>
      <c r="I222" s="165"/>
      <c r="L222" s="162"/>
      <c r="M222" s="166"/>
      <c r="N222" s="167"/>
      <c r="O222" s="167"/>
      <c r="P222" s="167"/>
      <c r="Q222" s="167"/>
      <c r="R222" s="167"/>
      <c r="S222" s="167"/>
      <c r="T222" s="168"/>
      <c r="AT222" s="163" t="s">
        <v>129</v>
      </c>
      <c r="AU222" s="163" t="s">
        <v>83</v>
      </c>
      <c r="AV222" s="13" t="s">
        <v>83</v>
      </c>
      <c r="AW222" s="13" t="s">
        <v>32</v>
      </c>
      <c r="AX222" s="13" t="s">
        <v>76</v>
      </c>
      <c r="AY222" s="163" t="s">
        <v>123</v>
      </c>
    </row>
    <row r="223" spans="2:51" s="12" customFormat="1" ht="12">
      <c r="B223" s="153"/>
      <c r="D223" s="154" t="s">
        <v>129</v>
      </c>
      <c r="E223" s="155" t="s">
        <v>1</v>
      </c>
      <c r="F223" s="156" t="s">
        <v>252</v>
      </c>
      <c r="H223" s="157">
        <v>73.5</v>
      </c>
      <c r="I223" s="158"/>
      <c r="L223" s="153"/>
      <c r="M223" s="159"/>
      <c r="N223" s="160"/>
      <c r="O223" s="160"/>
      <c r="P223" s="160"/>
      <c r="Q223" s="160"/>
      <c r="R223" s="160"/>
      <c r="S223" s="160"/>
      <c r="T223" s="161"/>
      <c r="AT223" s="155" t="s">
        <v>129</v>
      </c>
      <c r="AU223" s="155" t="s">
        <v>83</v>
      </c>
      <c r="AV223" s="12" t="s">
        <v>85</v>
      </c>
      <c r="AW223" s="12" t="s">
        <v>32</v>
      </c>
      <c r="AX223" s="12" t="s">
        <v>76</v>
      </c>
      <c r="AY223" s="155" t="s">
        <v>123</v>
      </c>
    </row>
    <row r="224" spans="2:51" s="14" customFormat="1" ht="12">
      <c r="B224" s="169"/>
      <c r="D224" s="154" t="s">
        <v>129</v>
      </c>
      <c r="E224" s="170" t="s">
        <v>1</v>
      </c>
      <c r="F224" s="171" t="s">
        <v>133</v>
      </c>
      <c r="H224" s="172">
        <v>73.5</v>
      </c>
      <c r="I224" s="173"/>
      <c r="L224" s="169"/>
      <c r="M224" s="174"/>
      <c r="N224" s="175"/>
      <c r="O224" s="175"/>
      <c r="P224" s="175"/>
      <c r="Q224" s="175"/>
      <c r="R224" s="175"/>
      <c r="S224" s="175"/>
      <c r="T224" s="176"/>
      <c r="AT224" s="170" t="s">
        <v>129</v>
      </c>
      <c r="AU224" s="170" t="s">
        <v>83</v>
      </c>
      <c r="AV224" s="14" t="s">
        <v>128</v>
      </c>
      <c r="AW224" s="14" t="s">
        <v>32</v>
      </c>
      <c r="AX224" s="14" t="s">
        <v>83</v>
      </c>
      <c r="AY224" s="170" t="s">
        <v>123</v>
      </c>
    </row>
    <row r="225" spans="1:65" s="2" customFormat="1" ht="16.5" customHeight="1">
      <c r="A225" s="32"/>
      <c r="B225" s="138"/>
      <c r="C225" s="139" t="s">
        <v>253</v>
      </c>
      <c r="D225" s="139" t="s">
        <v>124</v>
      </c>
      <c r="E225" s="140" t="s">
        <v>254</v>
      </c>
      <c r="F225" s="141" t="s">
        <v>255</v>
      </c>
      <c r="G225" s="142" t="s">
        <v>155</v>
      </c>
      <c r="H225" s="143">
        <v>34.336</v>
      </c>
      <c r="I225" s="144"/>
      <c r="J225" s="145">
        <f>ROUND(I225*H225,2)</f>
        <v>0</v>
      </c>
      <c r="K225" s="146"/>
      <c r="L225" s="33"/>
      <c r="M225" s="147" t="s">
        <v>1</v>
      </c>
      <c r="N225" s="148" t="s">
        <v>41</v>
      </c>
      <c r="O225" s="58"/>
      <c r="P225" s="149">
        <f>O225*H225</f>
        <v>0</v>
      </c>
      <c r="Q225" s="149">
        <v>0</v>
      </c>
      <c r="R225" s="149">
        <f>Q225*H225</f>
        <v>0</v>
      </c>
      <c r="S225" s="149">
        <v>0</v>
      </c>
      <c r="T225" s="150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1" t="s">
        <v>128</v>
      </c>
      <c r="AT225" s="151" t="s">
        <v>124</v>
      </c>
      <c r="AU225" s="151" t="s">
        <v>83</v>
      </c>
      <c r="AY225" s="17" t="s">
        <v>123</v>
      </c>
      <c r="BE225" s="152">
        <f>IF(N225="základní",J225,0)</f>
        <v>0</v>
      </c>
      <c r="BF225" s="152">
        <f>IF(N225="snížená",J225,0)</f>
        <v>0</v>
      </c>
      <c r="BG225" s="152">
        <f>IF(N225="zákl. přenesená",J225,0)</f>
        <v>0</v>
      </c>
      <c r="BH225" s="152">
        <f>IF(N225="sníž. přenesená",J225,0)</f>
        <v>0</v>
      </c>
      <c r="BI225" s="152">
        <f>IF(N225="nulová",J225,0)</f>
        <v>0</v>
      </c>
      <c r="BJ225" s="17" t="s">
        <v>83</v>
      </c>
      <c r="BK225" s="152">
        <f>ROUND(I225*H225,2)</f>
        <v>0</v>
      </c>
      <c r="BL225" s="17" t="s">
        <v>128</v>
      </c>
      <c r="BM225" s="151" t="s">
        <v>256</v>
      </c>
    </row>
    <row r="226" spans="2:51" s="13" customFormat="1" ht="12">
      <c r="B226" s="162"/>
      <c r="D226" s="154" t="s">
        <v>129</v>
      </c>
      <c r="E226" s="163" t="s">
        <v>1</v>
      </c>
      <c r="F226" s="164" t="s">
        <v>257</v>
      </c>
      <c r="H226" s="163" t="s">
        <v>1</v>
      </c>
      <c r="I226" s="165"/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129</v>
      </c>
      <c r="AU226" s="163" t="s">
        <v>83</v>
      </c>
      <c r="AV226" s="13" t="s">
        <v>83</v>
      </c>
      <c r="AW226" s="13" t="s">
        <v>32</v>
      </c>
      <c r="AX226" s="13" t="s">
        <v>76</v>
      </c>
      <c r="AY226" s="163" t="s">
        <v>123</v>
      </c>
    </row>
    <row r="227" spans="2:51" s="12" customFormat="1" ht="12">
      <c r="B227" s="153"/>
      <c r="D227" s="154" t="s">
        <v>129</v>
      </c>
      <c r="E227" s="155" t="s">
        <v>1</v>
      </c>
      <c r="F227" s="156" t="s">
        <v>258</v>
      </c>
      <c r="H227" s="157">
        <v>34.336</v>
      </c>
      <c r="I227" s="158"/>
      <c r="L227" s="153"/>
      <c r="M227" s="159"/>
      <c r="N227" s="160"/>
      <c r="O227" s="160"/>
      <c r="P227" s="160"/>
      <c r="Q227" s="160"/>
      <c r="R227" s="160"/>
      <c r="S227" s="160"/>
      <c r="T227" s="161"/>
      <c r="AT227" s="155" t="s">
        <v>129</v>
      </c>
      <c r="AU227" s="155" t="s">
        <v>83</v>
      </c>
      <c r="AV227" s="12" t="s">
        <v>85</v>
      </c>
      <c r="AW227" s="12" t="s">
        <v>32</v>
      </c>
      <c r="AX227" s="12" t="s">
        <v>76</v>
      </c>
      <c r="AY227" s="155" t="s">
        <v>123</v>
      </c>
    </row>
    <row r="228" spans="2:51" s="14" customFormat="1" ht="12">
      <c r="B228" s="169"/>
      <c r="D228" s="154" t="s">
        <v>129</v>
      </c>
      <c r="E228" s="170" t="s">
        <v>1</v>
      </c>
      <c r="F228" s="171" t="s">
        <v>133</v>
      </c>
      <c r="H228" s="172">
        <v>34.336</v>
      </c>
      <c r="I228" s="173"/>
      <c r="L228" s="169"/>
      <c r="M228" s="174"/>
      <c r="N228" s="175"/>
      <c r="O228" s="175"/>
      <c r="P228" s="175"/>
      <c r="Q228" s="175"/>
      <c r="R228" s="175"/>
      <c r="S228" s="175"/>
      <c r="T228" s="176"/>
      <c r="AT228" s="170" t="s">
        <v>129</v>
      </c>
      <c r="AU228" s="170" t="s">
        <v>83</v>
      </c>
      <c r="AV228" s="14" t="s">
        <v>128</v>
      </c>
      <c r="AW228" s="14" t="s">
        <v>32</v>
      </c>
      <c r="AX228" s="14" t="s">
        <v>83</v>
      </c>
      <c r="AY228" s="170" t="s">
        <v>123</v>
      </c>
    </row>
    <row r="229" spans="1:65" s="2" customFormat="1" ht="16.5" customHeight="1">
      <c r="A229" s="32"/>
      <c r="B229" s="138"/>
      <c r="C229" s="139" t="s">
        <v>193</v>
      </c>
      <c r="D229" s="139" t="s">
        <v>124</v>
      </c>
      <c r="E229" s="140" t="s">
        <v>259</v>
      </c>
      <c r="F229" s="141" t="s">
        <v>260</v>
      </c>
      <c r="G229" s="142" t="s">
        <v>127</v>
      </c>
      <c r="H229" s="143">
        <v>2.982</v>
      </c>
      <c r="I229" s="144"/>
      <c r="J229" s="145">
        <f>ROUND(I229*H229,2)</f>
        <v>0</v>
      </c>
      <c r="K229" s="146"/>
      <c r="L229" s="33"/>
      <c r="M229" s="147" t="s">
        <v>1</v>
      </c>
      <c r="N229" s="148" t="s">
        <v>41</v>
      </c>
      <c r="O229" s="58"/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1" t="s">
        <v>128</v>
      </c>
      <c r="AT229" s="151" t="s">
        <v>124</v>
      </c>
      <c r="AU229" s="151" t="s">
        <v>83</v>
      </c>
      <c r="AY229" s="17" t="s">
        <v>123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7" t="s">
        <v>83</v>
      </c>
      <c r="BK229" s="152">
        <f>ROUND(I229*H229,2)</f>
        <v>0</v>
      </c>
      <c r="BL229" s="17" t="s">
        <v>128</v>
      </c>
      <c r="BM229" s="151" t="s">
        <v>261</v>
      </c>
    </row>
    <row r="230" spans="2:51" s="13" customFormat="1" ht="12">
      <c r="B230" s="162"/>
      <c r="D230" s="154" t="s">
        <v>129</v>
      </c>
      <c r="E230" s="163" t="s">
        <v>1</v>
      </c>
      <c r="F230" s="164" t="s">
        <v>257</v>
      </c>
      <c r="H230" s="163" t="s">
        <v>1</v>
      </c>
      <c r="I230" s="165"/>
      <c r="L230" s="162"/>
      <c r="M230" s="166"/>
      <c r="N230" s="167"/>
      <c r="O230" s="167"/>
      <c r="P230" s="167"/>
      <c r="Q230" s="167"/>
      <c r="R230" s="167"/>
      <c r="S230" s="167"/>
      <c r="T230" s="168"/>
      <c r="AT230" s="163" t="s">
        <v>129</v>
      </c>
      <c r="AU230" s="163" t="s">
        <v>83</v>
      </c>
      <c r="AV230" s="13" t="s">
        <v>83</v>
      </c>
      <c r="AW230" s="13" t="s">
        <v>32</v>
      </c>
      <c r="AX230" s="13" t="s">
        <v>76</v>
      </c>
      <c r="AY230" s="163" t="s">
        <v>123</v>
      </c>
    </row>
    <row r="231" spans="2:51" s="12" customFormat="1" ht="12">
      <c r="B231" s="153"/>
      <c r="D231" s="154" t="s">
        <v>129</v>
      </c>
      <c r="E231" s="155" t="s">
        <v>1</v>
      </c>
      <c r="F231" s="156" t="s">
        <v>262</v>
      </c>
      <c r="H231" s="157">
        <v>2.982</v>
      </c>
      <c r="I231" s="158"/>
      <c r="L231" s="153"/>
      <c r="M231" s="159"/>
      <c r="N231" s="160"/>
      <c r="O231" s="160"/>
      <c r="P231" s="160"/>
      <c r="Q231" s="160"/>
      <c r="R231" s="160"/>
      <c r="S231" s="160"/>
      <c r="T231" s="161"/>
      <c r="AT231" s="155" t="s">
        <v>129</v>
      </c>
      <c r="AU231" s="155" t="s">
        <v>83</v>
      </c>
      <c r="AV231" s="12" t="s">
        <v>85</v>
      </c>
      <c r="AW231" s="12" t="s">
        <v>32</v>
      </c>
      <c r="AX231" s="12" t="s">
        <v>76</v>
      </c>
      <c r="AY231" s="155" t="s">
        <v>123</v>
      </c>
    </row>
    <row r="232" spans="2:51" s="14" customFormat="1" ht="12">
      <c r="B232" s="169"/>
      <c r="D232" s="154" t="s">
        <v>129</v>
      </c>
      <c r="E232" s="170" t="s">
        <v>1</v>
      </c>
      <c r="F232" s="171" t="s">
        <v>133</v>
      </c>
      <c r="H232" s="172">
        <v>2.982</v>
      </c>
      <c r="I232" s="173"/>
      <c r="L232" s="169"/>
      <c r="M232" s="174"/>
      <c r="N232" s="175"/>
      <c r="O232" s="175"/>
      <c r="P232" s="175"/>
      <c r="Q232" s="175"/>
      <c r="R232" s="175"/>
      <c r="S232" s="175"/>
      <c r="T232" s="176"/>
      <c r="AT232" s="170" t="s">
        <v>129</v>
      </c>
      <c r="AU232" s="170" t="s">
        <v>83</v>
      </c>
      <c r="AV232" s="14" t="s">
        <v>128</v>
      </c>
      <c r="AW232" s="14" t="s">
        <v>32</v>
      </c>
      <c r="AX232" s="14" t="s">
        <v>83</v>
      </c>
      <c r="AY232" s="170" t="s">
        <v>123</v>
      </c>
    </row>
    <row r="233" spans="1:65" s="2" customFormat="1" ht="16.5" customHeight="1">
      <c r="A233" s="32"/>
      <c r="B233" s="138"/>
      <c r="C233" s="139" t="s">
        <v>263</v>
      </c>
      <c r="D233" s="139" t="s">
        <v>124</v>
      </c>
      <c r="E233" s="140" t="s">
        <v>264</v>
      </c>
      <c r="F233" s="141" t="s">
        <v>265</v>
      </c>
      <c r="G233" s="142" t="s">
        <v>266</v>
      </c>
      <c r="H233" s="143">
        <v>54</v>
      </c>
      <c r="I233" s="144"/>
      <c r="J233" s="145">
        <f>ROUND(I233*H233,2)</f>
        <v>0</v>
      </c>
      <c r="K233" s="146"/>
      <c r="L233" s="33"/>
      <c r="M233" s="147" t="s">
        <v>1</v>
      </c>
      <c r="N233" s="148" t="s">
        <v>41</v>
      </c>
      <c r="O233" s="58"/>
      <c r="P233" s="149">
        <f>O233*H233</f>
        <v>0</v>
      </c>
      <c r="Q233" s="149">
        <v>0</v>
      </c>
      <c r="R233" s="149">
        <f>Q233*H233</f>
        <v>0</v>
      </c>
      <c r="S233" s="149">
        <v>0</v>
      </c>
      <c r="T233" s="150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1" t="s">
        <v>128</v>
      </c>
      <c r="AT233" s="151" t="s">
        <v>124</v>
      </c>
      <c r="AU233" s="151" t="s">
        <v>83</v>
      </c>
      <c r="AY233" s="17" t="s">
        <v>123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7" t="s">
        <v>83</v>
      </c>
      <c r="BK233" s="152">
        <f>ROUND(I233*H233,2)</f>
        <v>0</v>
      </c>
      <c r="BL233" s="17" t="s">
        <v>128</v>
      </c>
      <c r="BM233" s="151" t="s">
        <v>267</v>
      </c>
    </row>
    <row r="234" spans="2:51" s="12" customFormat="1" ht="12">
      <c r="B234" s="153"/>
      <c r="D234" s="154" t="s">
        <v>129</v>
      </c>
      <c r="E234" s="155" t="s">
        <v>1</v>
      </c>
      <c r="F234" s="156" t="s">
        <v>268</v>
      </c>
      <c r="H234" s="157">
        <v>54</v>
      </c>
      <c r="I234" s="158"/>
      <c r="L234" s="153"/>
      <c r="M234" s="159"/>
      <c r="N234" s="160"/>
      <c r="O234" s="160"/>
      <c r="P234" s="160"/>
      <c r="Q234" s="160"/>
      <c r="R234" s="160"/>
      <c r="S234" s="160"/>
      <c r="T234" s="161"/>
      <c r="AT234" s="155" t="s">
        <v>129</v>
      </c>
      <c r="AU234" s="155" t="s">
        <v>83</v>
      </c>
      <c r="AV234" s="12" t="s">
        <v>85</v>
      </c>
      <c r="AW234" s="12" t="s">
        <v>32</v>
      </c>
      <c r="AX234" s="12" t="s">
        <v>76</v>
      </c>
      <c r="AY234" s="155" t="s">
        <v>123</v>
      </c>
    </row>
    <row r="235" spans="2:51" s="14" customFormat="1" ht="12">
      <c r="B235" s="169"/>
      <c r="D235" s="154" t="s">
        <v>129</v>
      </c>
      <c r="E235" s="170" t="s">
        <v>1</v>
      </c>
      <c r="F235" s="171" t="s">
        <v>133</v>
      </c>
      <c r="H235" s="172">
        <v>54</v>
      </c>
      <c r="I235" s="173"/>
      <c r="L235" s="169"/>
      <c r="M235" s="174"/>
      <c r="N235" s="175"/>
      <c r="O235" s="175"/>
      <c r="P235" s="175"/>
      <c r="Q235" s="175"/>
      <c r="R235" s="175"/>
      <c r="S235" s="175"/>
      <c r="T235" s="176"/>
      <c r="AT235" s="170" t="s">
        <v>129</v>
      </c>
      <c r="AU235" s="170" t="s">
        <v>83</v>
      </c>
      <c r="AV235" s="14" t="s">
        <v>128</v>
      </c>
      <c r="AW235" s="14" t="s">
        <v>32</v>
      </c>
      <c r="AX235" s="14" t="s">
        <v>83</v>
      </c>
      <c r="AY235" s="170" t="s">
        <v>123</v>
      </c>
    </row>
    <row r="236" spans="1:65" s="2" customFormat="1" ht="16.5" customHeight="1">
      <c r="A236" s="32"/>
      <c r="B236" s="138"/>
      <c r="C236" s="139" t="s">
        <v>196</v>
      </c>
      <c r="D236" s="139" t="s">
        <v>124</v>
      </c>
      <c r="E236" s="140" t="s">
        <v>269</v>
      </c>
      <c r="F236" s="141" t="s">
        <v>270</v>
      </c>
      <c r="G236" s="142" t="s">
        <v>226</v>
      </c>
      <c r="H236" s="143">
        <v>31.2</v>
      </c>
      <c r="I236" s="144"/>
      <c r="J236" s="145">
        <f>ROUND(I236*H236,2)</f>
        <v>0</v>
      </c>
      <c r="K236" s="146"/>
      <c r="L236" s="33"/>
      <c r="M236" s="147" t="s">
        <v>1</v>
      </c>
      <c r="N236" s="148" t="s">
        <v>41</v>
      </c>
      <c r="O236" s="58"/>
      <c r="P236" s="149">
        <f>O236*H236</f>
        <v>0</v>
      </c>
      <c r="Q236" s="149">
        <v>0</v>
      </c>
      <c r="R236" s="149">
        <f>Q236*H236</f>
        <v>0</v>
      </c>
      <c r="S236" s="149">
        <v>0</v>
      </c>
      <c r="T236" s="150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1" t="s">
        <v>128</v>
      </c>
      <c r="AT236" s="151" t="s">
        <v>124</v>
      </c>
      <c r="AU236" s="151" t="s">
        <v>83</v>
      </c>
      <c r="AY236" s="17" t="s">
        <v>123</v>
      </c>
      <c r="BE236" s="152">
        <f>IF(N236="základní",J236,0)</f>
        <v>0</v>
      </c>
      <c r="BF236" s="152">
        <f>IF(N236="snížená",J236,0)</f>
        <v>0</v>
      </c>
      <c r="BG236" s="152">
        <f>IF(N236="zákl. přenesená",J236,0)</f>
        <v>0</v>
      </c>
      <c r="BH236" s="152">
        <f>IF(N236="sníž. přenesená",J236,0)</f>
        <v>0</v>
      </c>
      <c r="BI236" s="152">
        <f>IF(N236="nulová",J236,0)</f>
        <v>0</v>
      </c>
      <c r="BJ236" s="17" t="s">
        <v>83</v>
      </c>
      <c r="BK236" s="152">
        <f>ROUND(I236*H236,2)</f>
        <v>0</v>
      </c>
      <c r="BL236" s="17" t="s">
        <v>128</v>
      </c>
      <c r="BM236" s="151" t="s">
        <v>271</v>
      </c>
    </row>
    <row r="237" spans="2:51" s="13" customFormat="1" ht="12">
      <c r="B237" s="162"/>
      <c r="D237" s="154" t="s">
        <v>129</v>
      </c>
      <c r="E237" s="163" t="s">
        <v>1</v>
      </c>
      <c r="F237" s="164" t="s">
        <v>201</v>
      </c>
      <c r="H237" s="163" t="s">
        <v>1</v>
      </c>
      <c r="I237" s="165"/>
      <c r="L237" s="162"/>
      <c r="M237" s="166"/>
      <c r="N237" s="167"/>
      <c r="O237" s="167"/>
      <c r="P237" s="167"/>
      <c r="Q237" s="167"/>
      <c r="R237" s="167"/>
      <c r="S237" s="167"/>
      <c r="T237" s="168"/>
      <c r="AT237" s="163" t="s">
        <v>129</v>
      </c>
      <c r="AU237" s="163" t="s">
        <v>83</v>
      </c>
      <c r="AV237" s="13" t="s">
        <v>83</v>
      </c>
      <c r="AW237" s="13" t="s">
        <v>32</v>
      </c>
      <c r="AX237" s="13" t="s">
        <v>76</v>
      </c>
      <c r="AY237" s="163" t="s">
        <v>123</v>
      </c>
    </row>
    <row r="238" spans="2:51" s="12" customFormat="1" ht="12">
      <c r="B238" s="153"/>
      <c r="D238" s="154" t="s">
        <v>129</v>
      </c>
      <c r="E238" s="155" t="s">
        <v>1</v>
      </c>
      <c r="F238" s="156" t="s">
        <v>272</v>
      </c>
      <c r="H238" s="157">
        <v>31.2</v>
      </c>
      <c r="I238" s="158"/>
      <c r="L238" s="153"/>
      <c r="M238" s="159"/>
      <c r="N238" s="160"/>
      <c r="O238" s="160"/>
      <c r="P238" s="160"/>
      <c r="Q238" s="160"/>
      <c r="R238" s="160"/>
      <c r="S238" s="160"/>
      <c r="T238" s="161"/>
      <c r="AT238" s="155" t="s">
        <v>129</v>
      </c>
      <c r="AU238" s="155" t="s">
        <v>83</v>
      </c>
      <c r="AV238" s="12" t="s">
        <v>85</v>
      </c>
      <c r="AW238" s="12" t="s">
        <v>32</v>
      </c>
      <c r="AX238" s="12" t="s">
        <v>76</v>
      </c>
      <c r="AY238" s="155" t="s">
        <v>123</v>
      </c>
    </row>
    <row r="239" spans="2:51" s="14" customFormat="1" ht="12">
      <c r="B239" s="169"/>
      <c r="D239" s="154" t="s">
        <v>129</v>
      </c>
      <c r="E239" s="170" t="s">
        <v>1</v>
      </c>
      <c r="F239" s="171" t="s">
        <v>133</v>
      </c>
      <c r="H239" s="172">
        <v>31.2</v>
      </c>
      <c r="I239" s="173"/>
      <c r="L239" s="169"/>
      <c r="M239" s="174"/>
      <c r="N239" s="175"/>
      <c r="O239" s="175"/>
      <c r="P239" s="175"/>
      <c r="Q239" s="175"/>
      <c r="R239" s="175"/>
      <c r="S239" s="175"/>
      <c r="T239" s="176"/>
      <c r="AT239" s="170" t="s">
        <v>129</v>
      </c>
      <c r="AU239" s="170" t="s">
        <v>83</v>
      </c>
      <c r="AV239" s="14" t="s">
        <v>128</v>
      </c>
      <c r="AW239" s="14" t="s">
        <v>32</v>
      </c>
      <c r="AX239" s="14" t="s">
        <v>83</v>
      </c>
      <c r="AY239" s="170" t="s">
        <v>123</v>
      </c>
    </row>
    <row r="240" spans="2:63" s="11" customFormat="1" ht="25.9" customHeight="1">
      <c r="B240" s="127"/>
      <c r="D240" s="128" t="s">
        <v>75</v>
      </c>
      <c r="E240" s="129" t="s">
        <v>137</v>
      </c>
      <c r="F240" s="129" t="s">
        <v>273</v>
      </c>
      <c r="I240" s="130"/>
      <c r="J240" s="131">
        <f>BK240</f>
        <v>0</v>
      </c>
      <c r="L240" s="127"/>
      <c r="M240" s="132"/>
      <c r="N240" s="133"/>
      <c r="O240" s="133"/>
      <c r="P240" s="134">
        <f>SUM(P241:P259)</f>
        <v>0</v>
      </c>
      <c r="Q240" s="133"/>
      <c r="R240" s="134">
        <f>SUM(R241:R259)</f>
        <v>0</v>
      </c>
      <c r="S240" s="133"/>
      <c r="T240" s="135">
        <f>SUM(T241:T259)</f>
        <v>0</v>
      </c>
      <c r="AR240" s="128" t="s">
        <v>83</v>
      </c>
      <c r="AT240" s="136" t="s">
        <v>75</v>
      </c>
      <c r="AU240" s="136" t="s">
        <v>76</v>
      </c>
      <c r="AY240" s="128" t="s">
        <v>123</v>
      </c>
      <c r="BK240" s="137">
        <f>SUM(BK241:BK259)</f>
        <v>0</v>
      </c>
    </row>
    <row r="241" spans="1:65" s="2" customFormat="1" ht="16.5" customHeight="1">
      <c r="A241" s="32"/>
      <c r="B241" s="138"/>
      <c r="C241" s="139" t="s">
        <v>274</v>
      </c>
      <c r="D241" s="139" t="s">
        <v>124</v>
      </c>
      <c r="E241" s="140" t="s">
        <v>275</v>
      </c>
      <c r="F241" s="141" t="s">
        <v>276</v>
      </c>
      <c r="G241" s="142" t="s">
        <v>277</v>
      </c>
      <c r="H241" s="143">
        <v>156</v>
      </c>
      <c r="I241" s="144"/>
      <c r="J241" s="145">
        <f>ROUND(I241*H241,2)</f>
        <v>0</v>
      </c>
      <c r="K241" s="146"/>
      <c r="L241" s="33"/>
      <c r="M241" s="147" t="s">
        <v>1</v>
      </c>
      <c r="N241" s="148" t="s">
        <v>41</v>
      </c>
      <c r="O241" s="58"/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1" t="s">
        <v>128</v>
      </c>
      <c r="AT241" s="151" t="s">
        <v>124</v>
      </c>
      <c r="AU241" s="151" t="s">
        <v>83</v>
      </c>
      <c r="AY241" s="17" t="s">
        <v>123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7" t="s">
        <v>83</v>
      </c>
      <c r="BK241" s="152">
        <f>ROUND(I241*H241,2)</f>
        <v>0</v>
      </c>
      <c r="BL241" s="17" t="s">
        <v>128</v>
      </c>
      <c r="BM241" s="151" t="s">
        <v>278</v>
      </c>
    </row>
    <row r="242" spans="2:51" s="13" customFormat="1" ht="12">
      <c r="B242" s="162"/>
      <c r="D242" s="154" t="s">
        <v>129</v>
      </c>
      <c r="E242" s="163" t="s">
        <v>1</v>
      </c>
      <c r="F242" s="164" t="s">
        <v>279</v>
      </c>
      <c r="H242" s="163" t="s">
        <v>1</v>
      </c>
      <c r="I242" s="165"/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129</v>
      </c>
      <c r="AU242" s="163" t="s">
        <v>83</v>
      </c>
      <c r="AV242" s="13" t="s">
        <v>83</v>
      </c>
      <c r="AW242" s="13" t="s">
        <v>32</v>
      </c>
      <c r="AX242" s="13" t="s">
        <v>76</v>
      </c>
      <c r="AY242" s="163" t="s">
        <v>123</v>
      </c>
    </row>
    <row r="243" spans="2:51" s="12" customFormat="1" ht="12">
      <c r="B243" s="153"/>
      <c r="D243" s="154" t="s">
        <v>129</v>
      </c>
      <c r="E243" s="155" t="s">
        <v>1</v>
      </c>
      <c r="F243" s="156" t="s">
        <v>280</v>
      </c>
      <c r="H243" s="157">
        <v>156</v>
      </c>
      <c r="I243" s="158"/>
      <c r="L243" s="153"/>
      <c r="M243" s="159"/>
      <c r="N243" s="160"/>
      <c r="O243" s="160"/>
      <c r="P243" s="160"/>
      <c r="Q243" s="160"/>
      <c r="R243" s="160"/>
      <c r="S243" s="160"/>
      <c r="T243" s="161"/>
      <c r="AT243" s="155" t="s">
        <v>129</v>
      </c>
      <c r="AU243" s="155" t="s">
        <v>83</v>
      </c>
      <c r="AV243" s="12" t="s">
        <v>85</v>
      </c>
      <c r="AW243" s="12" t="s">
        <v>32</v>
      </c>
      <c r="AX243" s="12" t="s">
        <v>76</v>
      </c>
      <c r="AY243" s="155" t="s">
        <v>123</v>
      </c>
    </row>
    <row r="244" spans="2:51" s="14" customFormat="1" ht="12">
      <c r="B244" s="169"/>
      <c r="D244" s="154" t="s">
        <v>129</v>
      </c>
      <c r="E244" s="170" t="s">
        <v>1</v>
      </c>
      <c r="F244" s="171" t="s">
        <v>133</v>
      </c>
      <c r="H244" s="172">
        <v>156</v>
      </c>
      <c r="I244" s="173"/>
      <c r="L244" s="169"/>
      <c r="M244" s="174"/>
      <c r="N244" s="175"/>
      <c r="O244" s="175"/>
      <c r="P244" s="175"/>
      <c r="Q244" s="175"/>
      <c r="R244" s="175"/>
      <c r="S244" s="175"/>
      <c r="T244" s="176"/>
      <c r="AT244" s="170" t="s">
        <v>129</v>
      </c>
      <c r="AU244" s="170" t="s">
        <v>83</v>
      </c>
      <c r="AV244" s="14" t="s">
        <v>128</v>
      </c>
      <c r="AW244" s="14" t="s">
        <v>32</v>
      </c>
      <c r="AX244" s="14" t="s">
        <v>83</v>
      </c>
      <c r="AY244" s="170" t="s">
        <v>123</v>
      </c>
    </row>
    <row r="245" spans="1:65" s="2" customFormat="1" ht="16.5" customHeight="1">
      <c r="A245" s="32"/>
      <c r="B245" s="138"/>
      <c r="C245" s="139" t="s">
        <v>200</v>
      </c>
      <c r="D245" s="139" t="s">
        <v>124</v>
      </c>
      <c r="E245" s="140" t="s">
        <v>281</v>
      </c>
      <c r="F245" s="141" t="s">
        <v>282</v>
      </c>
      <c r="G245" s="142" t="s">
        <v>155</v>
      </c>
      <c r="H245" s="143">
        <v>10.801</v>
      </c>
      <c r="I245" s="144"/>
      <c r="J245" s="145">
        <f>ROUND(I245*H245,2)</f>
        <v>0</v>
      </c>
      <c r="K245" s="146"/>
      <c r="L245" s="33"/>
      <c r="M245" s="147" t="s">
        <v>1</v>
      </c>
      <c r="N245" s="148" t="s">
        <v>41</v>
      </c>
      <c r="O245" s="58"/>
      <c r="P245" s="149">
        <f>O245*H245</f>
        <v>0</v>
      </c>
      <c r="Q245" s="149">
        <v>0</v>
      </c>
      <c r="R245" s="149">
        <f>Q245*H245</f>
        <v>0</v>
      </c>
      <c r="S245" s="149">
        <v>0</v>
      </c>
      <c r="T245" s="150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1" t="s">
        <v>128</v>
      </c>
      <c r="AT245" s="151" t="s">
        <v>124</v>
      </c>
      <c r="AU245" s="151" t="s">
        <v>83</v>
      </c>
      <c r="AY245" s="17" t="s">
        <v>123</v>
      </c>
      <c r="BE245" s="152">
        <f>IF(N245="základní",J245,0)</f>
        <v>0</v>
      </c>
      <c r="BF245" s="152">
        <f>IF(N245="snížená",J245,0)</f>
        <v>0</v>
      </c>
      <c r="BG245" s="152">
        <f>IF(N245="zákl. přenesená",J245,0)</f>
        <v>0</v>
      </c>
      <c r="BH245" s="152">
        <f>IF(N245="sníž. přenesená",J245,0)</f>
        <v>0</v>
      </c>
      <c r="BI245" s="152">
        <f>IF(N245="nulová",J245,0)</f>
        <v>0</v>
      </c>
      <c r="BJ245" s="17" t="s">
        <v>83</v>
      </c>
      <c r="BK245" s="152">
        <f>ROUND(I245*H245,2)</f>
        <v>0</v>
      </c>
      <c r="BL245" s="17" t="s">
        <v>128</v>
      </c>
      <c r="BM245" s="151" t="s">
        <v>283</v>
      </c>
    </row>
    <row r="246" spans="2:51" s="13" customFormat="1" ht="12">
      <c r="B246" s="162"/>
      <c r="D246" s="154" t="s">
        <v>129</v>
      </c>
      <c r="E246" s="163" t="s">
        <v>1</v>
      </c>
      <c r="F246" s="164" t="s">
        <v>279</v>
      </c>
      <c r="H246" s="163" t="s">
        <v>1</v>
      </c>
      <c r="I246" s="165"/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129</v>
      </c>
      <c r="AU246" s="163" t="s">
        <v>83</v>
      </c>
      <c r="AV246" s="13" t="s">
        <v>83</v>
      </c>
      <c r="AW246" s="13" t="s">
        <v>32</v>
      </c>
      <c r="AX246" s="13" t="s">
        <v>76</v>
      </c>
      <c r="AY246" s="163" t="s">
        <v>123</v>
      </c>
    </row>
    <row r="247" spans="2:51" s="12" customFormat="1" ht="12">
      <c r="B247" s="153"/>
      <c r="D247" s="154" t="s">
        <v>129</v>
      </c>
      <c r="E247" s="155" t="s">
        <v>1</v>
      </c>
      <c r="F247" s="156" t="s">
        <v>284</v>
      </c>
      <c r="H247" s="157">
        <v>10.801</v>
      </c>
      <c r="I247" s="158"/>
      <c r="L247" s="153"/>
      <c r="M247" s="159"/>
      <c r="N247" s="160"/>
      <c r="O247" s="160"/>
      <c r="P247" s="160"/>
      <c r="Q247" s="160"/>
      <c r="R247" s="160"/>
      <c r="S247" s="160"/>
      <c r="T247" s="161"/>
      <c r="AT247" s="155" t="s">
        <v>129</v>
      </c>
      <c r="AU247" s="155" t="s">
        <v>83</v>
      </c>
      <c r="AV247" s="12" t="s">
        <v>85</v>
      </c>
      <c r="AW247" s="12" t="s">
        <v>32</v>
      </c>
      <c r="AX247" s="12" t="s">
        <v>76</v>
      </c>
      <c r="AY247" s="155" t="s">
        <v>123</v>
      </c>
    </row>
    <row r="248" spans="2:51" s="14" customFormat="1" ht="12">
      <c r="B248" s="169"/>
      <c r="D248" s="154" t="s">
        <v>129</v>
      </c>
      <c r="E248" s="170" t="s">
        <v>1</v>
      </c>
      <c r="F248" s="171" t="s">
        <v>133</v>
      </c>
      <c r="H248" s="172">
        <v>10.801</v>
      </c>
      <c r="I248" s="173"/>
      <c r="L248" s="169"/>
      <c r="M248" s="174"/>
      <c r="N248" s="175"/>
      <c r="O248" s="175"/>
      <c r="P248" s="175"/>
      <c r="Q248" s="175"/>
      <c r="R248" s="175"/>
      <c r="S248" s="175"/>
      <c r="T248" s="176"/>
      <c r="AT248" s="170" t="s">
        <v>129</v>
      </c>
      <c r="AU248" s="170" t="s">
        <v>83</v>
      </c>
      <c r="AV248" s="14" t="s">
        <v>128</v>
      </c>
      <c r="AW248" s="14" t="s">
        <v>32</v>
      </c>
      <c r="AX248" s="14" t="s">
        <v>83</v>
      </c>
      <c r="AY248" s="170" t="s">
        <v>123</v>
      </c>
    </row>
    <row r="249" spans="1:65" s="2" customFormat="1" ht="16.5" customHeight="1">
      <c r="A249" s="32"/>
      <c r="B249" s="138"/>
      <c r="C249" s="139" t="s">
        <v>285</v>
      </c>
      <c r="D249" s="139" t="s">
        <v>124</v>
      </c>
      <c r="E249" s="140" t="s">
        <v>286</v>
      </c>
      <c r="F249" s="141" t="s">
        <v>287</v>
      </c>
      <c r="G249" s="142" t="s">
        <v>127</v>
      </c>
      <c r="H249" s="143">
        <v>1.586</v>
      </c>
      <c r="I249" s="144"/>
      <c r="J249" s="145">
        <f>ROUND(I249*H249,2)</f>
        <v>0</v>
      </c>
      <c r="K249" s="146"/>
      <c r="L249" s="33"/>
      <c r="M249" s="147" t="s">
        <v>1</v>
      </c>
      <c r="N249" s="148" t="s">
        <v>41</v>
      </c>
      <c r="O249" s="58"/>
      <c r="P249" s="149">
        <f>O249*H249</f>
        <v>0</v>
      </c>
      <c r="Q249" s="149">
        <v>0</v>
      </c>
      <c r="R249" s="149">
        <f>Q249*H249</f>
        <v>0</v>
      </c>
      <c r="S249" s="149">
        <v>0</v>
      </c>
      <c r="T249" s="150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1" t="s">
        <v>128</v>
      </c>
      <c r="AT249" s="151" t="s">
        <v>124</v>
      </c>
      <c r="AU249" s="151" t="s">
        <v>83</v>
      </c>
      <c r="AY249" s="17" t="s">
        <v>123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7" t="s">
        <v>83</v>
      </c>
      <c r="BK249" s="152">
        <f>ROUND(I249*H249,2)</f>
        <v>0</v>
      </c>
      <c r="BL249" s="17" t="s">
        <v>128</v>
      </c>
      <c r="BM249" s="151" t="s">
        <v>288</v>
      </c>
    </row>
    <row r="250" spans="2:51" s="12" customFormat="1" ht="12">
      <c r="B250" s="153"/>
      <c r="D250" s="154" t="s">
        <v>129</v>
      </c>
      <c r="E250" s="155" t="s">
        <v>1</v>
      </c>
      <c r="F250" s="156" t="s">
        <v>289</v>
      </c>
      <c r="H250" s="157">
        <v>1.586</v>
      </c>
      <c r="I250" s="158"/>
      <c r="L250" s="153"/>
      <c r="M250" s="159"/>
      <c r="N250" s="160"/>
      <c r="O250" s="160"/>
      <c r="P250" s="160"/>
      <c r="Q250" s="160"/>
      <c r="R250" s="160"/>
      <c r="S250" s="160"/>
      <c r="T250" s="161"/>
      <c r="AT250" s="155" t="s">
        <v>129</v>
      </c>
      <c r="AU250" s="155" t="s">
        <v>83</v>
      </c>
      <c r="AV250" s="12" t="s">
        <v>85</v>
      </c>
      <c r="AW250" s="12" t="s">
        <v>32</v>
      </c>
      <c r="AX250" s="12" t="s">
        <v>76</v>
      </c>
      <c r="AY250" s="155" t="s">
        <v>123</v>
      </c>
    </row>
    <row r="251" spans="2:51" s="14" customFormat="1" ht="12">
      <c r="B251" s="169"/>
      <c r="D251" s="154" t="s">
        <v>129</v>
      </c>
      <c r="E251" s="170" t="s">
        <v>1</v>
      </c>
      <c r="F251" s="171" t="s">
        <v>133</v>
      </c>
      <c r="H251" s="172">
        <v>1.586</v>
      </c>
      <c r="I251" s="173"/>
      <c r="L251" s="169"/>
      <c r="M251" s="174"/>
      <c r="N251" s="175"/>
      <c r="O251" s="175"/>
      <c r="P251" s="175"/>
      <c r="Q251" s="175"/>
      <c r="R251" s="175"/>
      <c r="S251" s="175"/>
      <c r="T251" s="176"/>
      <c r="AT251" s="170" t="s">
        <v>129</v>
      </c>
      <c r="AU251" s="170" t="s">
        <v>83</v>
      </c>
      <c r="AV251" s="14" t="s">
        <v>128</v>
      </c>
      <c r="AW251" s="14" t="s">
        <v>32</v>
      </c>
      <c r="AX251" s="14" t="s">
        <v>83</v>
      </c>
      <c r="AY251" s="170" t="s">
        <v>123</v>
      </c>
    </row>
    <row r="252" spans="1:65" s="2" customFormat="1" ht="24.2" customHeight="1">
      <c r="A252" s="32"/>
      <c r="B252" s="138"/>
      <c r="C252" s="139" t="s">
        <v>205</v>
      </c>
      <c r="D252" s="139" t="s">
        <v>124</v>
      </c>
      <c r="E252" s="140" t="s">
        <v>290</v>
      </c>
      <c r="F252" s="141" t="s">
        <v>291</v>
      </c>
      <c r="G252" s="142" t="s">
        <v>155</v>
      </c>
      <c r="H252" s="143">
        <v>11.583</v>
      </c>
      <c r="I252" s="144"/>
      <c r="J252" s="145">
        <f>ROUND(I252*H252,2)</f>
        <v>0</v>
      </c>
      <c r="K252" s="146"/>
      <c r="L252" s="33"/>
      <c r="M252" s="147" t="s">
        <v>1</v>
      </c>
      <c r="N252" s="148" t="s">
        <v>41</v>
      </c>
      <c r="O252" s="58"/>
      <c r="P252" s="149">
        <f>O252*H252</f>
        <v>0</v>
      </c>
      <c r="Q252" s="149">
        <v>0</v>
      </c>
      <c r="R252" s="149">
        <f>Q252*H252</f>
        <v>0</v>
      </c>
      <c r="S252" s="149">
        <v>0</v>
      </c>
      <c r="T252" s="150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1" t="s">
        <v>128</v>
      </c>
      <c r="AT252" s="151" t="s">
        <v>124</v>
      </c>
      <c r="AU252" s="151" t="s">
        <v>83</v>
      </c>
      <c r="AY252" s="17" t="s">
        <v>123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7" t="s">
        <v>83</v>
      </c>
      <c r="BK252" s="152">
        <f>ROUND(I252*H252,2)</f>
        <v>0</v>
      </c>
      <c r="BL252" s="17" t="s">
        <v>128</v>
      </c>
      <c r="BM252" s="151" t="s">
        <v>292</v>
      </c>
    </row>
    <row r="253" spans="2:51" s="13" customFormat="1" ht="12">
      <c r="B253" s="162"/>
      <c r="D253" s="154" t="s">
        <v>129</v>
      </c>
      <c r="E253" s="163" t="s">
        <v>1</v>
      </c>
      <c r="F253" s="164" t="s">
        <v>293</v>
      </c>
      <c r="H253" s="163" t="s">
        <v>1</v>
      </c>
      <c r="I253" s="165"/>
      <c r="L253" s="162"/>
      <c r="M253" s="166"/>
      <c r="N253" s="167"/>
      <c r="O253" s="167"/>
      <c r="P253" s="167"/>
      <c r="Q253" s="167"/>
      <c r="R253" s="167"/>
      <c r="S253" s="167"/>
      <c r="T253" s="168"/>
      <c r="AT253" s="163" t="s">
        <v>129</v>
      </c>
      <c r="AU253" s="163" t="s">
        <v>83</v>
      </c>
      <c r="AV253" s="13" t="s">
        <v>83</v>
      </c>
      <c r="AW253" s="13" t="s">
        <v>32</v>
      </c>
      <c r="AX253" s="13" t="s">
        <v>76</v>
      </c>
      <c r="AY253" s="163" t="s">
        <v>123</v>
      </c>
    </row>
    <row r="254" spans="2:51" s="12" customFormat="1" ht="12">
      <c r="B254" s="153"/>
      <c r="D254" s="154" t="s">
        <v>129</v>
      </c>
      <c r="E254" s="155" t="s">
        <v>1</v>
      </c>
      <c r="F254" s="156" t="s">
        <v>294</v>
      </c>
      <c r="H254" s="157">
        <v>11.583</v>
      </c>
      <c r="I254" s="158"/>
      <c r="L254" s="153"/>
      <c r="M254" s="159"/>
      <c r="N254" s="160"/>
      <c r="O254" s="160"/>
      <c r="P254" s="160"/>
      <c r="Q254" s="160"/>
      <c r="R254" s="160"/>
      <c r="S254" s="160"/>
      <c r="T254" s="161"/>
      <c r="AT254" s="155" t="s">
        <v>129</v>
      </c>
      <c r="AU254" s="155" t="s">
        <v>83</v>
      </c>
      <c r="AV254" s="12" t="s">
        <v>85</v>
      </c>
      <c r="AW254" s="12" t="s">
        <v>32</v>
      </c>
      <c r="AX254" s="12" t="s">
        <v>76</v>
      </c>
      <c r="AY254" s="155" t="s">
        <v>123</v>
      </c>
    </row>
    <row r="255" spans="2:51" s="14" customFormat="1" ht="12">
      <c r="B255" s="169"/>
      <c r="D255" s="154" t="s">
        <v>129</v>
      </c>
      <c r="E255" s="170" t="s">
        <v>1</v>
      </c>
      <c r="F255" s="171" t="s">
        <v>133</v>
      </c>
      <c r="H255" s="172">
        <v>11.583</v>
      </c>
      <c r="I255" s="173"/>
      <c r="L255" s="169"/>
      <c r="M255" s="174"/>
      <c r="N255" s="175"/>
      <c r="O255" s="175"/>
      <c r="P255" s="175"/>
      <c r="Q255" s="175"/>
      <c r="R255" s="175"/>
      <c r="S255" s="175"/>
      <c r="T255" s="176"/>
      <c r="AT255" s="170" t="s">
        <v>129</v>
      </c>
      <c r="AU255" s="170" t="s">
        <v>83</v>
      </c>
      <c r="AV255" s="14" t="s">
        <v>128</v>
      </c>
      <c r="AW255" s="14" t="s">
        <v>32</v>
      </c>
      <c r="AX255" s="14" t="s">
        <v>83</v>
      </c>
      <c r="AY255" s="170" t="s">
        <v>123</v>
      </c>
    </row>
    <row r="256" spans="1:65" s="2" customFormat="1" ht="24.2" customHeight="1">
      <c r="A256" s="32"/>
      <c r="B256" s="138"/>
      <c r="C256" s="139" t="s">
        <v>295</v>
      </c>
      <c r="D256" s="139" t="s">
        <v>124</v>
      </c>
      <c r="E256" s="140" t="s">
        <v>296</v>
      </c>
      <c r="F256" s="141" t="s">
        <v>297</v>
      </c>
      <c r="G256" s="142" t="s">
        <v>127</v>
      </c>
      <c r="H256" s="143">
        <v>0.917</v>
      </c>
      <c r="I256" s="144"/>
      <c r="J256" s="145">
        <f>ROUND(I256*H256,2)</f>
        <v>0</v>
      </c>
      <c r="K256" s="146"/>
      <c r="L256" s="33"/>
      <c r="M256" s="147" t="s">
        <v>1</v>
      </c>
      <c r="N256" s="148" t="s">
        <v>41</v>
      </c>
      <c r="O256" s="58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1" t="s">
        <v>128</v>
      </c>
      <c r="AT256" s="151" t="s">
        <v>124</v>
      </c>
      <c r="AU256" s="151" t="s">
        <v>83</v>
      </c>
      <c r="AY256" s="17" t="s">
        <v>123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7" t="s">
        <v>83</v>
      </c>
      <c r="BK256" s="152">
        <f>ROUND(I256*H256,2)</f>
        <v>0</v>
      </c>
      <c r="BL256" s="17" t="s">
        <v>128</v>
      </c>
      <c r="BM256" s="151" t="s">
        <v>298</v>
      </c>
    </row>
    <row r="257" spans="2:51" s="13" customFormat="1" ht="12">
      <c r="B257" s="162"/>
      <c r="D257" s="154" t="s">
        <v>129</v>
      </c>
      <c r="E257" s="163" t="s">
        <v>1</v>
      </c>
      <c r="F257" s="164" t="s">
        <v>299</v>
      </c>
      <c r="H257" s="163" t="s">
        <v>1</v>
      </c>
      <c r="I257" s="165"/>
      <c r="L257" s="162"/>
      <c r="M257" s="166"/>
      <c r="N257" s="167"/>
      <c r="O257" s="167"/>
      <c r="P257" s="167"/>
      <c r="Q257" s="167"/>
      <c r="R257" s="167"/>
      <c r="S257" s="167"/>
      <c r="T257" s="168"/>
      <c r="AT257" s="163" t="s">
        <v>129</v>
      </c>
      <c r="AU257" s="163" t="s">
        <v>83</v>
      </c>
      <c r="AV257" s="13" t="s">
        <v>83</v>
      </c>
      <c r="AW257" s="13" t="s">
        <v>32</v>
      </c>
      <c r="AX257" s="13" t="s">
        <v>76</v>
      </c>
      <c r="AY257" s="163" t="s">
        <v>123</v>
      </c>
    </row>
    <row r="258" spans="2:51" s="12" customFormat="1" ht="12">
      <c r="B258" s="153"/>
      <c r="D258" s="154" t="s">
        <v>129</v>
      </c>
      <c r="E258" s="155" t="s">
        <v>1</v>
      </c>
      <c r="F258" s="156" t="s">
        <v>300</v>
      </c>
      <c r="H258" s="157">
        <v>0.917</v>
      </c>
      <c r="I258" s="158"/>
      <c r="L258" s="153"/>
      <c r="M258" s="159"/>
      <c r="N258" s="160"/>
      <c r="O258" s="160"/>
      <c r="P258" s="160"/>
      <c r="Q258" s="160"/>
      <c r="R258" s="160"/>
      <c r="S258" s="160"/>
      <c r="T258" s="161"/>
      <c r="AT258" s="155" t="s">
        <v>129</v>
      </c>
      <c r="AU258" s="155" t="s">
        <v>83</v>
      </c>
      <c r="AV258" s="12" t="s">
        <v>85</v>
      </c>
      <c r="AW258" s="12" t="s">
        <v>32</v>
      </c>
      <c r="AX258" s="12" t="s">
        <v>76</v>
      </c>
      <c r="AY258" s="155" t="s">
        <v>123</v>
      </c>
    </row>
    <row r="259" spans="2:51" s="14" customFormat="1" ht="12">
      <c r="B259" s="169"/>
      <c r="D259" s="154" t="s">
        <v>129</v>
      </c>
      <c r="E259" s="170" t="s">
        <v>1</v>
      </c>
      <c r="F259" s="171" t="s">
        <v>133</v>
      </c>
      <c r="H259" s="172">
        <v>0.917</v>
      </c>
      <c r="I259" s="173"/>
      <c r="L259" s="169"/>
      <c r="M259" s="174"/>
      <c r="N259" s="175"/>
      <c r="O259" s="175"/>
      <c r="P259" s="175"/>
      <c r="Q259" s="175"/>
      <c r="R259" s="175"/>
      <c r="S259" s="175"/>
      <c r="T259" s="176"/>
      <c r="AT259" s="170" t="s">
        <v>129</v>
      </c>
      <c r="AU259" s="170" t="s">
        <v>83</v>
      </c>
      <c r="AV259" s="14" t="s">
        <v>128</v>
      </c>
      <c r="AW259" s="14" t="s">
        <v>32</v>
      </c>
      <c r="AX259" s="14" t="s">
        <v>83</v>
      </c>
      <c r="AY259" s="170" t="s">
        <v>123</v>
      </c>
    </row>
    <row r="260" spans="2:63" s="11" customFormat="1" ht="25.9" customHeight="1">
      <c r="B260" s="127"/>
      <c r="D260" s="128" t="s">
        <v>75</v>
      </c>
      <c r="E260" s="129" t="s">
        <v>128</v>
      </c>
      <c r="F260" s="129" t="s">
        <v>301</v>
      </c>
      <c r="I260" s="130"/>
      <c r="J260" s="131">
        <f>BK260</f>
        <v>0</v>
      </c>
      <c r="L260" s="127"/>
      <c r="M260" s="132"/>
      <c r="N260" s="133"/>
      <c r="O260" s="133"/>
      <c r="P260" s="134">
        <f>SUM(P261:P298)</f>
        <v>0</v>
      </c>
      <c r="Q260" s="133"/>
      <c r="R260" s="134">
        <f>SUM(R261:R298)</f>
        <v>0</v>
      </c>
      <c r="S260" s="133"/>
      <c r="T260" s="135">
        <f>SUM(T261:T298)</f>
        <v>0</v>
      </c>
      <c r="AR260" s="128" t="s">
        <v>83</v>
      </c>
      <c r="AT260" s="136" t="s">
        <v>75</v>
      </c>
      <c r="AU260" s="136" t="s">
        <v>76</v>
      </c>
      <c r="AY260" s="128" t="s">
        <v>123</v>
      </c>
      <c r="BK260" s="137">
        <f>SUM(BK261:BK298)</f>
        <v>0</v>
      </c>
    </row>
    <row r="261" spans="1:65" s="2" customFormat="1" ht="24.2" customHeight="1">
      <c r="A261" s="32"/>
      <c r="B261" s="138"/>
      <c r="C261" s="139" t="s">
        <v>213</v>
      </c>
      <c r="D261" s="139" t="s">
        <v>124</v>
      </c>
      <c r="E261" s="140" t="s">
        <v>302</v>
      </c>
      <c r="F261" s="141" t="s">
        <v>303</v>
      </c>
      <c r="G261" s="142" t="s">
        <v>155</v>
      </c>
      <c r="H261" s="143">
        <v>71.154</v>
      </c>
      <c r="I261" s="144"/>
      <c r="J261" s="145">
        <f>ROUND(I261*H261,2)</f>
        <v>0</v>
      </c>
      <c r="K261" s="146"/>
      <c r="L261" s="33"/>
      <c r="M261" s="147" t="s">
        <v>1</v>
      </c>
      <c r="N261" s="148" t="s">
        <v>41</v>
      </c>
      <c r="O261" s="58"/>
      <c r="P261" s="149">
        <f>O261*H261</f>
        <v>0</v>
      </c>
      <c r="Q261" s="149">
        <v>0</v>
      </c>
      <c r="R261" s="149">
        <f>Q261*H261</f>
        <v>0</v>
      </c>
      <c r="S261" s="149">
        <v>0</v>
      </c>
      <c r="T261" s="150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1" t="s">
        <v>128</v>
      </c>
      <c r="AT261" s="151" t="s">
        <v>124</v>
      </c>
      <c r="AU261" s="151" t="s">
        <v>83</v>
      </c>
      <c r="AY261" s="17" t="s">
        <v>123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7" t="s">
        <v>83</v>
      </c>
      <c r="BK261" s="152">
        <f>ROUND(I261*H261,2)</f>
        <v>0</v>
      </c>
      <c r="BL261" s="17" t="s">
        <v>128</v>
      </c>
      <c r="BM261" s="151" t="s">
        <v>304</v>
      </c>
    </row>
    <row r="262" spans="2:51" s="13" customFormat="1" ht="12">
      <c r="B262" s="162"/>
      <c r="D262" s="154" t="s">
        <v>129</v>
      </c>
      <c r="E262" s="163" t="s">
        <v>1</v>
      </c>
      <c r="F262" s="164" t="s">
        <v>293</v>
      </c>
      <c r="H262" s="163" t="s">
        <v>1</v>
      </c>
      <c r="I262" s="165"/>
      <c r="L262" s="162"/>
      <c r="M262" s="166"/>
      <c r="N262" s="167"/>
      <c r="O262" s="167"/>
      <c r="P262" s="167"/>
      <c r="Q262" s="167"/>
      <c r="R262" s="167"/>
      <c r="S262" s="167"/>
      <c r="T262" s="168"/>
      <c r="AT262" s="163" t="s">
        <v>129</v>
      </c>
      <c r="AU262" s="163" t="s">
        <v>83</v>
      </c>
      <c r="AV262" s="13" t="s">
        <v>83</v>
      </c>
      <c r="AW262" s="13" t="s">
        <v>32</v>
      </c>
      <c r="AX262" s="13" t="s">
        <v>76</v>
      </c>
      <c r="AY262" s="163" t="s">
        <v>123</v>
      </c>
    </row>
    <row r="263" spans="2:51" s="12" customFormat="1" ht="12">
      <c r="B263" s="153"/>
      <c r="D263" s="154" t="s">
        <v>129</v>
      </c>
      <c r="E263" s="155" t="s">
        <v>1</v>
      </c>
      <c r="F263" s="156" t="s">
        <v>305</v>
      </c>
      <c r="H263" s="157">
        <v>71.154</v>
      </c>
      <c r="I263" s="158"/>
      <c r="L263" s="153"/>
      <c r="M263" s="159"/>
      <c r="N263" s="160"/>
      <c r="O263" s="160"/>
      <c r="P263" s="160"/>
      <c r="Q263" s="160"/>
      <c r="R263" s="160"/>
      <c r="S263" s="160"/>
      <c r="T263" s="161"/>
      <c r="AT263" s="155" t="s">
        <v>129</v>
      </c>
      <c r="AU263" s="155" t="s">
        <v>83</v>
      </c>
      <c r="AV263" s="12" t="s">
        <v>85</v>
      </c>
      <c r="AW263" s="12" t="s">
        <v>32</v>
      </c>
      <c r="AX263" s="12" t="s">
        <v>76</v>
      </c>
      <c r="AY263" s="155" t="s">
        <v>123</v>
      </c>
    </row>
    <row r="264" spans="2:51" s="14" customFormat="1" ht="12">
      <c r="B264" s="169"/>
      <c r="D264" s="154" t="s">
        <v>129</v>
      </c>
      <c r="E264" s="170" t="s">
        <v>1</v>
      </c>
      <c r="F264" s="171" t="s">
        <v>133</v>
      </c>
      <c r="H264" s="172">
        <v>71.154</v>
      </c>
      <c r="I264" s="173"/>
      <c r="L264" s="169"/>
      <c r="M264" s="174"/>
      <c r="N264" s="175"/>
      <c r="O264" s="175"/>
      <c r="P264" s="175"/>
      <c r="Q264" s="175"/>
      <c r="R264" s="175"/>
      <c r="S264" s="175"/>
      <c r="T264" s="176"/>
      <c r="AT264" s="170" t="s">
        <v>129</v>
      </c>
      <c r="AU264" s="170" t="s">
        <v>83</v>
      </c>
      <c r="AV264" s="14" t="s">
        <v>128</v>
      </c>
      <c r="AW264" s="14" t="s">
        <v>32</v>
      </c>
      <c r="AX264" s="14" t="s">
        <v>83</v>
      </c>
      <c r="AY264" s="170" t="s">
        <v>123</v>
      </c>
    </row>
    <row r="265" spans="1:65" s="2" customFormat="1" ht="24.2" customHeight="1">
      <c r="A265" s="32"/>
      <c r="B265" s="138"/>
      <c r="C265" s="139" t="s">
        <v>306</v>
      </c>
      <c r="D265" s="139" t="s">
        <v>124</v>
      </c>
      <c r="E265" s="140" t="s">
        <v>307</v>
      </c>
      <c r="F265" s="141" t="s">
        <v>308</v>
      </c>
      <c r="G265" s="142" t="s">
        <v>127</v>
      </c>
      <c r="H265" s="143">
        <v>8.023</v>
      </c>
      <c r="I265" s="144"/>
      <c r="J265" s="145">
        <f>ROUND(I265*H265,2)</f>
        <v>0</v>
      </c>
      <c r="K265" s="146"/>
      <c r="L265" s="33"/>
      <c r="M265" s="147" t="s">
        <v>1</v>
      </c>
      <c r="N265" s="148" t="s">
        <v>41</v>
      </c>
      <c r="O265" s="58"/>
      <c r="P265" s="149">
        <f>O265*H265</f>
        <v>0</v>
      </c>
      <c r="Q265" s="149">
        <v>0</v>
      </c>
      <c r="R265" s="149">
        <f>Q265*H265</f>
        <v>0</v>
      </c>
      <c r="S265" s="149">
        <v>0</v>
      </c>
      <c r="T265" s="150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1" t="s">
        <v>128</v>
      </c>
      <c r="AT265" s="151" t="s">
        <v>124</v>
      </c>
      <c r="AU265" s="151" t="s">
        <v>83</v>
      </c>
      <c r="AY265" s="17" t="s">
        <v>123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7" t="s">
        <v>83</v>
      </c>
      <c r="BK265" s="152">
        <f>ROUND(I265*H265,2)</f>
        <v>0</v>
      </c>
      <c r="BL265" s="17" t="s">
        <v>128</v>
      </c>
      <c r="BM265" s="151" t="s">
        <v>309</v>
      </c>
    </row>
    <row r="266" spans="2:51" s="13" customFormat="1" ht="12">
      <c r="B266" s="162"/>
      <c r="D266" s="154" t="s">
        <v>129</v>
      </c>
      <c r="E266" s="163" t="s">
        <v>1</v>
      </c>
      <c r="F266" s="164" t="s">
        <v>299</v>
      </c>
      <c r="H266" s="163" t="s">
        <v>1</v>
      </c>
      <c r="I266" s="165"/>
      <c r="L266" s="162"/>
      <c r="M266" s="166"/>
      <c r="N266" s="167"/>
      <c r="O266" s="167"/>
      <c r="P266" s="167"/>
      <c r="Q266" s="167"/>
      <c r="R266" s="167"/>
      <c r="S266" s="167"/>
      <c r="T266" s="168"/>
      <c r="AT266" s="163" t="s">
        <v>129</v>
      </c>
      <c r="AU266" s="163" t="s">
        <v>83</v>
      </c>
      <c r="AV266" s="13" t="s">
        <v>83</v>
      </c>
      <c r="AW266" s="13" t="s">
        <v>32</v>
      </c>
      <c r="AX266" s="13" t="s">
        <v>76</v>
      </c>
      <c r="AY266" s="163" t="s">
        <v>123</v>
      </c>
    </row>
    <row r="267" spans="2:51" s="12" customFormat="1" ht="12">
      <c r="B267" s="153"/>
      <c r="D267" s="154" t="s">
        <v>129</v>
      </c>
      <c r="E267" s="155" t="s">
        <v>1</v>
      </c>
      <c r="F267" s="156" t="s">
        <v>310</v>
      </c>
      <c r="H267" s="157">
        <v>8.023</v>
      </c>
      <c r="I267" s="158"/>
      <c r="L267" s="153"/>
      <c r="M267" s="159"/>
      <c r="N267" s="160"/>
      <c r="O267" s="160"/>
      <c r="P267" s="160"/>
      <c r="Q267" s="160"/>
      <c r="R267" s="160"/>
      <c r="S267" s="160"/>
      <c r="T267" s="161"/>
      <c r="AT267" s="155" t="s">
        <v>129</v>
      </c>
      <c r="AU267" s="155" t="s">
        <v>83</v>
      </c>
      <c r="AV267" s="12" t="s">
        <v>85</v>
      </c>
      <c r="AW267" s="12" t="s">
        <v>32</v>
      </c>
      <c r="AX267" s="12" t="s">
        <v>76</v>
      </c>
      <c r="AY267" s="155" t="s">
        <v>123</v>
      </c>
    </row>
    <row r="268" spans="2:51" s="14" customFormat="1" ht="12">
      <c r="B268" s="169"/>
      <c r="D268" s="154" t="s">
        <v>129</v>
      </c>
      <c r="E268" s="170" t="s">
        <v>1</v>
      </c>
      <c r="F268" s="171" t="s">
        <v>133</v>
      </c>
      <c r="H268" s="172">
        <v>8.023</v>
      </c>
      <c r="I268" s="173"/>
      <c r="L268" s="169"/>
      <c r="M268" s="174"/>
      <c r="N268" s="175"/>
      <c r="O268" s="175"/>
      <c r="P268" s="175"/>
      <c r="Q268" s="175"/>
      <c r="R268" s="175"/>
      <c r="S268" s="175"/>
      <c r="T268" s="176"/>
      <c r="AT268" s="170" t="s">
        <v>129</v>
      </c>
      <c r="AU268" s="170" t="s">
        <v>83</v>
      </c>
      <c r="AV268" s="14" t="s">
        <v>128</v>
      </c>
      <c r="AW268" s="14" t="s">
        <v>32</v>
      </c>
      <c r="AX268" s="14" t="s">
        <v>83</v>
      </c>
      <c r="AY268" s="170" t="s">
        <v>123</v>
      </c>
    </row>
    <row r="269" spans="1:65" s="2" customFormat="1" ht="24.2" customHeight="1">
      <c r="A269" s="32"/>
      <c r="B269" s="138"/>
      <c r="C269" s="139" t="s">
        <v>219</v>
      </c>
      <c r="D269" s="139" t="s">
        <v>124</v>
      </c>
      <c r="E269" s="140" t="s">
        <v>311</v>
      </c>
      <c r="F269" s="141" t="s">
        <v>312</v>
      </c>
      <c r="G269" s="142" t="s">
        <v>155</v>
      </c>
      <c r="H269" s="143">
        <v>0.851</v>
      </c>
      <c r="I269" s="144"/>
      <c r="J269" s="145">
        <f>ROUND(I269*H269,2)</f>
        <v>0</v>
      </c>
      <c r="K269" s="146"/>
      <c r="L269" s="33"/>
      <c r="M269" s="147" t="s">
        <v>1</v>
      </c>
      <c r="N269" s="148" t="s">
        <v>41</v>
      </c>
      <c r="O269" s="58"/>
      <c r="P269" s="149">
        <f>O269*H269</f>
        <v>0</v>
      </c>
      <c r="Q269" s="149">
        <v>0</v>
      </c>
      <c r="R269" s="149">
        <f>Q269*H269</f>
        <v>0</v>
      </c>
      <c r="S269" s="149">
        <v>0</v>
      </c>
      <c r="T269" s="150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1" t="s">
        <v>128</v>
      </c>
      <c r="AT269" s="151" t="s">
        <v>124</v>
      </c>
      <c r="AU269" s="151" t="s">
        <v>83</v>
      </c>
      <c r="AY269" s="17" t="s">
        <v>123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7" t="s">
        <v>83</v>
      </c>
      <c r="BK269" s="152">
        <f>ROUND(I269*H269,2)</f>
        <v>0</v>
      </c>
      <c r="BL269" s="17" t="s">
        <v>128</v>
      </c>
      <c r="BM269" s="151" t="s">
        <v>313</v>
      </c>
    </row>
    <row r="270" spans="2:51" s="13" customFormat="1" ht="12">
      <c r="B270" s="162"/>
      <c r="D270" s="154" t="s">
        <v>129</v>
      </c>
      <c r="E270" s="163" t="s">
        <v>1</v>
      </c>
      <c r="F270" s="164" t="s">
        <v>314</v>
      </c>
      <c r="H270" s="163" t="s">
        <v>1</v>
      </c>
      <c r="I270" s="165"/>
      <c r="L270" s="162"/>
      <c r="M270" s="166"/>
      <c r="N270" s="167"/>
      <c r="O270" s="167"/>
      <c r="P270" s="167"/>
      <c r="Q270" s="167"/>
      <c r="R270" s="167"/>
      <c r="S270" s="167"/>
      <c r="T270" s="168"/>
      <c r="AT270" s="163" t="s">
        <v>129</v>
      </c>
      <c r="AU270" s="163" t="s">
        <v>83</v>
      </c>
      <c r="AV270" s="13" t="s">
        <v>83</v>
      </c>
      <c r="AW270" s="13" t="s">
        <v>32</v>
      </c>
      <c r="AX270" s="13" t="s">
        <v>76</v>
      </c>
      <c r="AY270" s="163" t="s">
        <v>123</v>
      </c>
    </row>
    <row r="271" spans="2:51" s="12" customFormat="1" ht="12">
      <c r="B271" s="153"/>
      <c r="D271" s="154" t="s">
        <v>129</v>
      </c>
      <c r="E271" s="155" t="s">
        <v>1</v>
      </c>
      <c r="F271" s="156" t="s">
        <v>315</v>
      </c>
      <c r="H271" s="157">
        <v>0.851</v>
      </c>
      <c r="I271" s="158"/>
      <c r="L271" s="153"/>
      <c r="M271" s="159"/>
      <c r="N271" s="160"/>
      <c r="O271" s="160"/>
      <c r="P271" s="160"/>
      <c r="Q271" s="160"/>
      <c r="R271" s="160"/>
      <c r="S271" s="160"/>
      <c r="T271" s="161"/>
      <c r="AT271" s="155" t="s">
        <v>129</v>
      </c>
      <c r="AU271" s="155" t="s">
        <v>83</v>
      </c>
      <c r="AV271" s="12" t="s">
        <v>85</v>
      </c>
      <c r="AW271" s="12" t="s">
        <v>32</v>
      </c>
      <c r="AX271" s="12" t="s">
        <v>76</v>
      </c>
      <c r="AY271" s="155" t="s">
        <v>123</v>
      </c>
    </row>
    <row r="272" spans="2:51" s="14" customFormat="1" ht="12">
      <c r="B272" s="169"/>
      <c r="D272" s="154" t="s">
        <v>129</v>
      </c>
      <c r="E272" s="170" t="s">
        <v>1</v>
      </c>
      <c r="F272" s="171" t="s">
        <v>133</v>
      </c>
      <c r="H272" s="172">
        <v>0.851</v>
      </c>
      <c r="I272" s="173"/>
      <c r="L272" s="169"/>
      <c r="M272" s="174"/>
      <c r="N272" s="175"/>
      <c r="O272" s="175"/>
      <c r="P272" s="175"/>
      <c r="Q272" s="175"/>
      <c r="R272" s="175"/>
      <c r="S272" s="175"/>
      <c r="T272" s="176"/>
      <c r="AT272" s="170" t="s">
        <v>129</v>
      </c>
      <c r="AU272" s="170" t="s">
        <v>83</v>
      </c>
      <c r="AV272" s="14" t="s">
        <v>128</v>
      </c>
      <c r="AW272" s="14" t="s">
        <v>32</v>
      </c>
      <c r="AX272" s="14" t="s">
        <v>83</v>
      </c>
      <c r="AY272" s="170" t="s">
        <v>123</v>
      </c>
    </row>
    <row r="273" spans="1:65" s="2" customFormat="1" ht="24.2" customHeight="1">
      <c r="A273" s="32"/>
      <c r="B273" s="138"/>
      <c r="C273" s="139" t="s">
        <v>316</v>
      </c>
      <c r="D273" s="139" t="s">
        <v>124</v>
      </c>
      <c r="E273" s="140" t="s">
        <v>317</v>
      </c>
      <c r="F273" s="141" t="s">
        <v>318</v>
      </c>
      <c r="G273" s="142" t="s">
        <v>155</v>
      </c>
      <c r="H273" s="143">
        <v>30.089</v>
      </c>
      <c r="I273" s="144"/>
      <c r="J273" s="145">
        <f>ROUND(I273*H273,2)</f>
        <v>0</v>
      </c>
      <c r="K273" s="146"/>
      <c r="L273" s="33"/>
      <c r="M273" s="147" t="s">
        <v>1</v>
      </c>
      <c r="N273" s="148" t="s">
        <v>41</v>
      </c>
      <c r="O273" s="58"/>
      <c r="P273" s="149">
        <f>O273*H273</f>
        <v>0</v>
      </c>
      <c r="Q273" s="149">
        <v>0</v>
      </c>
      <c r="R273" s="149">
        <f>Q273*H273</f>
        <v>0</v>
      </c>
      <c r="S273" s="149">
        <v>0</v>
      </c>
      <c r="T273" s="150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1" t="s">
        <v>128</v>
      </c>
      <c r="AT273" s="151" t="s">
        <v>124</v>
      </c>
      <c r="AU273" s="151" t="s">
        <v>83</v>
      </c>
      <c r="AY273" s="17" t="s">
        <v>123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7" t="s">
        <v>83</v>
      </c>
      <c r="BK273" s="152">
        <f>ROUND(I273*H273,2)</f>
        <v>0</v>
      </c>
      <c r="BL273" s="17" t="s">
        <v>128</v>
      </c>
      <c r="BM273" s="151" t="s">
        <v>319</v>
      </c>
    </row>
    <row r="274" spans="2:51" s="13" customFormat="1" ht="12">
      <c r="B274" s="162"/>
      <c r="D274" s="154" t="s">
        <v>129</v>
      </c>
      <c r="E274" s="163" t="s">
        <v>1</v>
      </c>
      <c r="F274" s="164" t="s">
        <v>320</v>
      </c>
      <c r="H274" s="163" t="s">
        <v>1</v>
      </c>
      <c r="I274" s="165"/>
      <c r="L274" s="162"/>
      <c r="M274" s="166"/>
      <c r="N274" s="167"/>
      <c r="O274" s="167"/>
      <c r="P274" s="167"/>
      <c r="Q274" s="167"/>
      <c r="R274" s="167"/>
      <c r="S274" s="167"/>
      <c r="T274" s="168"/>
      <c r="AT274" s="163" t="s">
        <v>129</v>
      </c>
      <c r="AU274" s="163" t="s">
        <v>83</v>
      </c>
      <c r="AV274" s="13" t="s">
        <v>83</v>
      </c>
      <c r="AW274" s="13" t="s">
        <v>32</v>
      </c>
      <c r="AX274" s="13" t="s">
        <v>76</v>
      </c>
      <c r="AY274" s="163" t="s">
        <v>123</v>
      </c>
    </row>
    <row r="275" spans="2:51" s="12" customFormat="1" ht="12">
      <c r="B275" s="153"/>
      <c r="D275" s="154" t="s">
        <v>129</v>
      </c>
      <c r="E275" s="155" t="s">
        <v>1</v>
      </c>
      <c r="F275" s="156" t="s">
        <v>321</v>
      </c>
      <c r="H275" s="157">
        <v>4.86</v>
      </c>
      <c r="I275" s="158"/>
      <c r="L275" s="153"/>
      <c r="M275" s="159"/>
      <c r="N275" s="160"/>
      <c r="O275" s="160"/>
      <c r="P275" s="160"/>
      <c r="Q275" s="160"/>
      <c r="R275" s="160"/>
      <c r="S275" s="160"/>
      <c r="T275" s="161"/>
      <c r="AT275" s="155" t="s">
        <v>129</v>
      </c>
      <c r="AU275" s="155" t="s">
        <v>83</v>
      </c>
      <c r="AV275" s="12" t="s">
        <v>85</v>
      </c>
      <c r="AW275" s="12" t="s">
        <v>32</v>
      </c>
      <c r="AX275" s="12" t="s">
        <v>76</v>
      </c>
      <c r="AY275" s="155" t="s">
        <v>123</v>
      </c>
    </row>
    <row r="276" spans="2:51" s="12" customFormat="1" ht="12">
      <c r="B276" s="153"/>
      <c r="D276" s="154" t="s">
        <v>129</v>
      </c>
      <c r="E276" s="155" t="s">
        <v>1</v>
      </c>
      <c r="F276" s="156" t="s">
        <v>322</v>
      </c>
      <c r="H276" s="157">
        <v>1.406</v>
      </c>
      <c r="I276" s="158"/>
      <c r="L276" s="153"/>
      <c r="M276" s="159"/>
      <c r="N276" s="160"/>
      <c r="O276" s="160"/>
      <c r="P276" s="160"/>
      <c r="Q276" s="160"/>
      <c r="R276" s="160"/>
      <c r="S276" s="160"/>
      <c r="T276" s="161"/>
      <c r="AT276" s="155" t="s">
        <v>129</v>
      </c>
      <c r="AU276" s="155" t="s">
        <v>83</v>
      </c>
      <c r="AV276" s="12" t="s">
        <v>85</v>
      </c>
      <c r="AW276" s="12" t="s">
        <v>32</v>
      </c>
      <c r="AX276" s="12" t="s">
        <v>76</v>
      </c>
      <c r="AY276" s="155" t="s">
        <v>123</v>
      </c>
    </row>
    <row r="277" spans="2:51" s="12" customFormat="1" ht="12">
      <c r="B277" s="153"/>
      <c r="D277" s="154" t="s">
        <v>129</v>
      </c>
      <c r="E277" s="155" t="s">
        <v>1</v>
      </c>
      <c r="F277" s="156" t="s">
        <v>323</v>
      </c>
      <c r="H277" s="157">
        <v>1.8</v>
      </c>
      <c r="I277" s="158"/>
      <c r="L277" s="153"/>
      <c r="M277" s="159"/>
      <c r="N277" s="160"/>
      <c r="O277" s="160"/>
      <c r="P277" s="160"/>
      <c r="Q277" s="160"/>
      <c r="R277" s="160"/>
      <c r="S277" s="160"/>
      <c r="T277" s="161"/>
      <c r="AT277" s="155" t="s">
        <v>129</v>
      </c>
      <c r="AU277" s="155" t="s">
        <v>83</v>
      </c>
      <c r="AV277" s="12" t="s">
        <v>85</v>
      </c>
      <c r="AW277" s="12" t="s">
        <v>32</v>
      </c>
      <c r="AX277" s="12" t="s">
        <v>76</v>
      </c>
      <c r="AY277" s="155" t="s">
        <v>123</v>
      </c>
    </row>
    <row r="278" spans="2:51" s="12" customFormat="1" ht="33.75">
      <c r="B278" s="153"/>
      <c r="D278" s="154" t="s">
        <v>129</v>
      </c>
      <c r="E278" s="155" t="s">
        <v>1</v>
      </c>
      <c r="F278" s="156" t="s">
        <v>324</v>
      </c>
      <c r="H278" s="157">
        <v>22.023</v>
      </c>
      <c r="I278" s="158"/>
      <c r="L278" s="153"/>
      <c r="M278" s="159"/>
      <c r="N278" s="160"/>
      <c r="O278" s="160"/>
      <c r="P278" s="160"/>
      <c r="Q278" s="160"/>
      <c r="R278" s="160"/>
      <c r="S278" s="160"/>
      <c r="T278" s="161"/>
      <c r="AT278" s="155" t="s">
        <v>129</v>
      </c>
      <c r="AU278" s="155" t="s">
        <v>83</v>
      </c>
      <c r="AV278" s="12" t="s">
        <v>85</v>
      </c>
      <c r="AW278" s="12" t="s">
        <v>32</v>
      </c>
      <c r="AX278" s="12" t="s">
        <v>76</v>
      </c>
      <c r="AY278" s="155" t="s">
        <v>123</v>
      </c>
    </row>
    <row r="279" spans="2:51" s="13" customFormat="1" ht="12">
      <c r="B279" s="162"/>
      <c r="D279" s="154" t="s">
        <v>129</v>
      </c>
      <c r="E279" s="163" t="s">
        <v>1</v>
      </c>
      <c r="F279" s="164" t="s">
        <v>325</v>
      </c>
      <c r="H279" s="163" t="s">
        <v>1</v>
      </c>
      <c r="I279" s="165"/>
      <c r="L279" s="162"/>
      <c r="M279" s="166"/>
      <c r="N279" s="167"/>
      <c r="O279" s="167"/>
      <c r="P279" s="167"/>
      <c r="Q279" s="167"/>
      <c r="R279" s="167"/>
      <c r="S279" s="167"/>
      <c r="T279" s="168"/>
      <c r="AT279" s="163" t="s">
        <v>129</v>
      </c>
      <c r="AU279" s="163" t="s">
        <v>83</v>
      </c>
      <c r="AV279" s="13" t="s">
        <v>83</v>
      </c>
      <c r="AW279" s="13" t="s">
        <v>32</v>
      </c>
      <c r="AX279" s="13" t="s">
        <v>76</v>
      </c>
      <c r="AY279" s="163" t="s">
        <v>123</v>
      </c>
    </row>
    <row r="280" spans="2:51" s="14" customFormat="1" ht="12">
      <c r="B280" s="169"/>
      <c r="D280" s="154" t="s">
        <v>129</v>
      </c>
      <c r="E280" s="170" t="s">
        <v>1</v>
      </c>
      <c r="F280" s="171" t="s">
        <v>133</v>
      </c>
      <c r="H280" s="172">
        <v>30.089</v>
      </c>
      <c r="I280" s="173"/>
      <c r="L280" s="169"/>
      <c r="M280" s="174"/>
      <c r="N280" s="175"/>
      <c r="O280" s="175"/>
      <c r="P280" s="175"/>
      <c r="Q280" s="175"/>
      <c r="R280" s="175"/>
      <c r="S280" s="175"/>
      <c r="T280" s="176"/>
      <c r="AT280" s="170" t="s">
        <v>129</v>
      </c>
      <c r="AU280" s="170" t="s">
        <v>83</v>
      </c>
      <c r="AV280" s="14" t="s">
        <v>128</v>
      </c>
      <c r="AW280" s="14" t="s">
        <v>32</v>
      </c>
      <c r="AX280" s="14" t="s">
        <v>83</v>
      </c>
      <c r="AY280" s="170" t="s">
        <v>123</v>
      </c>
    </row>
    <row r="281" spans="1:65" s="2" customFormat="1" ht="21.75" customHeight="1">
      <c r="A281" s="32"/>
      <c r="B281" s="138"/>
      <c r="C281" s="139" t="s">
        <v>227</v>
      </c>
      <c r="D281" s="139" t="s">
        <v>124</v>
      </c>
      <c r="E281" s="140" t="s">
        <v>326</v>
      </c>
      <c r="F281" s="141" t="s">
        <v>327</v>
      </c>
      <c r="G281" s="142" t="s">
        <v>155</v>
      </c>
      <c r="H281" s="143">
        <v>2.4</v>
      </c>
      <c r="I281" s="144"/>
      <c r="J281" s="145">
        <f>ROUND(I281*H281,2)</f>
        <v>0</v>
      </c>
      <c r="K281" s="146"/>
      <c r="L281" s="33"/>
      <c r="M281" s="147" t="s">
        <v>1</v>
      </c>
      <c r="N281" s="148" t="s">
        <v>41</v>
      </c>
      <c r="O281" s="58"/>
      <c r="P281" s="149">
        <f>O281*H281</f>
        <v>0</v>
      </c>
      <c r="Q281" s="149">
        <v>0</v>
      </c>
      <c r="R281" s="149">
        <f>Q281*H281</f>
        <v>0</v>
      </c>
      <c r="S281" s="149">
        <v>0</v>
      </c>
      <c r="T281" s="150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1" t="s">
        <v>128</v>
      </c>
      <c r="AT281" s="151" t="s">
        <v>124</v>
      </c>
      <c r="AU281" s="151" t="s">
        <v>83</v>
      </c>
      <c r="AY281" s="17" t="s">
        <v>123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7" t="s">
        <v>83</v>
      </c>
      <c r="BK281" s="152">
        <f>ROUND(I281*H281,2)</f>
        <v>0</v>
      </c>
      <c r="BL281" s="17" t="s">
        <v>128</v>
      </c>
      <c r="BM281" s="151" t="s">
        <v>328</v>
      </c>
    </row>
    <row r="282" spans="2:51" s="13" customFormat="1" ht="12">
      <c r="B282" s="162"/>
      <c r="D282" s="154" t="s">
        <v>129</v>
      </c>
      <c r="E282" s="163" t="s">
        <v>1</v>
      </c>
      <c r="F282" s="164" t="s">
        <v>257</v>
      </c>
      <c r="H282" s="163" t="s">
        <v>1</v>
      </c>
      <c r="I282" s="165"/>
      <c r="L282" s="162"/>
      <c r="M282" s="166"/>
      <c r="N282" s="167"/>
      <c r="O282" s="167"/>
      <c r="P282" s="167"/>
      <c r="Q282" s="167"/>
      <c r="R282" s="167"/>
      <c r="S282" s="167"/>
      <c r="T282" s="168"/>
      <c r="AT282" s="163" t="s">
        <v>129</v>
      </c>
      <c r="AU282" s="163" t="s">
        <v>83</v>
      </c>
      <c r="AV282" s="13" t="s">
        <v>83</v>
      </c>
      <c r="AW282" s="13" t="s">
        <v>32</v>
      </c>
      <c r="AX282" s="13" t="s">
        <v>76</v>
      </c>
      <c r="AY282" s="163" t="s">
        <v>123</v>
      </c>
    </row>
    <row r="283" spans="2:51" s="12" customFormat="1" ht="12">
      <c r="B283" s="153"/>
      <c r="D283" s="154" t="s">
        <v>129</v>
      </c>
      <c r="E283" s="155" t="s">
        <v>1</v>
      </c>
      <c r="F283" s="156" t="s">
        <v>329</v>
      </c>
      <c r="H283" s="157">
        <v>2.4</v>
      </c>
      <c r="I283" s="158"/>
      <c r="L283" s="153"/>
      <c r="M283" s="159"/>
      <c r="N283" s="160"/>
      <c r="O283" s="160"/>
      <c r="P283" s="160"/>
      <c r="Q283" s="160"/>
      <c r="R283" s="160"/>
      <c r="S283" s="160"/>
      <c r="T283" s="161"/>
      <c r="AT283" s="155" t="s">
        <v>129</v>
      </c>
      <c r="AU283" s="155" t="s">
        <v>83</v>
      </c>
      <c r="AV283" s="12" t="s">
        <v>85</v>
      </c>
      <c r="AW283" s="12" t="s">
        <v>32</v>
      </c>
      <c r="AX283" s="12" t="s">
        <v>76</v>
      </c>
      <c r="AY283" s="155" t="s">
        <v>123</v>
      </c>
    </row>
    <row r="284" spans="2:51" s="14" customFormat="1" ht="12">
      <c r="B284" s="169"/>
      <c r="D284" s="154" t="s">
        <v>129</v>
      </c>
      <c r="E284" s="170" t="s">
        <v>1</v>
      </c>
      <c r="F284" s="171" t="s">
        <v>133</v>
      </c>
      <c r="H284" s="172">
        <v>2.4</v>
      </c>
      <c r="I284" s="173"/>
      <c r="L284" s="169"/>
      <c r="M284" s="174"/>
      <c r="N284" s="175"/>
      <c r="O284" s="175"/>
      <c r="P284" s="175"/>
      <c r="Q284" s="175"/>
      <c r="R284" s="175"/>
      <c r="S284" s="175"/>
      <c r="T284" s="176"/>
      <c r="AT284" s="170" t="s">
        <v>129</v>
      </c>
      <c r="AU284" s="170" t="s">
        <v>83</v>
      </c>
      <c r="AV284" s="14" t="s">
        <v>128</v>
      </c>
      <c r="AW284" s="14" t="s">
        <v>32</v>
      </c>
      <c r="AX284" s="14" t="s">
        <v>83</v>
      </c>
      <c r="AY284" s="170" t="s">
        <v>123</v>
      </c>
    </row>
    <row r="285" spans="1:65" s="2" customFormat="1" ht="24.2" customHeight="1">
      <c r="A285" s="32"/>
      <c r="B285" s="138"/>
      <c r="C285" s="139" t="s">
        <v>330</v>
      </c>
      <c r="D285" s="139" t="s">
        <v>124</v>
      </c>
      <c r="E285" s="140" t="s">
        <v>331</v>
      </c>
      <c r="F285" s="141" t="s">
        <v>332</v>
      </c>
      <c r="G285" s="142" t="s">
        <v>155</v>
      </c>
      <c r="H285" s="143">
        <v>11.05</v>
      </c>
      <c r="I285" s="144"/>
      <c r="J285" s="145">
        <f>ROUND(I285*H285,2)</f>
        <v>0</v>
      </c>
      <c r="K285" s="146"/>
      <c r="L285" s="33"/>
      <c r="M285" s="147" t="s">
        <v>1</v>
      </c>
      <c r="N285" s="148" t="s">
        <v>41</v>
      </c>
      <c r="O285" s="58"/>
      <c r="P285" s="149">
        <f>O285*H285</f>
        <v>0</v>
      </c>
      <c r="Q285" s="149">
        <v>0</v>
      </c>
      <c r="R285" s="149">
        <f>Q285*H285</f>
        <v>0</v>
      </c>
      <c r="S285" s="149">
        <v>0</v>
      </c>
      <c r="T285" s="150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1" t="s">
        <v>128</v>
      </c>
      <c r="AT285" s="151" t="s">
        <v>124</v>
      </c>
      <c r="AU285" s="151" t="s">
        <v>83</v>
      </c>
      <c r="AY285" s="17" t="s">
        <v>123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7" t="s">
        <v>83</v>
      </c>
      <c r="BK285" s="152">
        <f>ROUND(I285*H285,2)</f>
        <v>0</v>
      </c>
      <c r="BL285" s="17" t="s">
        <v>128</v>
      </c>
      <c r="BM285" s="151" t="s">
        <v>333</v>
      </c>
    </row>
    <row r="286" spans="2:51" s="13" customFormat="1" ht="12">
      <c r="B286" s="162"/>
      <c r="D286" s="154" t="s">
        <v>129</v>
      </c>
      <c r="E286" s="163" t="s">
        <v>1</v>
      </c>
      <c r="F286" s="164" t="s">
        <v>257</v>
      </c>
      <c r="H286" s="163" t="s">
        <v>1</v>
      </c>
      <c r="I286" s="165"/>
      <c r="L286" s="162"/>
      <c r="M286" s="166"/>
      <c r="N286" s="167"/>
      <c r="O286" s="167"/>
      <c r="P286" s="167"/>
      <c r="Q286" s="167"/>
      <c r="R286" s="167"/>
      <c r="S286" s="167"/>
      <c r="T286" s="168"/>
      <c r="AT286" s="163" t="s">
        <v>129</v>
      </c>
      <c r="AU286" s="163" t="s">
        <v>83</v>
      </c>
      <c r="AV286" s="13" t="s">
        <v>83</v>
      </c>
      <c r="AW286" s="13" t="s">
        <v>32</v>
      </c>
      <c r="AX286" s="13" t="s">
        <v>76</v>
      </c>
      <c r="AY286" s="163" t="s">
        <v>123</v>
      </c>
    </row>
    <row r="287" spans="2:51" s="12" customFormat="1" ht="12">
      <c r="B287" s="153"/>
      <c r="D287" s="154" t="s">
        <v>129</v>
      </c>
      <c r="E287" s="155" t="s">
        <v>1</v>
      </c>
      <c r="F287" s="156" t="s">
        <v>334</v>
      </c>
      <c r="H287" s="157">
        <v>11.05</v>
      </c>
      <c r="I287" s="158"/>
      <c r="L287" s="153"/>
      <c r="M287" s="159"/>
      <c r="N287" s="160"/>
      <c r="O287" s="160"/>
      <c r="P287" s="160"/>
      <c r="Q287" s="160"/>
      <c r="R287" s="160"/>
      <c r="S287" s="160"/>
      <c r="T287" s="161"/>
      <c r="AT287" s="155" t="s">
        <v>129</v>
      </c>
      <c r="AU287" s="155" t="s">
        <v>83</v>
      </c>
      <c r="AV287" s="12" t="s">
        <v>85</v>
      </c>
      <c r="AW287" s="12" t="s">
        <v>32</v>
      </c>
      <c r="AX287" s="12" t="s">
        <v>76</v>
      </c>
      <c r="AY287" s="155" t="s">
        <v>123</v>
      </c>
    </row>
    <row r="288" spans="2:51" s="14" customFormat="1" ht="12">
      <c r="B288" s="169"/>
      <c r="D288" s="154" t="s">
        <v>129</v>
      </c>
      <c r="E288" s="170" t="s">
        <v>1</v>
      </c>
      <c r="F288" s="171" t="s">
        <v>133</v>
      </c>
      <c r="H288" s="172">
        <v>11.05</v>
      </c>
      <c r="I288" s="173"/>
      <c r="L288" s="169"/>
      <c r="M288" s="174"/>
      <c r="N288" s="175"/>
      <c r="O288" s="175"/>
      <c r="P288" s="175"/>
      <c r="Q288" s="175"/>
      <c r="R288" s="175"/>
      <c r="S288" s="175"/>
      <c r="T288" s="176"/>
      <c r="AT288" s="170" t="s">
        <v>129</v>
      </c>
      <c r="AU288" s="170" t="s">
        <v>83</v>
      </c>
      <c r="AV288" s="14" t="s">
        <v>128</v>
      </c>
      <c r="AW288" s="14" t="s">
        <v>32</v>
      </c>
      <c r="AX288" s="14" t="s">
        <v>83</v>
      </c>
      <c r="AY288" s="170" t="s">
        <v>123</v>
      </c>
    </row>
    <row r="289" spans="1:65" s="2" customFormat="1" ht="16.5" customHeight="1">
      <c r="A289" s="32"/>
      <c r="B289" s="138"/>
      <c r="C289" s="139" t="s">
        <v>231</v>
      </c>
      <c r="D289" s="139" t="s">
        <v>124</v>
      </c>
      <c r="E289" s="140" t="s">
        <v>335</v>
      </c>
      <c r="F289" s="141" t="s">
        <v>336</v>
      </c>
      <c r="G289" s="142" t="s">
        <v>155</v>
      </c>
      <c r="H289" s="143">
        <v>29.364</v>
      </c>
      <c r="I289" s="144"/>
      <c r="J289" s="145">
        <f>ROUND(I289*H289,2)</f>
        <v>0</v>
      </c>
      <c r="K289" s="146"/>
      <c r="L289" s="33"/>
      <c r="M289" s="147" t="s">
        <v>1</v>
      </c>
      <c r="N289" s="148" t="s">
        <v>41</v>
      </c>
      <c r="O289" s="58"/>
      <c r="P289" s="149">
        <f>O289*H289</f>
        <v>0</v>
      </c>
      <c r="Q289" s="149">
        <v>0</v>
      </c>
      <c r="R289" s="149">
        <f>Q289*H289</f>
        <v>0</v>
      </c>
      <c r="S289" s="149">
        <v>0</v>
      </c>
      <c r="T289" s="150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1" t="s">
        <v>128</v>
      </c>
      <c r="AT289" s="151" t="s">
        <v>124</v>
      </c>
      <c r="AU289" s="151" t="s">
        <v>83</v>
      </c>
      <c r="AY289" s="17" t="s">
        <v>123</v>
      </c>
      <c r="BE289" s="152">
        <f>IF(N289="základní",J289,0)</f>
        <v>0</v>
      </c>
      <c r="BF289" s="152">
        <f>IF(N289="snížená",J289,0)</f>
        <v>0</v>
      </c>
      <c r="BG289" s="152">
        <f>IF(N289="zákl. přenesená",J289,0)</f>
        <v>0</v>
      </c>
      <c r="BH289" s="152">
        <f>IF(N289="sníž. přenesená",J289,0)</f>
        <v>0</v>
      </c>
      <c r="BI289" s="152">
        <f>IF(N289="nulová",J289,0)</f>
        <v>0</v>
      </c>
      <c r="BJ289" s="17" t="s">
        <v>83</v>
      </c>
      <c r="BK289" s="152">
        <f>ROUND(I289*H289,2)</f>
        <v>0</v>
      </c>
      <c r="BL289" s="17" t="s">
        <v>128</v>
      </c>
      <c r="BM289" s="151" t="s">
        <v>337</v>
      </c>
    </row>
    <row r="290" spans="2:51" s="13" customFormat="1" ht="12">
      <c r="B290" s="162"/>
      <c r="D290" s="154" t="s">
        <v>129</v>
      </c>
      <c r="E290" s="163" t="s">
        <v>1</v>
      </c>
      <c r="F290" s="164" t="s">
        <v>314</v>
      </c>
      <c r="H290" s="163" t="s">
        <v>1</v>
      </c>
      <c r="I290" s="165"/>
      <c r="L290" s="162"/>
      <c r="M290" s="166"/>
      <c r="N290" s="167"/>
      <c r="O290" s="167"/>
      <c r="P290" s="167"/>
      <c r="Q290" s="167"/>
      <c r="R290" s="167"/>
      <c r="S290" s="167"/>
      <c r="T290" s="168"/>
      <c r="AT290" s="163" t="s">
        <v>129</v>
      </c>
      <c r="AU290" s="163" t="s">
        <v>83</v>
      </c>
      <c r="AV290" s="13" t="s">
        <v>83</v>
      </c>
      <c r="AW290" s="13" t="s">
        <v>32</v>
      </c>
      <c r="AX290" s="13" t="s">
        <v>76</v>
      </c>
      <c r="AY290" s="163" t="s">
        <v>123</v>
      </c>
    </row>
    <row r="291" spans="2:51" s="12" customFormat="1" ht="22.5">
      <c r="B291" s="153"/>
      <c r="D291" s="154" t="s">
        <v>129</v>
      </c>
      <c r="E291" s="155" t="s">
        <v>1</v>
      </c>
      <c r="F291" s="156" t="s">
        <v>338</v>
      </c>
      <c r="H291" s="157">
        <v>29.364</v>
      </c>
      <c r="I291" s="158"/>
      <c r="L291" s="153"/>
      <c r="M291" s="159"/>
      <c r="N291" s="160"/>
      <c r="O291" s="160"/>
      <c r="P291" s="160"/>
      <c r="Q291" s="160"/>
      <c r="R291" s="160"/>
      <c r="S291" s="160"/>
      <c r="T291" s="161"/>
      <c r="AT291" s="155" t="s">
        <v>129</v>
      </c>
      <c r="AU291" s="155" t="s">
        <v>83</v>
      </c>
      <c r="AV291" s="12" t="s">
        <v>85</v>
      </c>
      <c r="AW291" s="12" t="s">
        <v>32</v>
      </c>
      <c r="AX291" s="12" t="s">
        <v>76</v>
      </c>
      <c r="AY291" s="155" t="s">
        <v>123</v>
      </c>
    </row>
    <row r="292" spans="2:51" s="14" customFormat="1" ht="12">
      <c r="B292" s="169"/>
      <c r="D292" s="154" t="s">
        <v>129</v>
      </c>
      <c r="E292" s="170" t="s">
        <v>1</v>
      </c>
      <c r="F292" s="171" t="s">
        <v>133</v>
      </c>
      <c r="H292" s="172">
        <v>29.364</v>
      </c>
      <c r="I292" s="173"/>
      <c r="L292" s="169"/>
      <c r="M292" s="174"/>
      <c r="N292" s="175"/>
      <c r="O292" s="175"/>
      <c r="P292" s="175"/>
      <c r="Q292" s="175"/>
      <c r="R292" s="175"/>
      <c r="S292" s="175"/>
      <c r="T292" s="176"/>
      <c r="AT292" s="170" t="s">
        <v>129</v>
      </c>
      <c r="AU292" s="170" t="s">
        <v>83</v>
      </c>
      <c r="AV292" s="14" t="s">
        <v>128</v>
      </c>
      <c r="AW292" s="14" t="s">
        <v>32</v>
      </c>
      <c r="AX292" s="14" t="s">
        <v>83</v>
      </c>
      <c r="AY292" s="170" t="s">
        <v>123</v>
      </c>
    </row>
    <row r="293" spans="1:65" s="2" customFormat="1" ht="24.2" customHeight="1">
      <c r="A293" s="32"/>
      <c r="B293" s="138"/>
      <c r="C293" s="139" t="s">
        <v>339</v>
      </c>
      <c r="D293" s="139" t="s">
        <v>124</v>
      </c>
      <c r="E293" s="140" t="s">
        <v>340</v>
      </c>
      <c r="F293" s="141" t="s">
        <v>341</v>
      </c>
      <c r="G293" s="142" t="s">
        <v>155</v>
      </c>
      <c r="H293" s="143">
        <v>22.43</v>
      </c>
      <c r="I293" s="144"/>
      <c r="J293" s="145">
        <f>ROUND(I293*H293,2)</f>
        <v>0</v>
      </c>
      <c r="K293" s="146"/>
      <c r="L293" s="33"/>
      <c r="M293" s="147" t="s">
        <v>1</v>
      </c>
      <c r="N293" s="148" t="s">
        <v>41</v>
      </c>
      <c r="O293" s="58"/>
      <c r="P293" s="149">
        <f>O293*H293</f>
        <v>0</v>
      </c>
      <c r="Q293" s="149">
        <v>0</v>
      </c>
      <c r="R293" s="149">
        <f>Q293*H293</f>
        <v>0</v>
      </c>
      <c r="S293" s="149">
        <v>0</v>
      </c>
      <c r="T293" s="150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1" t="s">
        <v>128</v>
      </c>
      <c r="AT293" s="151" t="s">
        <v>124</v>
      </c>
      <c r="AU293" s="151" t="s">
        <v>83</v>
      </c>
      <c r="AY293" s="17" t="s">
        <v>123</v>
      </c>
      <c r="BE293" s="152">
        <f>IF(N293="základní",J293,0)</f>
        <v>0</v>
      </c>
      <c r="BF293" s="152">
        <f>IF(N293="snížená",J293,0)</f>
        <v>0</v>
      </c>
      <c r="BG293" s="152">
        <f>IF(N293="zákl. přenesená",J293,0)</f>
        <v>0</v>
      </c>
      <c r="BH293" s="152">
        <f>IF(N293="sníž. přenesená",J293,0)</f>
        <v>0</v>
      </c>
      <c r="BI293" s="152">
        <f>IF(N293="nulová",J293,0)</f>
        <v>0</v>
      </c>
      <c r="BJ293" s="17" t="s">
        <v>83</v>
      </c>
      <c r="BK293" s="152">
        <f>ROUND(I293*H293,2)</f>
        <v>0</v>
      </c>
      <c r="BL293" s="17" t="s">
        <v>128</v>
      </c>
      <c r="BM293" s="151" t="s">
        <v>342</v>
      </c>
    </row>
    <row r="294" spans="2:51" s="13" customFormat="1" ht="12">
      <c r="B294" s="162"/>
      <c r="D294" s="154" t="s">
        <v>129</v>
      </c>
      <c r="E294" s="163" t="s">
        <v>1</v>
      </c>
      <c r="F294" s="164" t="s">
        <v>314</v>
      </c>
      <c r="H294" s="163" t="s">
        <v>1</v>
      </c>
      <c r="I294" s="165"/>
      <c r="L294" s="162"/>
      <c r="M294" s="166"/>
      <c r="N294" s="167"/>
      <c r="O294" s="167"/>
      <c r="P294" s="167"/>
      <c r="Q294" s="167"/>
      <c r="R294" s="167"/>
      <c r="S294" s="167"/>
      <c r="T294" s="168"/>
      <c r="AT294" s="163" t="s">
        <v>129</v>
      </c>
      <c r="AU294" s="163" t="s">
        <v>83</v>
      </c>
      <c r="AV294" s="13" t="s">
        <v>83</v>
      </c>
      <c r="AW294" s="13" t="s">
        <v>32</v>
      </c>
      <c r="AX294" s="13" t="s">
        <v>76</v>
      </c>
      <c r="AY294" s="163" t="s">
        <v>123</v>
      </c>
    </row>
    <row r="295" spans="2:51" s="12" customFormat="1" ht="12">
      <c r="B295" s="153"/>
      <c r="D295" s="154" t="s">
        <v>129</v>
      </c>
      <c r="E295" s="155" t="s">
        <v>1</v>
      </c>
      <c r="F295" s="156" t="s">
        <v>343</v>
      </c>
      <c r="H295" s="157">
        <v>5.47</v>
      </c>
      <c r="I295" s="158"/>
      <c r="L295" s="153"/>
      <c r="M295" s="159"/>
      <c r="N295" s="160"/>
      <c r="O295" s="160"/>
      <c r="P295" s="160"/>
      <c r="Q295" s="160"/>
      <c r="R295" s="160"/>
      <c r="S295" s="160"/>
      <c r="T295" s="161"/>
      <c r="AT295" s="155" t="s">
        <v>129</v>
      </c>
      <c r="AU295" s="155" t="s">
        <v>83</v>
      </c>
      <c r="AV295" s="12" t="s">
        <v>85</v>
      </c>
      <c r="AW295" s="12" t="s">
        <v>32</v>
      </c>
      <c r="AX295" s="12" t="s">
        <v>76</v>
      </c>
      <c r="AY295" s="155" t="s">
        <v>123</v>
      </c>
    </row>
    <row r="296" spans="2:51" s="12" customFormat="1" ht="12">
      <c r="B296" s="153"/>
      <c r="D296" s="154" t="s">
        <v>129</v>
      </c>
      <c r="E296" s="155" t="s">
        <v>1</v>
      </c>
      <c r="F296" s="156" t="s">
        <v>344</v>
      </c>
      <c r="H296" s="157">
        <v>16.96</v>
      </c>
      <c r="I296" s="158"/>
      <c r="L296" s="153"/>
      <c r="M296" s="159"/>
      <c r="N296" s="160"/>
      <c r="O296" s="160"/>
      <c r="P296" s="160"/>
      <c r="Q296" s="160"/>
      <c r="R296" s="160"/>
      <c r="S296" s="160"/>
      <c r="T296" s="161"/>
      <c r="AT296" s="155" t="s">
        <v>129</v>
      </c>
      <c r="AU296" s="155" t="s">
        <v>83</v>
      </c>
      <c r="AV296" s="12" t="s">
        <v>85</v>
      </c>
      <c r="AW296" s="12" t="s">
        <v>32</v>
      </c>
      <c r="AX296" s="12" t="s">
        <v>76</v>
      </c>
      <c r="AY296" s="155" t="s">
        <v>123</v>
      </c>
    </row>
    <row r="297" spans="2:51" s="13" customFormat="1" ht="12">
      <c r="B297" s="162"/>
      <c r="D297" s="154" t="s">
        <v>129</v>
      </c>
      <c r="E297" s="163" t="s">
        <v>1</v>
      </c>
      <c r="F297" s="164" t="s">
        <v>345</v>
      </c>
      <c r="H297" s="163" t="s">
        <v>1</v>
      </c>
      <c r="I297" s="165"/>
      <c r="L297" s="162"/>
      <c r="M297" s="166"/>
      <c r="N297" s="167"/>
      <c r="O297" s="167"/>
      <c r="P297" s="167"/>
      <c r="Q297" s="167"/>
      <c r="R297" s="167"/>
      <c r="S297" s="167"/>
      <c r="T297" s="168"/>
      <c r="AT297" s="163" t="s">
        <v>129</v>
      </c>
      <c r="AU297" s="163" t="s">
        <v>83</v>
      </c>
      <c r="AV297" s="13" t="s">
        <v>83</v>
      </c>
      <c r="AW297" s="13" t="s">
        <v>32</v>
      </c>
      <c r="AX297" s="13" t="s">
        <v>76</v>
      </c>
      <c r="AY297" s="163" t="s">
        <v>123</v>
      </c>
    </row>
    <row r="298" spans="2:51" s="14" customFormat="1" ht="12">
      <c r="B298" s="169"/>
      <c r="D298" s="154" t="s">
        <v>129</v>
      </c>
      <c r="E298" s="170" t="s">
        <v>1</v>
      </c>
      <c r="F298" s="171" t="s">
        <v>133</v>
      </c>
      <c r="H298" s="172">
        <v>22.43</v>
      </c>
      <c r="I298" s="173"/>
      <c r="L298" s="169"/>
      <c r="M298" s="174"/>
      <c r="N298" s="175"/>
      <c r="O298" s="175"/>
      <c r="P298" s="175"/>
      <c r="Q298" s="175"/>
      <c r="R298" s="175"/>
      <c r="S298" s="175"/>
      <c r="T298" s="176"/>
      <c r="AT298" s="170" t="s">
        <v>129</v>
      </c>
      <c r="AU298" s="170" t="s">
        <v>83</v>
      </c>
      <c r="AV298" s="14" t="s">
        <v>128</v>
      </c>
      <c r="AW298" s="14" t="s">
        <v>32</v>
      </c>
      <c r="AX298" s="14" t="s">
        <v>83</v>
      </c>
      <c r="AY298" s="170" t="s">
        <v>123</v>
      </c>
    </row>
    <row r="299" spans="2:63" s="11" customFormat="1" ht="25.9" customHeight="1">
      <c r="B299" s="127"/>
      <c r="D299" s="128" t="s">
        <v>75</v>
      </c>
      <c r="E299" s="129" t="s">
        <v>148</v>
      </c>
      <c r="F299" s="129" t="s">
        <v>346</v>
      </c>
      <c r="I299" s="130"/>
      <c r="J299" s="131">
        <f>BK299</f>
        <v>0</v>
      </c>
      <c r="L299" s="127"/>
      <c r="M299" s="132"/>
      <c r="N299" s="133"/>
      <c r="O299" s="133"/>
      <c r="P299" s="134">
        <f>SUM(P300:P343)</f>
        <v>0</v>
      </c>
      <c r="Q299" s="133"/>
      <c r="R299" s="134">
        <f>SUM(R300:R343)</f>
        <v>0</v>
      </c>
      <c r="S299" s="133"/>
      <c r="T299" s="135">
        <f>SUM(T300:T343)</f>
        <v>0</v>
      </c>
      <c r="AR299" s="128" t="s">
        <v>83</v>
      </c>
      <c r="AT299" s="136" t="s">
        <v>75</v>
      </c>
      <c r="AU299" s="136" t="s">
        <v>76</v>
      </c>
      <c r="AY299" s="128" t="s">
        <v>123</v>
      </c>
      <c r="BK299" s="137">
        <f>SUM(BK300:BK343)</f>
        <v>0</v>
      </c>
    </row>
    <row r="300" spans="1:65" s="2" customFormat="1" ht="24.2" customHeight="1">
      <c r="A300" s="32"/>
      <c r="B300" s="138"/>
      <c r="C300" s="139" t="s">
        <v>235</v>
      </c>
      <c r="D300" s="139" t="s">
        <v>124</v>
      </c>
      <c r="E300" s="140" t="s">
        <v>347</v>
      </c>
      <c r="F300" s="141" t="s">
        <v>348</v>
      </c>
      <c r="G300" s="142" t="s">
        <v>226</v>
      </c>
      <c r="H300" s="143">
        <v>175.3</v>
      </c>
      <c r="I300" s="144"/>
      <c r="J300" s="145">
        <f>ROUND(I300*H300,2)</f>
        <v>0</v>
      </c>
      <c r="K300" s="146"/>
      <c r="L300" s="33"/>
      <c r="M300" s="147" t="s">
        <v>1</v>
      </c>
      <c r="N300" s="148" t="s">
        <v>41</v>
      </c>
      <c r="O300" s="58"/>
      <c r="P300" s="149">
        <f>O300*H300</f>
        <v>0</v>
      </c>
      <c r="Q300" s="149">
        <v>0</v>
      </c>
      <c r="R300" s="149">
        <f>Q300*H300</f>
        <v>0</v>
      </c>
      <c r="S300" s="149">
        <v>0</v>
      </c>
      <c r="T300" s="150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1" t="s">
        <v>128</v>
      </c>
      <c r="AT300" s="151" t="s">
        <v>124</v>
      </c>
      <c r="AU300" s="151" t="s">
        <v>83</v>
      </c>
      <c r="AY300" s="17" t="s">
        <v>123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7" t="s">
        <v>83</v>
      </c>
      <c r="BK300" s="152">
        <f>ROUND(I300*H300,2)</f>
        <v>0</v>
      </c>
      <c r="BL300" s="17" t="s">
        <v>128</v>
      </c>
      <c r="BM300" s="151" t="s">
        <v>349</v>
      </c>
    </row>
    <row r="301" spans="2:51" s="13" customFormat="1" ht="12">
      <c r="B301" s="162"/>
      <c r="D301" s="154" t="s">
        <v>129</v>
      </c>
      <c r="E301" s="163" t="s">
        <v>1</v>
      </c>
      <c r="F301" s="164" t="s">
        <v>350</v>
      </c>
      <c r="H301" s="163" t="s">
        <v>1</v>
      </c>
      <c r="I301" s="165"/>
      <c r="L301" s="162"/>
      <c r="M301" s="166"/>
      <c r="N301" s="167"/>
      <c r="O301" s="167"/>
      <c r="P301" s="167"/>
      <c r="Q301" s="167"/>
      <c r="R301" s="167"/>
      <c r="S301" s="167"/>
      <c r="T301" s="168"/>
      <c r="AT301" s="163" t="s">
        <v>129</v>
      </c>
      <c r="AU301" s="163" t="s">
        <v>83</v>
      </c>
      <c r="AV301" s="13" t="s">
        <v>83</v>
      </c>
      <c r="AW301" s="13" t="s">
        <v>32</v>
      </c>
      <c r="AX301" s="13" t="s">
        <v>76</v>
      </c>
      <c r="AY301" s="163" t="s">
        <v>123</v>
      </c>
    </row>
    <row r="302" spans="2:51" s="12" customFormat="1" ht="12">
      <c r="B302" s="153"/>
      <c r="D302" s="154" t="s">
        <v>129</v>
      </c>
      <c r="E302" s="155" t="s">
        <v>1</v>
      </c>
      <c r="F302" s="156" t="s">
        <v>351</v>
      </c>
      <c r="H302" s="157">
        <v>18.5</v>
      </c>
      <c r="I302" s="158"/>
      <c r="L302" s="153"/>
      <c r="M302" s="159"/>
      <c r="N302" s="160"/>
      <c r="O302" s="160"/>
      <c r="P302" s="160"/>
      <c r="Q302" s="160"/>
      <c r="R302" s="160"/>
      <c r="S302" s="160"/>
      <c r="T302" s="161"/>
      <c r="AT302" s="155" t="s">
        <v>129</v>
      </c>
      <c r="AU302" s="155" t="s">
        <v>83</v>
      </c>
      <c r="AV302" s="12" t="s">
        <v>85</v>
      </c>
      <c r="AW302" s="12" t="s">
        <v>32</v>
      </c>
      <c r="AX302" s="12" t="s">
        <v>76</v>
      </c>
      <c r="AY302" s="155" t="s">
        <v>123</v>
      </c>
    </row>
    <row r="303" spans="2:51" s="12" customFormat="1" ht="12">
      <c r="B303" s="153"/>
      <c r="D303" s="154" t="s">
        <v>129</v>
      </c>
      <c r="E303" s="155" t="s">
        <v>1</v>
      </c>
      <c r="F303" s="156" t="s">
        <v>352</v>
      </c>
      <c r="H303" s="157">
        <v>156.8</v>
      </c>
      <c r="I303" s="158"/>
      <c r="L303" s="153"/>
      <c r="M303" s="159"/>
      <c r="N303" s="160"/>
      <c r="O303" s="160"/>
      <c r="P303" s="160"/>
      <c r="Q303" s="160"/>
      <c r="R303" s="160"/>
      <c r="S303" s="160"/>
      <c r="T303" s="161"/>
      <c r="AT303" s="155" t="s">
        <v>129</v>
      </c>
      <c r="AU303" s="155" t="s">
        <v>83</v>
      </c>
      <c r="AV303" s="12" t="s">
        <v>85</v>
      </c>
      <c r="AW303" s="12" t="s">
        <v>32</v>
      </c>
      <c r="AX303" s="12" t="s">
        <v>76</v>
      </c>
      <c r="AY303" s="155" t="s">
        <v>123</v>
      </c>
    </row>
    <row r="304" spans="2:51" s="13" customFormat="1" ht="12">
      <c r="B304" s="162"/>
      <c r="D304" s="154" t="s">
        <v>129</v>
      </c>
      <c r="E304" s="163" t="s">
        <v>1</v>
      </c>
      <c r="F304" s="164" t="s">
        <v>353</v>
      </c>
      <c r="H304" s="163" t="s">
        <v>1</v>
      </c>
      <c r="I304" s="165"/>
      <c r="L304" s="162"/>
      <c r="M304" s="166"/>
      <c r="N304" s="167"/>
      <c r="O304" s="167"/>
      <c r="P304" s="167"/>
      <c r="Q304" s="167"/>
      <c r="R304" s="167"/>
      <c r="S304" s="167"/>
      <c r="T304" s="168"/>
      <c r="AT304" s="163" t="s">
        <v>129</v>
      </c>
      <c r="AU304" s="163" t="s">
        <v>83</v>
      </c>
      <c r="AV304" s="13" t="s">
        <v>83</v>
      </c>
      <c r="AW304" s="13" t="s">
        <v>32</v>
      </c>
      <c r="AX304" s="13" t="s">
        <v>76</v>
      </c>
      <c r="AY304" s="163" t="s">
        <v>123</v>
      </c>
    </row>
    <row r="305" spans="2:51" s="14" customFormat="1" ht="12">
      <c r="B305" s="169"/>
      <c r="D305" s="154" t="s">
        <v>129</v>
      </c>
      <c r="E305" s="170" t="s">
        <v>1</v>
      </c>
      <c r="F305" s="171" t="s">
        <v>133</v>
      </c>
      <c r="H305" s="172">
        <v>175.3</v>
      </c>
      <c r="I305" s="173"/>
      <c r="L305" s="169"/>
      <c r="M305" s="174"/>
      <c r="N305" s="175"/>
      <c r="O305" s="175"/>
      <c r="P305" s="175"/>
      <c r="Q305" s="175"/>
      <c r="R305" s="175"/>
      <c r="S305" s="175"/>
      <c r="T305" s="176"/>
      <c r="AT305" s="170" t="s">
        <v>129</v>
      </c>
      <c r="AU305" s="170" t="s">
        <v>83</v>
      </c>
      <c r="AV305" s="14" t="s">
        <v>128</v>
      </c>
      <c r="AW305" s="14" t="s">
        <v>32</v>
      </c>
      <c r="AX305" s="14" t="s">
        <v>83</v>
      </c>
      <c r="AY305" s="170" t="s">
        <v>123</v>
      </c>
    </row>
    <row r="306" spans="1:65" s="2" customFormat="1" ht="24.2" customHeight="1">
      <c r="A306" s="32"/>
      <c r="B306" s="138"/>
      <c r="C306" s="139" t="s">
        <v>354</v>
      </c>
      <c r="D306" s="139" t="s">
        <v>124</v>
      </c>
      <c r="E306" s="140" t="s">
        <v>355</v>
      </c>
      <c r="F306" s="141" t="s">
        <v>356</v>
      </c>
      <c r="G306" s="142" t="s">
        <v>226</v>
      </c>
      <c r="H306" s="143">
        <v>156.8</v>
      </c>
      <c r="I306" s="144"/>
      <c r="J306" s="145">
        <f>ROUND(I306*H306,2)</f>
        <v>0</v>
      </c>
      <c r="K306" s="146"/>
      <c r="L306" s="33"/>
      <c r="M306" s="147" t="s">
        <v>1</v>
      </c>
      <c r="N306" s="148" t="s">
        <v>41</v>
      </c>
      <c r="O306" s="58"/>
      <c r="P306" s="149">
        <f>O306*H306</f>
        <v>0</v>
      </c>
      <c r="Q306" s="149">
        <v>0</v>
      </c>
      <c r="R306" s="149">
        <f>Q306*H306</f>
        <v>0</v>
      </c>
      <c r="S306" s="149">
        <v>0</v>
      </c>
      <c r="T306" s="150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1" t="s">
        <v>128</v>
      </c>
      <c r="AT306" s="151" t="s">
        <v>124</v>
      </c>
      <c r="AU306" s="151" t="s">
        <v>83</v>
      </c>
      <c r="AY306" s="17" t="s">
        <v>123</v>
      </c>
      <c r="BE306" s="152">
        <f>IF(N306="základní",J306,0)</f>
        <v>0</v>
      </c>
      <c r="BF306" s="152">
        <f>IF(N306="snížená",J306,0)</f>
        <v>0</v>
      </c>
      <c r="BG306" s="152">
        <f>IF(N306="zákl. přenesená",J306,0)</f>
        <v>0</v>
      </c>
      <c r="BH306" s="152">
        <f>IF(N306="sníž. přenesená",J306,0)</f>
        <v>0</v>
      </c>
      <c r="BI306" s="152">
        <f>IF(N306="nulová",J306,0)</f>
        <v>0</v>
      </c>
      <c r="BJ306" s="17" t="s">
        <v>83</v>
      </c>
      <c r="BK306" s="152">
        <f>ROUND(I306*H306,2)</f>
        <v>0</v>
      </c>
      <c r="BL306" s="17" t="s">
        <v>128</v>
      </c>
      <c r="BM306" s="151" t="s">
        <v>357</v>
      </c>
    </row>
    <row r="307" spans="2:51" s="13" customFormat="1" ht="12">
      <c r="B307" s="162"/>
      <c r="D307" s="154" t="s">
        <v>129</v>
      </c>
      <c r="E307" s="163" t="s">
        <v>1</v>
      </c>
      <c r="F307" s="164" t="s">
        <v>201</v>
      </c>
      <c r="H307" s="163" t="s">
        <v>1</v>
      </c>
      <c r="I307" s="165"/>
      <c r="L307" s="162"/>
      <c r="M307" s="166"/>
      <c r="N307" s="167"/>
      <c r="O307" s="167"/>
      <c r="P307" s="167"/>
      <c r="Q307" s="167"/>
      <c r="R307" s="167"/>
      <c r="S307" s="167"/>
      <c r="T307" s="168"/>
      <c r="AT307" s="163" t="s">
        <v>129</v>
      </c>
      <c r="AU307" s="163" t="s">
        <v>83</v>
      </c>
      <c r="AV307" s="13" t="s">
        <v>83</v>
      </c>
      <c r="AW307" s="13" t="s">
        <v>32</v>
      </c>
      <c r="AX307" s="13" t="s">
        <v>76</v>
      </c>
      <c r="AY307" s="163" t="s">
        <v>123</v>
      </c>
    </row>
    <row r="308" spans="2:51" s="12" customFormat="1" ht="12">
      <c r="B308" s="153"/>
      <c r="D308" s="154" t="s">
        <v>129</v>
      </c>
      <c r="E308" s="155" t="s">
        <v>1</v>
      </c>
      <c r="F308" s="156" t="s">
        <v>358</v>
      </c>
      <c r="H308" s="157">
        <v>156.8</v>
      </c>
      <c r="I308" s="158"/>
      <c r="L308" s="153"/>
      <c r="M308" s="159"/>
      <c r="N308" s="160"/>
      <c r="O308" s="160"/>
      <c r="P308" s="160"/>
      <c r="Q308" s="160"/>
      <c r="R308" s="160"/>
      <c r="S308" s="160"/>
      <c r="T308" s="161"/>
      <c r="AT308" s="155" t="s">
        <v>129</v>
      </c>
      <c r="AU308" s="155" t="s">
        <v>83</v>
      </c>
      <c r="AV308" s="12" t="s">
        <v>85</v>
      </c>
      <c r="AW308" s="12" t="s">
        <v>32</v>
      </c>
      <c r="AX308" s="12" t="s">
        <v>76</v>
      </c>
      <c r="AY308" s="155" t="s">
        <v>123</v>
      </c>
    </row>
    <row r="309" spans="2:51" s="14" customFormat="1" ht="12">
      <c r="B309" s="169"/>
      <c r="D309" s="154" t="s">
        <v>129</v>
      </c>
      <c r="E309" s="170" t="s">
        <v>1</v>
      </c>
      <c r="F309" s="171" t="s">
        <v>133</v>
      </c>
      <c r="H309" s="172">
        <v>156.8</v>
      </c>
      <c r="I309" s="173"/>
      <c r="L309" s="169"/>
      <c r="M309" s="174"/>
      <c r="N309" s="175"/>
      <c r="O309" s="175"/>
      <c r="P309" s="175"/>
      <c r="Q309" s="175"/>
      <c r="R309" s="175"/>
      <c r="S309" s="175"/>
      <c r="T309" s="176"/>
      <c r="AT309" s="170" t="s">
        <v>129</v>
      </c>
      <c r="AU309" s="170" t="s">
        <v>83</v>
      </c>
      <c r="AV309" s="14" t="s">
        <v>128</v>
      </c>
      <c r="AW309" s="14" t="s">
        <v>32</v>
      </c>
      <c r="AX309" s="14" t="s">
        <v>83</v>
      </c>
      <c r="AY309" s="170" t="s">
        <v>123</v>
      </c>
    </row>
    <row r="310" spans="1:65" s="2" customFormat="1" ht="16.5" customHeight="1">
      <c r="A310" s="32"/>
      <c r="B310" s="138"/>
      <c r="C310" s="139" t="s">
        <v>239</v>
      </c>
      <c r="D310" s="139" t="s">
        <v>124</v>
      </c>
      <c r="E310" s="140" t="s">
        <v>359</v>
      </c>
      <c r="F310" s="141" t="s">
        <v>360</v>
      </c>
      <c r="G310" s="142" t="s">
        <v>226</v>
      </c>
      <c r="H310" s="143">
        <v>156.8</v>
      </c>
      <c r="I310" s="144"/>
      <c r="J310" s="145">
        <f>ROUND(I310*H310,2)</f>
        <v>0</v>
      </c>
      <c r="K310" s="146"/>
      <c r="L310" s="33"/>
      <c r="M310" s="147" t="s">
        <v>1</v>
      </c>
      <c r="N310" s="148" t="s">
        <v>41</v>
      </c>
      <c r="O310" s="58"/>
      <c r="P310" s="149">
        <f>O310*H310</f>
        <v>0</v>
      </c>
      <c r="Q310" s="149">
        <v>0</v>
      </c>
      <c r="R310" s="149">
        <f>Q310*H310</f>
        <v>0</v>
      </c>
      <c r="S310" s="149">
        <v>0</v>
      </c>
      <c r="T310" s="150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1" t="s">
        <v>128</v>
      </c>
      <c r="AT310" s="151" t="s">
        <v>124</v>
      </c>
      <c r="AU310" s="151" t="s">
        <v>83</v>
      </c>
      <c r="AY310" s="17" t="s">
        <v>123</v>
      </c>
      <c r="BE310" s="152">
        <f>IF(N310="základní",J310,0)</f>
        <v>0</v>
      </c>
      <c r="BF310" s="152">
        <f>IF(N310="snížená",J310,0)</f>
        <v>0</v>
      </c>
      <c r="BG310" s="152">
        <f>IF(N310="zákl. přenesená",J310,0)</f>
        <v>0</v>
      </c>
      <c r="BH310" s="152">
        <f>IF(N310="sníž. přenesená",J310,0)</f>
        <v>0</v>
      </c>
      <c r="BI310" s="152">
        <f>IF(N310="nulová",J310,0)</f>
        <v>0</v>
      </c>
      <c r="BJ310" s="17" t="s">
        <v>83</v>
      </c>
      <c r="BK310" s="152">
        <f>ROUND(I310*H310,2)</f>
        <v>0</v>
      </c>
      <c r="BL310" s="17" t="s">
        <v>128</v>
      </c>
      <c r="BM310" s="151" t="s">
        <v>361</v>
      </c>
    </row>
    <row r="311" spans="2:51" s="13" customFormat="1" ht="12">
      <c r="B311" s="162"/>
      <c r="D311" s="154" t="s">
        <v>129</v>
      </c>
      <c r="E311" s="163" t="s">
        <v>1</v>
      </c>
      <c r="F311" s="164" t="s">
        <v>201</v>
      </c>
      <c r="H311" s="163" t="s">
        <v>1</v>
      </c>
      <c r="I311" s="165"/>
      <c r="L311" s="162"/>
      <c r="M311" s="166"/>
      <c r="N311" s="167"/>
      <c r="O311" s="167"/>
      <c r="P311" s="167"/>
      <c r="Q311" s="167"/>
      <c r="R311" s="167"/>
      <c r="S311" s="167"/>
      <c r="T311" s="168"/>
      <c r="AT311" s="163" t="s">
        <v>129</v>
      </c>
      <c r="AU311" s="163" t="s">
        <v>83</v>
      </c>
      <c r="AV311" s="13" t="s">
        <v>83</v>
      </c>
      <c r="AW311" s="13" t="s">
        <v>32</v>
      </c>
      <c r="AX311" s="13" t="s">
        <v>76</v>
      </c>
      <c r="AY311" s="163" t="s">
        <v>123</v>
      </c>
    </row>
    <row r="312" spans="2:51" s="12" customFormat="1" ht="12">
      <c r="B312" s="153"/>
      <c r="D312" s="154" t="s">
        <v>129</v>
      </c>
      <c r="E312" s="155" t="s">
        <v>1</v>
      </c>
      <c r="F312" s="156" t="s">
        <v>362</v>
      </c>
      <c r="H312" s="157">
        <v>156.8</v>
      </c>
      <c r="I312" s="158"/>
      <c r="L312" s="153"/>
      <c r="M312" s="159"/>
      <c r="N312" s="160"/>
      <c r="O312" s="160"/>
      <c r="P312" s="160"/>
      <c r="Q312" s="160"/>
      <c r="R312" s="160"/>
      <c r="S312" s="160"/>
      <c r="T312" s="161"/>
      <c r="AT312" s="155" t="s">
        <v>129</v>
      </c>
      <c r="AU312" s="155" t="s">
        <v>83</v>
      </c>
      <c r="AV312" s="12" t="s">
        <v>85</v>
      </c>
      <c r="AW312" s="12" t="s">
        <v>32</v>
      </c>
      <c r="AX312" s="12" t="s">
        <v>76</v>
      </c>
      <c r="AY312" s="155" t="s">
        <v>123</v>
      </c>
    </row>
    <row r="313" spans="2:51" s="14" customFormat="1" ht="12">
      <c r="B313" s="169"/>
      <c r="D313" s="154" t="s">
        <v>129</v>
      </c>
      <c r="E313" s="170" t="s">
        <v>1</v>
      </c>
      <c r="F313" s="171" t="s">
        <v>133</v>
      </c>
      <c r="H313" s="172">
        <v>156.8</v>
      </c>
      <c r="I313" s="173"/>
      <c r="L313" s="169"/>
      <c r="M313" s="174"/>
      <c r="N313" s="175"/>
      <c r="O313" s="175"/>
      <c r="P313" s="175"/>
      <c r="Q313" s="175"/>
      <c r="R313" s="175"/>
      <c r="S313" s="175"/>
      <c r="T313" s="176"/>
      <c r="AT313" s="170" t="s">
        <v>129</v>
      </c>
      <c r="AU313" s="170" t="s">
        <v>83</v>
      </c>
      <c r="AV313" s="14" t="s">
        <v>128</v>
      </c>
      <c r="AW313" s="14" t="s">
        <v>32</v>
      </c>
      <c r="AX313" s="14" t="s">
        <v>83</v>
      </c>
      <c r="AY313" s="170" t="s">
        <v>123</v>
      </c>
    </row>
    <row r="314" spans="1:65" s="2" customFormat="1" ht="16.5" customHeight="1">
      <c r="A314" s="32"/>
      <c r="B314" s="138"/>
      <c r="C314" s="139" t="s">
        <v>363</v>
      </c>
      <c r="D314" s="139" t="s">
        <v>124</v>
      </c>
      <c r="E314" s="140" t="s">
        <v>364</v>
      </c>
      <c r="F314" s="141" t="s">
        <v>365</v>
      </c>
      <c r="G314" s="142" t="s">
        <v>226</v>
      </c>
      <c r="H314" s="143">
        <v>216.8</v>
      </c>
      <c r="I314" s="144"/>
      <c r="J314" s="145">
        <f>ROUND(I314*H314,2)</f>
        <v>0</v>
      </c>
      <c r="K314" s="146"/>
      <c r="L314" s="33"/>
      <c r="M314" s="147" t="s">
        <v>1</v>
      </c>
      <c r="N314" s="148" t="s">
        <v>41</v>
      </c>
      <c r="O314" s="58"/>
      <c r="P314" s="149">
        <f>O314*H314</f>
        <v>0</v>
      </c>
      <c r="Q314" s="149">
        <v>0</v>
      </c>
      <c r="R314" s="149">
        <f>Q314*H314</f>
        <v>0</v>
      </c>
      <c r="S314" s="149">
        <v>0</v>
      </c>
      <c r="T314" s="150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1" t="s">
        <v>128</v>
      </c>
      <c r="AT314" s="151" t="s">
        <v>124</v>
      </c>
      <c r="AU314" s="151" t="s">
        <v>83</v>
      </c>
      <c r="AY314" s="17" t="s">
        <v>123</v>
      </c>
      <c r="BE314" s="152">
        <f>IF(N314="základní",J314,0)</f>
        <v>0</v>
      </c>
      <c r="BF314" s="152">
        <f>IF(N314="snížená",J314,0)</f>
        <v>0</v>
      </c>
      <c r="BG314" s="152">
        <f>IF(N314="zákl. přenesená",J314,0)</f>
        <v>0</v>
      </c>
      <c r="BH314" s="152">
        <f>IF(N314="sníž. přenesená",J314,0)</f>
        <v>0</v>
      </c>
      <c r="BI314" s="152">
        <f>IF(N314="nulová",J314,0)</f>
        <v>0</v>
      </c>
      <c r="BJ314" s="17" t="s">
        <v>83</v>
      </c>
      <c r="BK314" s="152">
        <f>ROUND(I314*H314,2)</f>
        <v>0</v>
      </c>
      <c r="BL314" s="17" t="s">
        <v>128</v>
      </c>
      <c r="BM314" s="151" t="s">
        <v>366</v>
      </c>
    </row>
    <row r="315" spans="2:51" s="13" customFormat="1" ht="12">
      <c r="B315" s="162"/>
      <c r="D315" s="154" t="s">
        <v>129</v>
      </c>
      <c r="E315" s="163" t="s">
        <v>1</v>
      </c>
      <c r="F315" s="164" t="s">
        <v>201</v>
      </c>
      <c r="H315" s="163" t="s">
        <v>1</v>
      </c>
      <c r="I315" s="165"/>
      <c r="L315" s="162"/>
      <c r="M315" s="166"/>
      <c r="N315" s="167"/>
      <c r="O315" s="167"/>
      <c r="P315" s="167"/>
      <c r="Q315" s="167"/>
      <c r="R315" s="167"/>
      <c r="S315" s="167"/>
      <c r="T315" s="168"/>
      <c r="AT315" s="163" t="s">
        <v>129</v>
      </c>
      <c r="AU315" s="163" t="s">
        <v>83</v>
      </c>
      <c r="AV315" s="13" t="s">
        <v>83</v>
      </c>
      <c r="AW315" s="13" t="s">
        <v>32</v>
      </c>
      <c r="AX315" s="13" t="s">
        <v>76</v>
      </c>
      <c r="AY315" s="163" t="s">
        <v>123</v>
      </c>
    </row>
    <row r="316" spans="2:51" s="12" customFormat="1" ht="12">
      <c r="B316" s="153"/>
      <c r="D316" s="154" t="s">
        <v>129</v>
      </c>
      <c r="E316" s="155" t="s">
        <v>1</v>
      </c>
      <c r="F316" s="156" t="s">
        <v>367</v>
      </c>
      <c r="H316" s="157">
        <v>60</v>
      </c>
      <c r="I316" s="158"/>
      <c r="L316" s="153"/>
      <c r="M316" s="159"/>
      <c r="N316" s="160"/>
      <c r="O316" s="160"/>
      <c r="P316" s="160"/>
      <c r="Q316" s="160"/>
      <c r="R316" s="160"/>
      <c r="S316" s="160"/>
      <c r="T316" s="161"/>
      <c r="AT316" s="155" t="s">
        <v>129</v>
      </c>
      <c r="AU316" s="155" t="s">
        <v>83</v>
      </c>
      <c r="AV316" s="12" t="s">
        <v>85</v>
      </c>
      <c r="AW316" s="12" t="s">
        <v>32</v>
      </c>
      <c r="AX316" s="12" t="s">
        <v>76</v>
      </c>
      <c r="AY316" s="155" t="s">
        <v>123</v>
      </c>
    </row>
    <row r="317" spans="2:51" s="12" customFormat="1" ht="12">
      <c r="B317" s="153"/>
      <c r="D317" s="154" t="s">
        <v>129</v>
      </c>
      <c r="E317" s="155" t="s">
        <v>1</v>
      </c>
      <c r="F317" s="156" t="s">
        <v>368</v>
      </c>
      <c r="H317" s="157">
        <v>156.8</v>
      </c>
      <c r="I317" s="158"/>
      <c r="L317" s="153"/>
      <c r="M317" s="159"/>
      <c r="N317" s="160"/>
      <c r="O317" s="160"/>
      <c r="P317" s="160"/>
      <c r="Q317" s="160"/>
      <c r="R317" s="160"/>
      <c r="S317" s="160"/>
      <c r="T317" s="161"/>
      <c r="AT317" s="155" t="s">
        <v>129</v>
      </c>
      <c r="AU317" s="155" t="s">
        <v>83</v>
      </c>
      <c r="AV317" s="12" t="s">
        <v>85</v>
      </c>
      <c r="AW317" s="12" t="s">
        <v>32</v>
      </c>
      <c r="AX317" s="12" t="s">
        <v>76</v>
      </c>
      <c r="AY317" s="155" t="s">
        <v>123</v>
      </c>
    </row>
    <row r="318" spans="2:51" s="13" customFormat="1" ht="12">
      <c r="B318" s="162"/>
      <c r="D318" s="154" t="s">
        <v>129</v>
      </c>
      <c r="E318" s="163" t="s">
        <v>1</v>
      </c>
      <c r="F318" s="164" t="s">
        <v>369</v>
      </c>
      <c r="H318" s="163" t="s">
        <v>1</v>
      </c>
      <c r="I318" s="165"/>
      <c r="L318" s="162"/>
      <c r="M318" s="166"/>
      <c r="N318" s="167"/>
      <c r="O318" s="167"/>
      <c r="P318" s="167"/>
      <c r="Q318" s="167"/>
      <c r="R318" s="167"/>
      <c r="S318" s="167"/>
      <c r="T318" s="168"/>
      <c r="AT318" s="163" t="s">
        <v>129</v>
      </c>
      <c r="AU318" s="163" t="s">
        <v>83</v>
      </c>
      <c r="AV318" s="13" t="s">
        <v>83</v>
      </c>
      <c r="AW318" s="13" t="s">
        <v>32</v>
      </c>
      <c r="AX318" s="13" t="s">
        <v>76</v>
      </c>
      <c r="AY318" s="163" t="s">
        <v>123</v>
      </c>
    </row>
    <row r="319" spans="2:51" s="14" customFormat="1" ht="12">
      <c r="B319" s="169"/>
      <c r="D319" s="154" t="s">
        <v>129</v>
      </c>
      <c r="E319" s="170" t="s">
        <v>1</v>
      </c>
      <c r="F319" s="171" t="s">
        <v>133</v>
      </c>
      <c r="H319" s="172">
        <v>216.8</v>
      </c>
      <c r="I319" s="173"/>
      <c r="L319" s="169"/>
      <c r="M319" s="174"/>
      <c r="N319" s="175"/>
      <c r="O319" s="175"/>
      <c r="P319" s="175"/>
      <c r="Q319" s="175"/>
      <c r="R319" s="175"/>
      <c r="S319" s="175"/>
      <c r="T319" s="176"/>
      <c r="AT319" s="170" t="s">
        <v>129</v>
      </c>
      <c r="AU319" s="170" t="s">
        <v>83</v>
      </c>
      <c r="AV319" s="14" t="s">
        <v>128</v>
      </c>
      <c r="AW319" s="14" t="s">
        <v>32</v>
      </c>
      <c r="AX319" s="14" t="s">
        <v>83</v>
      </c>
      <c r="AY319" s="170" t="s">
        <v>123</v>
      </c>
    </row>
    <row r="320" spans="1:65" s="2" customFormat="1" ht="24.2" customHeight="1">
      <c r="A320" s="32"/>
      <c r="B320" s="138"/>
      <c r="C320" s="139" t="s">
        <v>244</v>
      </c>
      <c r="D320" s="139" t="s">
        <v>124</v>
      </c>
      <c r="E320" s="140" t="s">
        <v>370</v>
      </c>
      <c r="F320" s="141" t="s">
        <v>371</v>
      </c>
      <c r="G320" s="142" t="s">
        <v>226</v>
      </c>
      <c r="H320" s="143">
        <v>216.8</v>
      </c>
      <c r="I320" s="144"/>
      <c r="J320" s="145">
        <f>ROUND(I320*H320,2)</f>
        <v>0</v>
      </c>
      <c r="K320" s="146"/>
      <c r="L320" s="33"/>
      <c r="M320" s="147" t="s">
        <v>1</v>
      </c>
      <c r="N320" s="148" t="s">
        <v>41</v>
      </c>
      <c r="O320" s="58"/>
      <c r="P320" s="149">
        <f>O320*H320</f>
        <v>0</v>
      </c>
      <c r="Q320" s="149">
        <v>0</v>
      </c>
      <c r="R320" s="149">
        <f>Q320*H320</f>
        <v>0</v>
      </c>
      <c r="S320" s="149">
        <v>0</v>
      </c>
      <c r="T320" s="150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1" t="s">
        <v>128</v>
      </c>
      <c r="AT320" s="151" t="s">
        <v>124</v>
      </c>
      <c r="AU320" s="151" t="s">
        <v>83</v>
      </c>
      <c r="AY320" s="17" t="s">
        <v>123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7" t="s">
        <v>83</v>
      </c>
      <c r="BK320" s="152">
        <f>ROUND(I320*H320,2)</f>
        <v>0</v>
      </c>
      <c r="BL320" s="17" t="s">
        <v>128</v>
      </c>
      <c r="BM320" s="151" t="s">
        <v>372</v>
      </c>
    </row>
    <row r="321" spans="2:51" s="13" customFormat="1" ht="12">
      <c r="B321" s="162"/>
      <c r="D321" s="154" t="s">
        <v>129</v>
      </c>
      <c r="E321" s="163" t="s">
        <v>1</v>
      </c>
      <c r="F321" s="164" t="s">
        <v>201</v>
      </c>
      <c r="H321" s="163" t="s">
        <v>1</v>
      </c>
      <c r="I321" s="165"/>
      <c r="L321" s="162"/>
      <c r="M321" s="166"/>
      <c r="N321" s="167"/>
      <c r="O321" s="167"/>
      <c r="P321" s="167"/>
      <c r="Q321" s="167"/>
      <c r="R321" s="167"/>
      <c r="S321" s="167"/>
      <c r="T321" s="168"/>
      <c r="AT321" s="163" t="s">
        <v>129</v>
      </c>
      <c r="AU321" s="163" t="s">
        <v>83</v>
      </c>
      <c r="AV321" s="13" t="s">
        <v>83</v>
      </c>
      <c r="AW321" s="13" t="s">
        <v>32</v>
      </c>
      <c r="AX321" s="13" t="s">
        <v>76</v>
      </c>
      <c r="AY321" s="163" t="s">
        <v>123</v>
      </c>
    </row>
    <row r="322" spans="2:51" s="12" customFormat="1" ht="12">
      <c r="B322" s="153"/>
      <c r="D322" s="154" t="s">
        <v>129</v>
      </c>
      <c r="E322" s="155" t="s">
        <v>1</v>
      </c>
      <c r="F322" s="156" t="s">
        <v>367</v>
      </c>
      <c r="H322" s="157">
        <v>60</v>
      </c>
      <c r="I322" s="158"/>
      <c r="L322" s="153"/>
      <c r="M322" s="159"/>
      <c r="N322" s="160"/>
      <c r="O322" s="160"/>
      <c r="P322" s="160"/>
      <c r="Q322" s="160"/>
      <c r="R322" s="160"/>
      <c r="S322" s="160"/>
      <c r="T322" s="161"/>
      <c r="AT322" s="155" t="s">
        <v>129</v>
      </c>
      <c r="AU322" s="155" t="s">
        <v>83</v>
      </c>
      <c r="AV322" s="12" t="s">
        <v>85</v>
      </c>
      <c r="AW322" s="12" t="s">
        <v>32</v>
      </c>
      <c r="AX322" s="12" t="s">
        <v>76</v>
      </c>
      <c r="AY322" s="155" t="s">
        <v>123</v>
      </c>
    </row>
    <row r="323" spans="2:51" s="12" customFormat="1" ht="12">
      <c r="B323" s="153"/>
      <c r="D323" s="154" t="s">
        <v>129</v>
      </c>
      <c r="E323" s="155" t="s">
        <v>1</v>
      </c>
      <c r="F323" s="156" t="s">
        <v>373</v>
      </c>
      <c r="H323" s="157">
        <v>156.8</v>
      </c>
      <c r="I323" s="158"/>
      <c r="L323" s="153"/>
      <c r="M323" s="159"/>
      <c r="N323" s="160"/>
      <c r="O323" s="160"/>
      <c r="P323" s="160"/>
      <c r="Q323" s="160"/>
      <c r="R323" s="160"/>
      <c r="S323" s="160"/>
      <c r="T323" s="161"/>
      <c r="AT323" s="155" t="s">
        <v>129</v>
      </c>
      <c r="AU323" s="155" t="s">
        <v>83</v>
      </c>
      <c r="AV323" s="12" t="s">
        <v>85</v>
      </c>
      <c r="AW323" s="12" t="s">
        <v>32</v>
      </c>
      <c r="AX323" s="12" t="s">
        <v>76</v>
      </c>
      <c r="AY323" s="155" t="s">
        <v>123</v>
      </c>
    </row>
    <row r="324" spans="2:51" s="13" customFormat="1" ht="12">
      <c r="B324" s="162"/>
      <c r="D324" s="154" t="s">
        <v>129</v>
      </c>
      <c r="E324" s="163" t="s">
        <v>1</v>
      </c>
      <c r="F324" s="164" t="s">
        <v>374</v>
      </c>
      <c r="H324" s="163" t="s">
        <v>1</v>
      </c>
      <c r="I324" s="165"/>
      <c r="L324" s="162"/>
      <c r="M324" s="166"/>
      <c r="N324" s="167"/>
      <c r="O324" s="167"/>
      <c r="P324" s="167"/>
      <c r="Q324" s="167"/>
      <c r="R324" s="167"/>
      <c r="S324" s="167"/>
      <c r="T324" s="168"/>
      <c r="AT324" s="163" t="s">
        <v>129</v>
      </c>
      <c r="AU324" s="163" t="s">
        <v>83</v>
      </c>
      <c r="AV324" s="13" t="s">
        <v>83</v>
      </c>
      <c r="AW324" s="13" t="s">
        <v>32</v>
      </c>
      <c r="AX324" s="13" t="s">
        <v>76</v>
      </c>
      <c r="AY324" s="163" t="s">
        <v>123</v>
      </c>
    </row>
    <row r="325" spans="2:51" s="14" customFormat="1" ht="12">
      <c r="B325" s="169"/>
      <c r="D325" s="154" t="s">
        <v>129</v>
      </c>
      <c r="E325" s="170" t="s">
        <v>1</v>
      </c>
      <c r="F325" s="171" t="s">
        <v>133</v>
      </c>
      <c r="H325" s="172">
        <v>216.8</v>
      </c>
      <c r="I325" s="173"/>
      <c r="L325" s="169"/>
      <c r="M325" s="174"/>
      <c r="N325" s="175"/>
      <c r="O325" s="175"/>
      <c r="P325" s="175"/>
      <c r="Q325" s="175"/>
      <c r="R325" s="175"/>
      <c r="S325" s="175"/>
      <c r="T325" s="176"/>
      <c r="AT325" s="170" t="s">
        <v>129</v>
      </c>
      <c r="AU325" s="170" t="s">
        <v>83</v>
      </c>
      <c r="AV325" s="14" t="s">
        <v>128</v>
      </c>
      <c r="AW325" s="14" t="s">
        <v>32</v>
      </c>
      <c r="AX325" s="14" t="s">
        <v>83</v>
      </c>
      <c r="AY325" s="170" t="s">
        <v>123</v>
      </c>
    </row>
    <row r="326" spans="1:65" s="2" customFormat="1" ht="24.2" customHeight="1">
      <c r="A326" s="32"/>
      <c r="B326" s="138"/>
      <c r="C326" s="139" t="s">
        <v>375</v>
      </c>
      <c r="D326" s="139" t="s">
        <v>124</v>
      </c>
      <c r="E326" s="140" t="s">
        <v>376</v>
      </c>
      <c r="F326" s="141" t="s">
        <v>377</v>
      </c>
      <c r="G326" s="142" t="s">
        <v>226</v>
      </c>
      <c r="H326" s="143">
        <v>156.8</v>
      </c>
      <c r="I326" s="144"/>
      <c r="J326" s="145">
        <f>ROUND(I326*H326,2)</f>
        <v>0</v>
      </c>
      <c r="K326" s="146"/>
      <c r="L326" s="33"/>
      <c r="M326" s="147" t="s">
        <v>1</v>
      </c>
      <c r="N326" s="148" t="s">
        <v>41</v>
      </c>
      <c r="O326" s="58"/>
      <c r="P326" s="149">
        <f>O326*H326</f>
        <v>0</v>
      </c>
      <c r="Q326" s="149">
        <v>0</v>
      </c>
      <c r="R326" s="149">
        <f>Q326*H326</f>
        <v>0</v>
      </c>
      <c r="S326" s="149">
        <v>0</v>
      </c>
      <c r="T326" s="150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1" t="s">
        <v>128</v>
      </c>
      <c r="AT326" s="151" t="s">
        <v>124</v>
      </c>
      <c r="AU326" s="151" t="s">
        <v>83</v>
      </c>
      <c r="AY326" s="17" t="s">
        <v>123</v>
      </c>
      <c r="BE326" s="152">
        <f>IF(N326="základní",J326,0)</f>
        <v>0</v>
      </c>
      <c r="BF326" s="152">
        <f>IF(N326="snížená",J326,0)</f>
        <v>0</v>
      </c>
      <c r="BG326" s="152">
        <f>IF(N326="zákl. přenesená",J326,0)</f>
        <v>0</v>
      </c>
      <c r="BH326" s="152">
        <f>IF(N326="sníž. přenesená",J326,0)</f>
        <v>0</v>
      </c>
      <c r="BI326" s="152">
        <f>IF(N326="nulová",J326,0)</f>
        <v>0</v>
      </c>
      <c r="BJ326" s="17" t="s">
        <v>83</v>
      </c>
      <c r="BK326" s="152">
        <f>ROUND(I326*H326,2)</f>
        <v>0</v>
      </c>
      <c r="BL326" s="17" t="s">
        <v>128</v>
      </c>
      <c r="BM326" s="151" t="s">
        <v>378</v>
      </c>
    </row>
    <row r="327" spans="2:51" s="13" customFormat="1" ht="12">
      <c r="B327" s="162"/>
      <c r="D327" s="154" t="s">
        <v>129</v>
      </c>
      <c r="E327" s="163" t="s">
        <v>1</v>
      </c>
      <c r="F327" s="164" t="s">
        <v>201</v>
      </c>
      <c r="H327" s="163" t="s">
        <v>1</v>
      </c>
      <c r="I327" s="165"/>
      <c r="L327" s="162"/>
      <c r="M327" s="166"/>
      <c r="N327" s="167"/>
      <c r="O327" s="167"/>
      <c r="P327" s="167"/>
      <c r="Q327" s="167"/>
      <c r="R327" s="167"/>
      <c r="S327" s="167"/>
      <c r="T327" s="168"/>
      <c r="AT327" s="163" t="s">
        <v>129</v>
      </c>
      <c r="AU327" s="163" t="s">
        <v>83</v>
      </c>
      <c r="AV327" s="13" t="s">
        <v>83</v>
      </c>
      <c r="AW327" s="13" t="s">
        <v>32</v>
      </c>
      <c r="AX327" s="13" t="s">
        <v>76</v>
      </c>
      <c r="AY327" s="163" t="s">
        <v>123</v>
      </c>
    </row>
    <row r="328" spans="2:51" s="12" customFormat="1" ht="12">
      <c r="B328" s="153"/>
      <c r="D328" s="154" t="s">
        <v>129</v>
      </c>
      <c r="E328" s="155" t="s">
        <v>1</v>
      </c>
      <c r="F328" s="156" t="s">
        <v>379</v>
      </c>
      <c r="H328" s="157">
        <v>156.8</v>
      </c>
      <c r="I328" s="158"/>
      <c r="L328" s="153"/>
      <c r="M328" s="159"/>
      <c r="N328" s="160"/>
      <c r="O328" s="160"/>
      <c r="P328" s="160"/>
      <c r="Q328" s="160"/>
      <c r="R328" s="160"/>
      <c r="S328" s="160"/>
      <c r="T328" s="161"/>
      <c r="AT328" s="155" t="s">
        <v>129</v>
      </c>
      <c r="AU328" s="155" t="s">
        <v>83</v>
      </c>
      <c r="AV328" s="12" t="s">
        <v>85</v>
      </c>
      <c r="AW328" s="12" t="s">
        <v>32</v>
      </c>
      <c r="AX328" s="12" t="s">
        <v>76</v>
      </c>
      <c r="AY328" s="155" t="s">
        <v>123</v>
      </c>
    </row>
    <row r="329" spans="2:51" s="14" customFormat="1" ht="12">
      <c r="B329" s="169"/>
      <c r="D329" s="154" t="s">
        <v>129</v>
      </c>
      <c r="E329" s="170" t="s">
        <v>1</v>
      </c>
      <c r="F329" s="171" t="s">
        <v>133</v>
      </c>
      <c r="H329" s="172">
        <v>156.8</v>
      </c>
      <c r="I329" s="173"/>
      <c r="L329" s="169"/>
      <c r="M329" s="174"/>
      <c r="N329" s="175"/>
      <c r="O329" s="175"/>
      <c r="P329" s="175"/>
      <c r="Q329" s="175"/>
      <c r="R329" s="175"/>
      <c r="S329" s="175"/>
      <c r="T329" s="176"/>
      <c r="AT329" s="170" t="s">
        <v>129</v>
      </c>
      <c r="AU329" s="170" t="s">
        <v>83</v>
      </c>
      <c r="AV329" s="14" t="s">
        <v>128</v>
      </c>
      <c r="AW329" s="14" t="s">
        <v>32</v>
      </c>
      <c r="AX329" s="14" t="s">
        <v>83</v>
      </c>
      <c r="AY329" s="170" t="s">
        <v>123</v>
      </c>
    </row>
    <row r="330" spans="1:65" s="2" customFormat="1" ht="24.2" customHeight="1">
      <c r="A330" s="32"/>
      <c r="B330" s="138"/>
      <c r="C330" s="139" t="s">
        <v>251</v>
      </c>
      <c r="D330" s="139" t="s">
        <v>124</v>
      </c>
      <c r="E330" s="140" t="s">
        <v>380</v>
      </c>
      <c r="F330" s="141" t="s">
        <v>381</v>
      </c>
      <c r="G330" s="142" t="s">
        <v>226</v>
      </c>
      <c r="H330" s="143">
        <v>60</v>
      </c>
      <c r="I330" s="144"/>
      <c r="J330" s="145">
        <f>ROUND(I330*H330,2)</f>
        <v>0</v>
      </c>
      <c r="K330" s="146"/>
      <c r="L330" s="33"/>
      <c r="M330" s="147" t="s">
        <v>1</v>
      </c>
      <c r="N330" s="148" t="s">
        <v>41</v>
      </c>
      <c r="O330" s="58"/>
      <c r="P330" s="149">
        <f>O330*H330</f>
        <v>0</v>
      </c>
      <c r="Q330" s="149">
        <v>0</v>
      </c>
      <c r="R330" s="149">
        <f>Q330*H330</f>
        <v>0</v>
      </c>
      <c r="S330" s="149">
        <v>0</v>
      </c>
      <c r="T330" s="150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1" t="s">
        <v>128</v>
      </c>
      <c r="AT330" s="151" t="s">
        <v>124</v>
      </c>
      <c r="AU330" s="151" t="s">
        <v>83</v>
      </c>
      <c r="AY330" s="17" t="s">
        <v>123</v>
      </c>
      <c r="BE330" s="152">
        <f>IF(N330="základní",J330,0)</f>
        <v>0</v>
      </c>
      <c r="BF330" s="152">
        <f>IF(N330="snížená",J330,0)</f>
        <v>0</v>
      </c>
      <c r="BG330" s="152">
        <f>IF(N330="zákl. přenesená",J330,0)</f>
        <v>0</v>
      </c>
      <c r="BH330" s="152">
        <f>IF(N330="sníž. přenesená",J330,0)</f>
        <v>0</v>
      </c>
      <c r="BI330" s="152">
        <f>IF(N330="nulová",J330,0)</f>
        <v>0</v>
      </c>
      <c r="BJ330" s="17" t="s">
        <v>83</v>
      </c>
      <c r="BK330" s="152">
        <f>ROUND(I330*H330,2)</f>
        <v>0</v>
      </c>
      <c r="BL330" s="17" t="s">
        <v>128</v>
      </c>
      <c r="BM330" s="151" t="s">
        <v>382</v>
      </c>
    </row>
    <row r="331" spans="2:51" s="13" customFormat="1" ht="12">
      <c r="B331" s="162"/>
      <c r="D331" s="154" t="s">
        <v>129</v>
      </c>
      <c r="E331" s="163" t="s">
        <v>1</v>
      </c>
      <c r="F331" s="164" t="s">
        <v>201</v>
      </c>
      <c r="H331" s="163" t="s">
        <v>1</v>
      </c>
      <c r="I331" s="165"/>
      <c r="L331" s="162"/>
      <c r="M331" s="166"/>
      <c r="N331" s="167"/>
      <c r="O331" s="167"/>
      <c r="P331" s="167"/>
      <c r="Q331" s="167"/>
      <c r="R331" s="167"/>
      <c r="S331" s="167"/>
      <c r="T331" s="168"/>
      <c r="AT331" s="163" t="s">
        <v>129</v>
      </c>
      <c r="AU331" s="163" t="s">
        <v>83</v>
      </c>
      <c r="AV331" s="13" t="s">
        <v>83</v>
      </c>
      <c r="AW331" s="13" t="s">
        <v>32</v>
      </c>
      <c r="AX331" s="13" t="s">
        <v>76</v>
      </c>
      <c r="AY331" s="163" t="s">
        <v>123</v>
      </c>
    </row>
    <row r="332" spans="2:51" s="12" customFormat="1" ht="12">
      <c r="B332" s="153"/>
      <c r="D332" s="154" t="s">
        <v>129</v>
      </c>
      <c r="E332" s="155" t="s">
        <v>1</v>
      </c>
      <c r="F332" s="156" t="s">
        <v>383</v>
      </c>
      <c r="H332" s="157">
        <v>60</v>
      </c>
      <c r="I332" s="158"/>
      <c r="L332" s="153"/>
      <c r="M332" s="159"/>
      <c r="N332" s="160"/>
      <c r="O332" s="160"/>
      <c r="P332" s="160"/>
      <c r="Q332" s="160"/>
      <c r="R332" s="160"/>
      <c r="S332" s="160"/>
      <c r="T332" s="161"/>
      <c r="AT332" s="155" t="s">
        <v>129</v>
      </c>
      <c r="AU332" s="155" t="s">
        <v>83</v>
      </c>
      <c r="AV332" s="12" t="s">
        <v>85</v>
      </c>
      <c r="AW332" s="12" t="s">
        <v>32</v>
      </c>
      <c r="AX332" s="12" t="s">
        <v>76</v>
      </c>
      <c r="AY332" s="155" t="s">
        <v>123</v>
      </c>
    </row>
    <row r="333" spans="2:51" s="14" customFormat="1" ht="12">
      <c r="B333" s="169"/>
      <c r="D333" s="154" t="s">
        <v>129</v>
      </c>
      <c r="E333" s="170" t="s">
        <v>1</v>
      </c>
      <c r="F333" s="171" t="s">
        <v>133</v>
      </c>
      <c r="H333" s="172">
        <v>60</v>
      </c>
      <c r="I333" s="173"/>
      <c r="L333" s="169"/>
      <c r="M333" s="174"/>
      <c r="N333" s="175"/>
      <c r="O333" s="175"/>
      <c r="P333" s="175"/>
      <c r="Q333" s="175"/>
      <c r="R333" s="175"/>
      <c r="S333" s="175"/>
      <c r="T333" s="176"/>
      <c r="AT333" s="170" t="s">
        <v>129</v>
      </c>
      <c r="AU333" s="170" t="s">
        <v>83</v>
      </c>
      <c r="AV333" s="14" t="s">
        <v>128</v>
      </c>
      <c r="AW333" s="14" t="s">
        <v>32</v>
      </c>
      <c r="AX333" s="14" t="s">
        <v>83</v>
      </c>
      <c r="AY333" s="170" t="s">
        <v>123</v>
      </c>
    </row>
    <row r="334" spans="1:65" s="2" customFormat="1" ht="16.5" customHeight="1">
      <c r="A334" s="32"/>
      <c r="B334" s="138"/>
      <c r="C334" s="139" t="s">
        <v>384</v>
      </c>
      <c r="D334" s="139" t="s">
        <v>124</v>
      </c>
      <c r="E334" s="140" t="s">
        <v>385</v>
      </c>
      <c r="F334" s="141" t="s">
        <v>386</v>
      </c>
      <c r="G334" s="142" t="s">
        <v>226</v>
      </c>
      <c r="H334" s="143">
        <v>216.8</v>
      </c>
      <c r="I334" s="144"/>
      <c r="J334" s="145">
        <f>ROUND(I334*H334,2)</f>
        <v>0</v>
      </c>
      <c r="K334" s="146"/>
      <c r="L334" s="33"/>
      <c r="M334" s="147" t="s">
        <v>1</v>
      </c>
      <c r="N334" s="148" t="s">
        <v>41</v>
      </c>
      <c r="O334" s="58"/>
      <c r="P334" s="149">
        <f>O334*H334</f>
        <v>0</v>
      </c>
      <c r="Q334" s="149">
        <v>0</v>
      </c>
      <c r="R334" s="149">
        <f>Q334*H334</f>
        <v>0</v>
      </c>
      <c r="S334" s="149">
        <v>0</v>
      </c>
      <c r="T334" s="150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1" t="s">
        <v>128</v>
      </c>
      <c r="AT334" s="151" t="s">
        <v>124</v>
      </c>
      <c r="AU334" s="151" t="s">
        <v>83</v>
      </c>
      <c r="AY334" s="17" t="s">
        <v>123</v>
      </c>
      <c r="BE334" s="152">
        <f>IF(N334="základní",J334,0)</f>
        <v>0</v>
      </c>
      <c r="BF334" s="152">
        <f>IF(N334="snížená",J334,0)</f>
        <v>0</v>
      </c>
      <c r="BG334" s="152">
        <f>IF(N334="zákl. přenesená",J334,0)</f>
        <v>0</v>
      </c>
      <c r="BH334" s="152">
        <f>IF(N334="sníž. přenesená",J334,0)</f>
        <v>0</v>
      </c>
      <c r="BI334" s="152">
        <f>IF(N334="nulová",J334,0)</f>
        <v>0</v>
      </c>
      <c r="BJ334" s="17" t="s">
        <v>83</v>
      </c>
      <c r="BK334" s="152">
        <f>ROUND(I334*H334,2)</f>
        <v>0</v>
      </c>
      <c r="BL334" s="17" t="s">
        <v>128</v>
      </c>
      <c r="BM334" s="151" t="s">
        <v>387</v>
      </c>
    </row>
    <row r="335" spans="2:51" s="13" customFormat="1" ht="12">
      <c r="B335" s="162"/>
      <c r="D335" s="154" t="s">
        <v>129</v>
      </c>
      <c r="E335" s="163" t="s">
        <v>1</v>
      </c>
      <c r="F335" s="164" t="s">
        <v>201</v>
      </c>
      <c r="H335" s="163" t="s">
        <v>1</v>
      </c>
      <c r="I335" s="165"/>
      <c r="L335" s="162"/>
      <c r="M335" s="166"/>
      <c r="N335" s="167"/>
      <c r="O335" s="167"/>
      <c r="P335" s="167"/>
      <c r="Q335" s="167"/>
      <c r="R335" s="167"/>
      <c r="S335" s="167"/>
      <c r="T335" s="168"/>
      <c r="AT335" s="163" t="s">
        <v>129</v>
      </c>
      <c r="AU335" s="163" t="s">
        <v>83</v>
      </c>
      <c r="AV335" s="13" t="s">
        <v>83</v>
      </c>
      <c r="AW335" s="13" t="s">
        <v>32</v>
      </c>
      <c r="AX335" s="13" t="s">
        <v>76</v>
      </c>
      <c r="AY335" s="163" t="s">
        <v>123</v>
      </c>
    </row>
    <row r="336" spans="2:51" s="12" customFormat="1" ht="12">
      <c r="B336" s="153"/>
      <c r="D336" s="154" t="s">
        <v>129</v>
      </c>
      <c r="E336" s="155" t="s">
        <v>1</v>
      </c>
      <c r="F336" s="156" t="s">
        <v>367</v>
      </c>
      <c r="H336" s="157">
        <v>60</v>
      </c>
      <c r="I336" s="158"/>
      <c r="L336" s="153"/>
      <c r="M336" s="159"/>
      <c r="N336" s="160"/>
      <c r="O336" s="160"/>
      <c r="P336" s="160"/>
      <c r="Q336" s="160"/>
      <c r="R336" s="160"/>
      <c r="S336" s="160"/>
      <c r="T336" s="161"/>
      <c r="AT336" s="155" t="s">
        <v>129</v>
      </c>
      <c r="AU336" s="155" t="s">
        <v>83</v>
      </c>
      <c r="AV336" s="12" t="s">
        <v>85</v>
      </c>
      <c r="AW336" s="12" t="s">
        <v>32</v>
      </c>
      <c r="AX336" s="12" t="s">
        <v>76</v>
      </c>
      <c r="AY336" s="155" t="s">
        <v>123</v>
      </c>
    </row>
    <row r="337" spans="2:51" s="12" customFormat="1" ht="12">
      <c r="B337" s="153"/>
      <c r="D337" s="154" t="s">
        <v>129</v>
      </c>
      <c r="E337" s="155" t="s">
        <v>1</v>
      </c>
      <c r="F337" s="156" t="s">
        <v>388</v>
      </c>
      <c r="H337" s="157">
        <v>156.8</v>
      </c>
      <c r="I337" s="158"/>
      <c r="L337" s="153"/>
      <c r="M337" s="159"/>
      <c r="N337" s="160"/>
      <c r="O337" s="160"/>
      <c r="P337" s="160"/>
      <c r="Q337" s="160"/>
      <c r="R337" s="160"/>
      <c r="S337" s="160"/>
      <c r="T337" s="161"/>
      <c r="AT337" s="155" t="s">
        <v>129</v>
      </c>
      <c r="AU337" s="155" t="s">
        <v>83</v>
      </c>
      <c r="AV337" s="12" t="s">
        <v>85</v>
      </c>
      <c r="AW337" s="12" t="s">
        <v>32</v>
      </c>
      <c r="AX337" s="12" t="s">
        <v>76</v>
      </c>
      <c r="AY337" s="155" t="s">
        <v>123</v>
      </c>
    </row>
    <row r="338" spans="2:51" s="13" customFormat="1" ht="12">
      <c r="B338" s="162"/>
      <c r="D338" s="154" t="s">
        <v>129</v>
      </c>
      <c r="E338" s="163" t="s">
        <v>1</v>
      </c>
      <c r="F338" s="164" t="s">
        <v>389</v>
      </c>
      <c r="H338" s="163" t="s">
        <v>1</v>
      </c>
      <c r="I338" s="165"/>
      <c r="L338" s="162"/>
      <c r="M338" s="166"/>
      <c r="N338" s="167"/>
      <c r="O338" s="167"/>
      <c r="P338" s="167"/>
      <c r="Q338" s="167"/>
      <c r="R338" s="167"/>
      <c r="S338" s="167"/>
      <c r="T338" s="168"/>
      <c r="AT338" s="163" t="s">
        <v>129</v>
      </c>
      <c r="AU338" s="163" t="s">
        <v>83</v>
      </c>
      <c r="AV338" s="13" t="s">
        <v>83</v>
      </c>
      <c r="AW338" s="13" t="s">
        <v>32</v>
      </c>
      <c r="AX338" s="13" t="s">
        <v>76</v>
      </c>
      <c r="AY338" s="163" t="s">
        <v>123</v>
      </c>
    </row>
    <row r="339" spans="2:51" s="14" customFormat="1" ht="12">
      <c r="B339" s="169"/>
      <c r="D339" s="154" t="s">
        <v>129</v>
      </c>
      <c r="E339" s="170" t="s">
        <v>1</v>
      </c>
      <c r="F339" s="171" t="s">
        <v>133</v>
      </c>
      <c r="H339" s="172">
        <v>216.8</v>
      </c>
      <c r="I339" s="173"/>
      <c r="L339" s="169"/>
      <c r="M339" s="174"/>
      <c r="N339" s="175"/>
      <c r="O339" s="175"/>
      <c r="P339" s="175"/>
      <c r="Q339" s="175"/>
      <c r="R339" s="175"/>
      <c r="S339" s="175"/>
      <c r="T339" s="176"/>
      <c r="AT339" s="170" t="s">
        <v>129</v>
      </c>
      <c r="AU339" s="170" t="s">
        <v>83</v>
      </c>
      <c r="AV339" s="14" t="s">
        <v>128</v>
      </c>
      <c r="AW339" s="14" t="s">
        <v>32</v>
      </c>
      <c r="AX339" s="14" t="s">
        <v>83</v>
      </c>
      <c r="AY339" s="170" t="s">
        <v>123</v>
      </c>
    </row>
    <row r="340" spans="1:65" s="2" customFormat="1" ht="24.2" customHeight="1">
      <c r="A340" s="32"/>
      <c r="B340" s="138"/>
      <c r="C340" s="139" t="s">
        <v>256</v>
      </c>
      <c r="D340" s="139" t="s">
        <v>124</v>
      </c>
      <c r="E340" s="140" t="s">
        <v>390</v>
      </c>
      <c r="F340" s="141" t="s">
        <v>391</v>
      </c>
      <c r="G340" s="142" t="s">
        <v>226</v>
      </c>
      <c r="H340" s="143">
        <v>18.5</v>
      </c>
      <c r="I340" s="144"/>
      <c r="J340" s="145">
        <f>ROUND(I340*H340,2)</f>
        <v>0</v>
      </c>
      <c r="K340" s="146"/>
      <c r="L340" s="33"/>
      <c r="M340" s="147" t="s">
        <v>1</v>
      </c>
      <c r="N340" s="148" t="s">
        <v>41</v>
      </c>
      <c r="O340" s="58"/>
      <c r="P340" s="149">
        <f>O340*H340</f>
        <v>0</v>
      </c>
      <c r="Q340" s="149">
        <v>0</v>
      </c>
      <c r="R340" s="149">
        <f>Q340*H340</f>
        <v>0</v>
      </c>
      <c r="S340" s="149">
        <v>0</v>
      </c>
      <c r="T340" s="150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1" t="s">
        <v>128</v>
      </c>
      <c r="AT340" s="151" t="s">
        <v>124</v>
      </c>
      <c r="AU340" s="151" t="s">
        <v>83</v>
      </c>
      <c r="AY340" s="17" t="s">
        <v>123</v>
      </c>
      <c r="BE340" s="152">
        <f>IF(N340="základní",J340,0)</f>
        <v>0</v>
      </c>
      <c r="BF340" s="152">
        <f>IF(N340="snížená",J340,0)</f>
        <v>0</v>
      </c>
      <c r="BG340" s="152">
        <f>IF(N340="zákl. přenesená",J340,0)</f>
        <v>0</v>
      </c>
      <c r="BH340" s="152">
        <f>IF(N340="sníž. přenesená",J340,0)</f>
        <v>0</v>
      </c>
      <c r="BI340" s="152">
        <f>IF(N340="nulová",J340,0)</f>
        <v>0</v>
      </c>
      <c r="BJ340" s="17" t="s">
        <v>83</v>
      </c>
      <c r="BK340" s="152">
        <f>ROUND(I340*H340,2)</f>
        <v>0</v>
      </c>
      <c r="BL340" s="17" t="s">
        <v>128</v>
      </c>
      <c r="BM340" s="151" t="s">
        <v>392</v>
      </c>
    </row>
    <row r="341" spans="2:51" s="13" customFormat="1" ht="12">
      <c r="B341" s="162"/>
      <c r="D341" s="154" t="s">
        <v>129</v>
      </c>
      <c r="E341" s="163" t="s">
        <v>1</v>
      </c>
      <c r="F341" s="164" t="s">
        <v>314</v>
      </c>
      <c r="H341" s="163" t="s">
        <v>1</v>
      </c>
      <c r="I341" s="165"/>
      <c r="L341" s="162"/>
      <c r="M341" s="166"/>
      <c r="N341" s="167"/>
      <c r="O341" s="167"/>
      <c r="P341" s="167"/>
      <c r="Q341" s="167"/>
      <c r="R341" s="167"/>
      <c r="S341" s="167"/>
      <c r="T341" s="168"/>
      <c r="AT341" s="163" t="s">
        <v>129</v>
      </c>
      <c r="AU341" s="163" t="s">
        <v>83</v>
      </c>
      <c r="AV341" s="13" t="s">
        <v>83</v>
      </c>
      <c r="AW341" s="13" t="s">
        <v>32</v>
      </c>
      <c r="AX341" s="13" t="s">
        <v>76</v>
      </c>
      <c r="AY341" s="163" t="s">
        <v>123</v>
      </c>
    </row>
    <row r="342" spans="2:51" s="12" customFormat="1" ht="12">
      <c r="B342" s="153"/>
      <c r="D342" s="154" t="s">
        <v>129</v>
      </c>
      <c r="E342" s="155" t="s">
        <v>1</v>
      </c>
      <c r="F342" s="156" t="s">
        <v>393</v>
      </c>
      <c r="H342" s="157">
        <v>18.5</v>
      </c>
      <c r="I342" s="158"/>
      <c r="L342" s="153"/>
      <c r="M342" s="159"/>
      <c r="N342" s="160"/>
      <c r="O342" s="160"/>
      <c r="P342" s="160"/>
      <c r="Q342" s="160"/>
      <c r="R342" s="160"/>
      <c r="S342" s="160"/>
      <c r="T342" s="161"/>
      <c r="AT342" s="155" t="s">
        <v>129</v>
      </c>
      <c r="AU342" s="155" t="s">
        <v>83</v>
      </c>
      <c r="AV342" s="12" t="s">
        <v>85</v>
      </c>
      <c r="AW342" s="12" t="s">
        <v>32</v>
      </c>
      <c r="AX342" s="12" t="s">
        <v>76</v>
      </c>
      <c r="AY342" s="155" t="s">
        <v>123</v>
      </c>
    </row>
    <row r="343" spans="2:51" s="14" customFormat="1" ht="12">
      <c r="B343" s="169"/>
      <c r="D343" s="154" t="s">
        <v>129</v>
      </c>
      <c r="E343" s="170" t="s">
        <v>1</v>
      </c>
      <c r="F343" s="171" t="s">
        <v>133</v>
      </c>
      <c r="H343" s="172">
        <v>18.5</v>
      </c>
      <c r="I343" s="173"/>
      <c r="L343" s="169"/>
      <c r="M343" s="174"/>
      <c r="N343" s="175"/>
      <c r="O343" s="175"/>
      <c r="P343" s="175"/>
      <c r="Q343" s="175"/>
      <c r="R343" s="175"/>
      <c r="S343" s="175"/>
      <c r="T343" s="176"/>
      <c r="AT343" s="170" t="s">
        <v>129</v>
      </c>
      <c r="AU343" s="170" t="s">
        <v>83</v>
      </c>
      <c r="AV343" s="14" t="s">
        <v>128</v>
      </c>
      <c r="AW343" s="14" t="s">
        <v>32</v>
      </c>
      <c r="AX343" s="14" t="s">
        <v>83</v>
      </c>
      <c r="AY343" s="170" t="s">
        <v>123</v>
      </c>
    </row>
    <row r="344" spans="2:63" s="11" customFormat="1" ht="25.9" customHeight="1">
      <c r="B344" s="127"/>
      <c r="D344" s="128" t="s">
        <v>75</v>
      </c>
      <c r="E344" s="129" t="s">
        <v>139</v>
      </c>
      <c r="F344" s="129" t="s">
        <v>394</v>
      </c>
      <c r="I344" s="130"/>
      <c r="J344" s="131">
        <f>BK344</f>
        <v>0</v>
      </c>
      <c r="L344" s="127"/>
      <c r="M344" s="132"/>
      <c r="N344" s="133"/>
      <c r="O344" s="133"/>
      <c r="P344" s="134">
        <f>SUM(P345:P347)</f>
        <v>0</v>
      </c>
      <c r="Q344" s="133"/>
      <c r="R344" s="134">
        <f>SUM(R345:R347)</f>
        <v>0</v>
      </c>
      <c r="S344" s="133"/>
      <c r="T344" s="135">
        <f>SUM(T345:T347)</f>
        <v>0</v>
      </c>
      <c r="AR344" s="128" t="s">
        <v>83</v>
      </c>
      <c r="AT344" s="136" t="s">
        <v>75</v>
      </c>
      <c r="AU344" s="136" t="s">
        <v>76</v>
      </c>
      <c r="AY344" s="128" t="s">
        <v>123</v>
      </c>
      <c r="BK344" s="137">
        <f>SUM(BK345:BK347)</f>
        <v>0</v>
      </c>
    </row>
    <row r="345" spans="1:65" s="2" customFormat="1" ht="24.2" customHeight="1">
      <c r="A345" s="32"/>
      <c r="B345" s="138"/>
      <c r="C345" s="139" t="s">
        <v>395</v>
      </c>
      <c r="D345" s="139" t="s">
        <v>124</v>
      </c>
      <c r="E345" s="140" t="s">
        <v>396</v>
      </c>
      <c r="F345" s="141" t="s">
        <v>397</v>
      </c>
      <c r="G345" s="142" t="s">
        <v>226</v>
      </c>
      <c r="H345" s="143">
        <v>24.48</v>
      </c>
      <c r="I345" s="144"/>
      <c r="J345" s="145">
        <f>ROUND(I345*H345,2)</f>
        <v>0</v>
      </c>
      <c r="K345" s="146"/>
      <c r="L345" s="33"/>
      <c r="M345" s="147" t="s">
        <v>1</v>
      </c>
      <c r="N345" s="148" t="s">
        <v>41</v>
      </c>
      <c r="O345" s="58"/>
      <c r="P345" s="149">
        <f>O345*H345</f>
        <v>0</v>
      </c>
      <c r="Q345" s="149">
        <v>0</v>
      </c>
      <c r="R345" s="149">
        <f>Q345*H345</f>
        <v>0</v>
      </c>
      <c r="S345" s="149">
        <v>0</v>
      </c>
      <c r="T345" s="150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1" t="s">
        <v>128</v>
      </c>
      <c r="AT345" s="151" t="s">
        <v>124</v>
      </c>
      <c r="AU345" s="151" t="s">
        <v>83</v>
      </c>
      <c r="AY345" s="17" t="s">
        <v>123</v>
      </c>
      <c r="BE345" s="152">
        <f>IF(N345="základní",J345,0)</f>
        <v>0</v>
      </c>
      <c r="BF345" s="152">
        <f>IF(N345="snížená",J345,0)</f>
        <v>0</v>
      </c>
      <c r="BG345" s="152">
        <f>IF(N345="zákl. přenesená",J345,0)</f>
        <v>0</v>
      </c>
      <c r="BH345" s="152">
        <f>IF(N345="sníž. přenesená",J345,0)</f>
        <v>0</v>
      </c>
      <c r="BI345" s="152">
        <f>IF(N345="nulová",J345,0)</f>
        <v>0</v>
      </c>
      <c r="BJ345" s="17" t="s">
        <v>83</v>
      </c>
      <c r="BK345" s="152">
        <f>ROUND(I345*H345,2)</f>
        <v>0</v>
      </c>
      <c r="BL345" s="17" t="s">
        <v>128</v>
      </c>
      <c r="BM345" s="151" t="s">
        <v>398</v>
      </c>
    </row>
    <row r="346" spans="2:51" s="12" customFormat="1" ht="12">
      <c r="B346" s="153"/>
      <c r="D346" s="154" t="s">
        <v>129</v>
      </c>
      <c r="E346" s="155" t="s">
        <v>1</v>
      </c>
      <c r="F346" s="156" t="s">
        <v>399</v>
      </c>
      <c r="H346" s="157">
        <v>24.48</v>
      </c>
      <c r="I346" s="158"/>
      <c r="L346" s="153"/>
      <c r="M346" s="159"/>
      <c r="N346" s="160"/>
      <c r="O346" s="160"/>
      <c r="P346" s="160"/>
      <c r="Q346" s="160"/>
      <c r="R346" s="160"/>
      <c r="S346" s="160"/>
      <c r="T346" s="161"/>
      <c r="AT346" s="155" t="s">
        <v>129</v>
      </c>
      <c r="AU346" s="155" t="s">
        <v>83</v>
      </c>
      <c r="AV346" s="12" t="s">
        <v>85</v>
      </c>
      <c r="AW346" s="12" t="s">
        <v>32</v>
      </c>
      <c r="AX346" s="12" t="s">
        <v>76</v>
      </c>
      <c r="AY346" s="155" t="s">
        <v>123</v>
      </c>
    </row>
    <row r="347" spans="2:51" s="14" customFormat="1" ht="12">
      <c r="B347" s="169"/>
      <c r="D347" s="154" t="s">
        <v>129</v>
      </c>
      <c r="E347" s="170" t="s">
        <v>1</v>
      </c>
      <c r="F347" s="171" t="s">
        <v>133</v>
      </c>
      <c r="H347" s="172">
        <v>24.48</v>
      </c>
      <c r="I347" s="173"/>
      <c r="L347" s="169"/>
      <c r="M347" s="174"/>
      <c r="N347" s="175"/>
      <c r="O347" s="175"/>
      <c r="P347" s="175"/>
      <c r="Q347" s="175"/>
      <c r="R347" s="175"/>
      <c r="S347" s="175"/>
      <c r="T347" s="176"/>
      <c r="AT347" s="170" t="s">
        <v>129</v>
      </c>
      <c r="AU347" s="170" t="s">
        <v>83</v>
      </c>
      <c r="AV347" s="14" t="s">
        <v>128</v>
      </c>
      <c r="AW347" s="14" t="s">
        <v>32</v>
      </c>
      <c r="AX347" s="14" t="s">
        <v>83</v>
      </c>
      <c r="AY347" s="170" t="s">
        <v>123</v>
      </c>
    </row>
    <row r="348" spans="2:63" s="11" customFormat="1" ht="25.9" customHeight="1">
      <c r="B348" s="127"/>
      <c r="D348" s="128" t="s">
        <v>75</v>
      </c>
      <c r="E348" s="129" t="s">
        <v>161</v>
      </c>
      <c r="F348" s="129" t="s">
        <v>400</v>
      </c>
      <c r="I348" s="130"/>
      <c r="J348" s="131">
        <f>BK348</f>
        <v>0</v>
      </c>
      <c r="L348" s="127"/>
      <c r="M348" s="132"/>
      <c r="N348" s="133"/>
      <c r="O348" s="133"/>
      <c r="P348" s="134">
        <f>SUM(P349:P382)</f>
        <v>0</v>
      </c>
      <c r="Q348" s="133"/>
      <c r="R348" s="134">
        <f>SUM(R349:R382)</f>
        <v>0</v>
      </c>
      <c r="S348" s="133"/>
      <c r="T348" s="135">
        <f>SUM(T349:T382)</f>
        <v>0</v>
      </c>
      <c r="AR348" s="128" t="s">
        <v>83</v>
      </c>
      <c r="AT348" s="136" t="s">
        <v>75</v>
      </c>
      <c r="AU348" s="136" t="s">
        <v>76</v>
      </c>
      <c r="AY348" s="128" t="s">
        <v>123</v>
      </c>
      <c r="BK348" s="137">
        <f>SUM(BK349:BK382)</f>
        <v>0</v>
      </c>
    </row>
    <row r="349" spans="1:65" s="2" customFormat="1" ht="24.2" customHeight="1">
      <c r="A349" s="32"/>
      <c r="B349" s="138"/>
      <c r="C349" s="139" t="s">
        <v>261</v>
      </c>
      <c r="D349" s="139" t="s">
        <v>124</v>
      </c>
      <c r="E349" s="140" t="s">
        <v>401</v>
      </c>
      <c r="F349" s="141" t="s">
        <v>402</v>
      </c>
      <c r="G349" s="142" t="s">
        <v>226</v>
      </c>
      <c r="H349" s="143">
        <v>53.858</v>
      </c>
      <c r="I349" s="144"/>
      <c r="J349" s="145">
        <f>ROUND(I349*H349,2)</f>
        <v>0</v>
      </c>
      <c r="K349" s="146"/>
      <c r="L349" s="33"/>
      <c r="M349" s="147" t="s">
        <v>1</v>
      </c>
      <c r="N349" s="148" t="s">
        <v>41</v>
      </c>
      <c r="O349" s="58"/>
      <c r="P349" s="149">
        <f>O349*H349</f>
        <v>0</v>
      </c>
      <c r="Q349" s="149">
        <v>0</v>
      </c>
      <c r="R349" s="149">
        <f>Q349*H349</f>
        <v>0</v>
      </c>
      <c r="S349" s="149">
        <v>0</v>
      </c>
      <c r="T349" s="150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1" t="s">
        <v>128</v>
      </c>
      <c r="AT349" s="151" t="s">
        <v>124</v>
      </c>
      <c r="AU349" s="151" t="s">
        <v>83</v>
      </c>
      <c r="AY349" s="17" t="s">
        <v>123</v>
      </c>
      <c r="BE349" s="152">
        <f>IF(N349="základní",J349,0)</f>
        <v>0</v>
      </c>
      <c r="BF349" s="152">
        <f>IF(N349="snížená",J349,0)</f>
        <v>0</v>
      </c>
      <c r="BG349" s="152">
        <f>IF(N349="zákl. přenesená",J349,0)</f>
        <v>0</v>
      </c>
      <c r="BH349" s="152">
        <f>IF(N349="sníž. přenesená",J349,0)</f>
        <v>0</v>
      </c>
      <c r="BI349" s="152">
        <f>IF(N349="nulová",J349,0)</f>
        <v>0</v>
      </c>
      <c r="BJ349" s="17" t="s">
        <v>83</v>
      </c>
      <c r="BK349" s="152">
        <f>ROUND(I349*H349,2)</f>
        <v>0</v>
      </c>
      <c r="BL349" s="17" t="s">
        <v>128</v>
      </c>
      <c r="BM349" s="151" t="s">
        <v>403</v>
      </c>
    </row>
    <row r="350" spans="2:51" s="13" customFormat="1" ht="12">
      <c r="B350" s="162"/>
      <c r="D350" s="154" t="s">
        <v>129</v>
      </c>
      <c r="E350" s="163" t="s">
        <v>1</v>
      </c>
      <c r="F350" s="164" t="s">
        <v>201</v>
      </c>
      <c r="H350" s="163" t="s">
        <v>1</v>
      </c>
      <c r="I350" s="165"/>
      <c r="L350" s="162"/>
      <c r="M350" s="166"/>
      <c r="N350" s="167"/>
      <c r="O350" s="167"/>
      <c r="P350" s="167"/>
      <c r="Q350" s="167"/>
      <c r="R350" s="167"/>
      <c r="S350" s="167"/>
      <c r="T350" s="168"/>
      <c r="AT350" s="163" t="s">
        <v>129</v>
      </c>
      <c r="AU350" s="163" t="s">
        <v>83</v>
      </c>
      <c r="AV350" s="13" t="s">
        <v>83</v>
      </c>
      <c r="AW350" s="13" t="s">
        <v>32</v>
      </c>
      <c r="AX350" s="13" t="s">
        <v>76</v>
      </c>
      <c r="AY350" s="163" t="s">
        <v>123</v>
      </c>
    </row>
    <row r="351" spans="2:51" s="12" customFormat="1" ht="12">
      <c r="B351" s="153"/>
      <c r="D351" s="154" t="s">
        <v>129</v>
      </c>
      <c r="E351" s="155" t="s">
        <v>1</v>
      </c>
      <c r="F351" s="156" t="s">
        <v>404</v>
      </c>
      <c r="H351" s="157">
        <v>19.89</v>
      </c>
      <c r="I351" s="158"/>
      <c r="L351" s="153"/>
      <c r="M351" s="159"/>
      <c r="N351" s="160"/>
      <c r="O351" s="160"/>
      <c r="P351" s="160"/>
      <c r="Q351" s="160"/>
      <c r="R351" s="160"/>
      <c r="S351" s="160"/>
      <c r="T351" s="161"/>
      <c r="AT351" s="155" t="s">
        <v>129</v>
      </c>
      <c r="AU351" s="155" t="s">
        <v>83</v>
      </c>
      <c r="AV351" s="12" t="s">
        <v>85</v>
      </c>
      <c r="AW351" s="12" t="s">
        <v>32</v>
      </c>
      <c r="AX351" s="12" t="s">
        <v>76</v>
      </c>
      <c r="AY351" s="155" t="s">
        <v>123</v>
      </c>
    </row>
    <row r="352" spans="2:51" s="12" customFormat="1" ht="33.75">
      <c r="B352" s="153"/>
      <c r="D352" s="154" t="s">
        <v>129</v>
      </c>
      <c r="E352" s="155" t="s">
        <v>1</v>
      </c>
      <c r="F352" s="156" t="s">
        <v>405</v>
      </c>
      <c r="H352" s="157">
        <v>33.968</v>
      </c>
      <c r="I352" s="158"/>
      <c r="L352" s="153"/>
      <c r="M352" s="159"/>
      <c r="N352" s="160"/>
      <c r="O352" s="160"/>
      <c r="P352" s="160"/>
      <c r="Q352" s="160"/>
      <c r="R352" s="160"/>
      <c r="S352" s="160"/>
      <c r="T352" s="161"/>
      <c r="AT352" s="155" t="s">
        <v>129</v>
      </c>
      <c r="AU352" s="155" t="s">
        <v>83</v>
      </c>
      <c r="AV352" s="12" t="s">
        <v>85</v>
      </c>
      <c r="AW352" s="12" t="s">
        <v>32</v>
      </c>
      <c r="AX352" s="12" t="s">
        <v>76</v>
      </c>
      <c r="AY352" s="155" t="s">
        <v>123</v>
      </c>
    </row>
    <row r="353" spans="2:51" s="13" customFormat="1" ht="12">
      <c r="B353" s="162"/>
      <c r="D353" s="154" t="s">
        <v>129</v>
      </c>
      <c r="E353" s="163" t="s">
        <v>1</v>
      </c>
      <c r="F353" s="164" t="s">
        <v>406</v>
      </c>
      <c r="H353" s="163" t="s">
        <v>1</v>
      </c>
      <c r="I353" s="165"/>
      <c r="L353" s="162"/>
      <c r="M353" s="166"/>
      <c r="N353" s="167"/>
      <c r="O353" s="167"/>
      <c r="P353" s="167"/>
      <c r="Q353" s="167"/>
      <c r="R353" s="167"/>
      <c r="S353" s="167"/>
      <c r="T353" s="168"/>
      <c r="AT353" s="163" t="s">
        <v>129</v>
      </c>
      <c r="AU353" s="163" t="s">
        <v>83</v>
      </c>
      <c r="AV353" s="13" t="s">
        <v>83</v>
      </c>
      <c r="AW353" s="13" t="s">
        <v>32</v>
      </c>
      <c r="AX353" s="13" t="s">
        <v>76</v>
      </c>
      <c r="AY353" s="163" t="s">
        <v>123</v>
      </c>
    </row>
    <row r="354" spans="2:51" s="14" customFormat="1" ht="12">
      <c r="B354" s="169"/>
      <c r="D354" s="154" t="s">
        <v>129</v>
      </c>
      <c r="E354" s="170" t="s">
        <v>1</v>
      </c>
      <c r="F354" s="171" t="s">
        <v>133</v>
      </c>
      <c r="H354" s="172">
        <v>53.858000000000004</v>
      </c>
      <c r="I354" s="173"/>
      <c r="L354" s="169"/>
      <c r="M354" s="174"/>
      <c r="N354" s="175"/>
      <c r="O354" s="175"/>
      <c r="P354" s="175"/>
      <c r="Q354" s="175"/>
      <c r="R354" s="175"/>
      <c r="S354" s="175"/>
      <c r="T354" s="176"/>
      <c r="AT354" s="170" t="s">
        <v>129</v>
      </c>
      <c r="AU354" s="170" t="s">
        <v>83</v>
      </c>
      <c r="AV354" s="14" t="s">
        <v>128</v>
      </c>
      <c r="AW354" s="14" t="s">
        <v>32</v>
      </c>
      <c r="AX354" s="14" t="s">
        <v>83</v>
      </c>
      <c r="AY354" s="170" t="s">
        <v>123</v>
      </c>
    </row>
    <row r="355" spans="1:65" s="2" customFormat="1" ht="24.2" customHeight="1">
      <c r="A355" s="32"/>
      <c r="B355" s="138"/>
      <c r="C355" s="139" t="s">
        <v>407</v>
      </c>
      <c r="D355" s="139" t="s">
        <v>124</v>
      </c>
      <c r="E355" s="140" t="s">
        <v>408</v>
      </c>
      <c r="F355" s="141" t="s">
        <v>409</v>
      </c>
      <c r="G355" s="142" t="s">
        <v>226</v>
      </c>
      <c r="H355" s="143">
        <v>9.38</v>
      </c>
      <c r="I355" s="144"/>
      <c r="J355" s="145">
        <f>ROUND(I355*H355,2)</f>
        <v>0</v>
      </c>
      <c r="K355" s="146"/>
      <c r="L355" s="33"/>
      <c r="M355" s="147" t="s">
        <v>1</v>
      </c>
      <c r="N355" s="148" t="s">
        <v>41</v>
      </c>
      <c r="O355" s="58"/>
      <c r="P355" s="149">
        <f>O355*H355</f>
        <v>0</v>
      </c>
      <c r="Q355" s="149">
        <v>0</v>
      </c>
      <c r="R355" s="149">
        <f>Q355*H355</f>
        <v>0</v>
      </c>
      <c r="S355" s="149">
        <v>0</v>
      </c>
      <c r="T355" s="150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1" t="s">
        <v>128</v>
      </c>
      <c r="AT355" s="151" t="s">
        <v>124</v>
      </c>
      <c r="AU355" s="151" t="s">
        <v>83</v>
      </c>
      <c r="AY355" s="17" t="s">
        <v>123</v>
      </c>
      <c r="BE355" s="152">
        <f>IF(N355="základní",J355,0)</f>
        <v>0</v>
      </c>
      <c r="BF355" s="152">
        <f>IF(N355="snížená",J355,0)</f>
        <v>0</v>
      </c>
      <c r="BG355" s="152">
        <f>IF(N355="zákl. přenesená",J355,0)</f>
        <v>0</v>
      </c>
      <c r="BH355" s="152">
        <f>IF(N355="sníž. přenesená",J355,0)</f>
        <v>0</v>
      </c>
      <c r="BI355" s="152">
        <f>IF(N355="nulová",J355,0)</f>
        <v>0</v>
      </c>
      <c r="BJ355" s="17" t="s">
        <v>83</v>
      </c>
      <c r="BK355" s="152">
        <f>ROUND(I355*H355,2)</f>
        <v>0</v>
      </c>
      <c r="BL355" s="17" t="s">
        <v>128</v>
      </c>
      <c r="BM355" s="151" t="s">
        <v>410</v>
      </c>
    </row>
    <row r="356" spans="2:51" s="13" customFormat="1" ht="12">
      <c r="B356" s="162"/>
      <c r="D356" s="154" t="s">
        <v>129</v>
      </c>
      <c r="E356" s="163" t="s">
        <v>1</v>
      </c>
      <c r="F356" s="164" t="s">
        <v>201</v>
      </c>
      <c r="H356" s="163" t="s">
        <v>1</v>
      </c>
      <c r="I356" s="165"/>
      <c r="L356" s="162"/>
      <c r="M356" s="166"/>
      <c r="N356" s="167"/>
      <c r="O356" s="167"/>
      <c r="P356" s="167"/>
      <c r="Q356" s="167"/>
      <c r="R356" s="167"/>
      <c r="S356" s="167"/>
      <c r="T356" s="168"/>
      <c r="AT356" s="163" t="s">
        <v>129</v>
      </c>
      <c r="AU356" s="163" t="s">
        <v>83</v>
      </c>
      <c r="AV356" s="13" t="s">
        <v>83</v>
      </c>
      <c r="AW356" s="13" t="s">
        <v>32</v>
      </c>
      <c r="AX356" s="13" t="s">
        <v>76</v>
      </c>
      <c r="AY356" s="163" t="s">
        <v>123</v>
      </c>
    </row>
    <row r="357" spans="2:51" s="12" customFormat="1" ht="12">
      <c r="B357" s="153"/>
      <c r="D357" s="154" t="s">
        <v>129</v>
      </c>
      <c r="E357" s="155" t="s">
        <v>1</v>
      </c>
      <c r="F357" s="156" t="s">
        <v>411</v>
      </c>
      <c r="H357" s="157">
        <v>9.38</v>
      </c>
      <c r="I357" s="158"/>
      <c r="L357" s="153"/>
      <c r="M357" s="159"/>
      <c r="N357" s="160"/>
      <c r="O357" s="160"/>
      <c r="P357" s="160"/>
      <c r="Q357" s="160"/>
      <c r="R357" s="160"/>
      <c r="S357" s="160"/>
      <c r="T357" s="161"/>
      <c r="AT357" s="155" t="s">
        <v>129</v>
      </c>
      <c r="AU357" s="155" t="s">
        <v>83</v>
      </c>
      <c r="AV357" s="12" t="s">
        <v>85</v>
      </c>
      <c r="AW357" s="12" t="s">
        <v>32</v>
      </c>
      <c r="AX357" s="12" t="s">
        <v>76</v>
      </c>
      <c r="AY357" s="155" t="s">
        <v>123</v>
      </c>
    </row>
    <row r="358" spans="2:51" s="14" customFormat="1" ht="12">
      <c r="B358" s="169"/>
      <c r="D358" s="154" t="s">
        <v>129</v>
      </c>
      <c r="E358" s="170" t="s">
        <v>1</v>
      </c>
      <c r="F358" s="171" t="s">
        <v>133</v>
      </c>
      <c r="H358" s="172">
        <v>9.38</v>
      </c>
      <c r="I358" s="173"/>
      <c r="L358" s="169"/>
      <c r="M358" s="174"/>
      <c r="N358" s="175"/>
      <c r="O358" s="175"/>
      <c r="P358" s="175"/>
      <c r="Q358" s="175"/>
      <c r="R358" s="175"/>
      <c r="S358" s="175"/>
      <c r="T358" s="176"/>
      <c r="AT358" s="170" t="s">
        <v>129</v>
      </c>
      <c r="AU358" s="170" t="s">
        <v>83</v>
      </c>
      <c r="AV358" s="14" t="s">
        <v>128</v>
      </c>
      <c r="AW358" s="14" t="s">
        <v>32</v>
      </c>
      <c r="AX358" s="14" t="s">
        <v>83</v>
      </c>
      <c r="AY358" s="170" t="s">
        <v>123</v>
      </c>
    </row>
    <row r="359" spans="1:65" s="2" customFormat="1" ht="24.2" customHeight="1">
      <c r="A359" s="32"/>
      <c r="B359" s="138"/>
      <c r="C359" s="139" t="s">
        <v>267</v>
      </c>
      <c r="D359" s="139" t="s">
        <v>124</v>
      </c>
      <c r="E359" s="140" t="s">
        <v>412</v>
      </c>
      <c r="F359" s="141" t="s">
        <v>413</v>
      </c>
      <c r="G359" s="142" t="s">
        <v>226</v>
      </c>
      <c r="H359" s="143">
        <v>60</v>
      </c>
      <c r="I359" s="144"/>
      <c r="J359" s="145">
        <f>ROUND(I359*H359,2)</f>
        <v>0</v>
      </c>
      <c r="K359" s="146"/>
      <c r="L359" s="33"/>
      <c r="M359" s="147" t="s">
        <v>1</v>
      </c>
      <c r="N359" s="148" t="s">
        <v>41</v>
      </c>
      <c r="O359" s="58"/>
      <c r="P359" s="149">
        <f>O359*H359</f>
        <v>0</v>
      </c>
      <c r="Q359" s="149">
        <v>0</v>
      </c>
      <c r="R359" s="149">
        <f>Q359*H359</f>
        <v>0</v>
      </c>
      <c r="S359" s="149">
        <v>0</v>
      </c>
      <c r="T359" s="150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1" t="s">
        <v>128</v>
      </c>
      <c r="AT359" s="151" t="s">
        <v>124</v>
      </c>
      <c r="AU359" s="151" t="s">
        <v>83</v>
      </c>
      <c r="AY359" s="17" t="s">
        <v>123</v>
      </c>
      <c r="BE359" s="152">
        <f>IF(N359="základní",J359,0)</f>
        <v>0</v>
      </c>
      <c r="BF359" s="152">
        <f>IF(N359="snížená",J359,0)</f>
        <v>0</v>
      </c>
      <c r="BG359" s="152">
        <f>IF(N359="zákl. přenesená",J359,0)</f>
        <v>0</v>
      </c>
      <c r="BH359" s="152">
        <f>IF(N359="sníž. přenesená",J359,0)</f>
        <v>0</v>
      </c>
      <c r="BI359" s="152">
        <f>IF(N359="nulová",J359,0)</f>
        <v>0</v>
      </c>
      <c r="BJ359" s="17" t="s">
        <v>83</v>
      </c>
      <c r="BK359" s="152">
        <f>ROUND(I359*H359,2)</f>
        <v>0</v>
      </c>
      <c r="BL359" s="17" t="s">
        <v>128</v>
      </c>
      <c r="BM359" s="151" t="s">
        <v>414</v>
      </c>
    </row>
    <row r="360" spans="2:51" s="13" customFormat="1" ht="12">
      <c r="B360" s="162"/>
      <c r="D360" s="154" t="s">
        <v>129</v>
      </c>
      <c r="E360" s="163" t="s">
        <v>1</v>
      </c>
      <c r="F360" s="164" t="s">
        <v>201</v>
      </c>
      <c r="H360" s="163" t="s">
        <v>1</v>
      </c>
      <c r="I360" s="165"/>
      <c r="L360" s="162"/>
      <c r="M360" s="166"/>
      <c r="N360" s="167"/>
      <c r="O360" s="167"/>
      <c r="P360" s="167"/>
      <c r="Q360" s="167"/>
      <c r="R360" s="167"/>
      <c r="S360" s="167"/>
      <c r="T360" s="168"/>
      <c r="AT360" s="163" t="s">
        <v>129</v>
      </c>
      <c r="AU360" s="163" t="s">
        <v>83</v>
      </c>
      <c r="AV360" s="13" t="s">
        <v>83</v>
      </c>
      <c r="AW360" s="13" t="s">
        <v>32</v>
      </c>
      <c r="AX360" s="13" t="s">
        <v>76</v>
      </c>
      <c r="AY360" s="163" t="s">
        <v>123</v>
      </c>
    </row>
    <row r="361" spans="2:51" s="12" customFormat="1" ht="12">
      <c r="B361" s="153"/>
      <c r="D361" s="154" t="s">
        <v>129</v>
      </c>
      <c r="E361" s="155" t="s">
        <v>1</v>
      </c>
      <c r="F361" s="156" t="s">
        <v>383</v>
      </c>
      <c r="H361" s="157">
        <v>60</v>
      </c>
      <c r="I361" s="158"/>
      <c r="L361" s="153"/>
      <c r="M361" s="159"/>
      <c r="N361" s="160"/>
      <c r="O361" s="160"/>
      <c r="P361" s="160"/>
      <c r="Q361" s="160"/>
      <c r="R361" s="160"/>
      <c r="S361" s="160"/>
      <c r="T361" s="161"/>
      <c r="AT361" s="155" t="s">
        <v>129</v>
      </c>
      <c r="AU361" s="155" t="s">
        <v>83</v>
      </c>
      <c r="AV361" s="12" t="s">
        <v>85</v>
      </c>
      <c r="AW361" s="12" t="s">
        <v>32</v>
      </c>
      <c r="AX361" s="12" t="s">
        <v>76</v>
      </c>
      <c r="AY361" s="155" t="s">
        <v>123</v>
      </c>
    </row>
    <row r="362" spans="2:51" s="14" customFormat="1" ht="12">
      <c r="B362" s="169"/>
      <c r="D362" s="154" t="s">
        <v>129</v>
      </c>
      <c r="E362" s="170" t="s">
        <v>1</v>
      </c>
      <c r="F362" s="171" t="s">
        <v>133</v>
      </c>
      <c r="H362" s="172">
        <v>60</v>
      </c>
      <c r="I362" s="173"/>
      <c r="L362" s="169"/>
      <c r="M362" s="174"/>
      <c r="N362" s="175"/>
      <c r="O362" s="175"/>
      <c r="P362" s="175"/>
      <c r="Q362" s="175"/>
      <c r="R362" s="175"/>
      <c r="S362" s="175"/>
      <c r="T362" s="176"/>
      <c r="AT362" s="170" t="s">
        <v>129</v>
      </c>
      <c r="AU362" s="170" t="s">
        <v>83</v>
      </c>
      <c r="AV362" s="14" t="s">
        <v>128</v>
      </c>
      <c r="AW362" s="14" t="s">
        <v>32</v>
      </c>
      <c r="AX362" s="14" t="s">
        <v>83</v>
      </c>
      <c r="AY362" s="170" t="s">
        <v>123</v>
      </c>
    </row>
    <row r="363" spans="1:65" s="2" customFormat="1" ht="24.2" customHeight="1">
      <c r="A363" s="32"/>
      <c r="B363" s="138"/>
      <c r="C363" s="139" t="s">
        <v>415</v>
      </c>
      <c r="D363" s="139" t="s">
        <v>124</v>
      </c>
      <c r="E363" s="140" t="s">
        <v>416</v>
      </c>
      <c r="F363" s="141" t="s">
        <v>417</v>
      </c>
      <c r="G363" s="142" t="s">
        <v>226</v>
      </c>
      <c r="H363" s="143">
        <v>26</v>
      </c>
      <c r="I363" s="144"/>
      <c r="J363" s="145">
        <f>ROUND(I363*H363,2)</f>
        <v>0</v>
      </c>
      <c r="K363" s="146"/>
      <c r="L363" s="33"/>
      <c r="M363" s="147" t="s">
        <v>1</v>
      </c>
      <c r="N363" s="148" t="s">
        <v>41</v>
      </c>
      <c r="O363" s="58"/>
      <c r="P363" s="149">
        <f>O363*H363</f>
        <v>0</v>
      </c>
      <c r="Q363" s="149">
        <v>0</v>
      </c>
      <c r="R363" s="149">
        <f>Q363*H363</f>
        <v>0</v>
      </c>
      <c r="S363" s="149">
        <v>0</v>
      </c>
      <c r="T363" s="150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1" t="s">
        <v>128</v>
      </c>
      <c r="AT363" s="151" t="s">
        <v>124</v>
      </c>
      <c r="AU363" s="151" t="s">
        <v>83</v>
      </c>
      <c r="AY363" s="17" t="s">
        <v>123</v>
      </c>
      <c r="BE363" s="152">
        <f>IF(N363="základní",J363,0)</f>
        <v>0</v>
      </c>
      <c r="BF363" s="152">
        <f>IF(N363="snížená",J363,0)</f>
        <v>0</v>
      </c>
      <c r="BG363" s="152">
        <f>IF(N363="zákl. přenesená",J363,0)</f>
        <v>0</v>
      </c>
      <c r="BH363" s="152">
        <f>IF(N363="sníž. přenesená",J363,0)</f>
        <v>0</v>
      </c>
      <c r="BI363" s="152">
        <f>IF(N363="nulová",J363,0)</f>
        <v>0</v>
      </c>
      <c r="BJ363" s="17" t="s">
        <v>83</v>
      </c>
      <c r="BK363" s="152">
        <f>ROUND(I363*H363,2)</f>
        <v>0</v>
      </c>
      <c r="BL363" s="17" t="s">
        <v>128</v>
      </c>
      <c r="BM363" s="151" t="s">
        <v>418</v>
      </c>
    </row>
    <row r="364" spans="2:51" s="13" customFormat="1" ht="12">
      <c r="B364" s="162"/>
      <c r="D364" s="154" t="s">
        <v>129</v>
      </c>
      <c r="E364" s="163" t="s">
        <v>1</v>
      </c>
      <c r="F364" s="164" t="s">
        <v>201</v>
      </c>
      <c r="H364" s="163" t="s">
        <v>1</v>
      </c>
      <c r="I364" s="165"/>
      <c r="L364" s="162"/>
      <c r="M364" s="166"/>
      <c r="N364" s="167"/>
      <c r="O364" s="167"/>
      <c r="P364" s="167"/>
      <c r="Q364" s="167"/>
      <c r="R364" s="167"/>
      <c r="S364" s="167"/>
      <c r="T364" s="168"/>
      <c r="AT364" s="163" t="s">
        <v>129</v>
      </c>
      <c r="AU364" s="163" t="s">
        <v>83</v>
      </c>
      <c r="AV364" s="13" t="s">
        <v>83</v>
      </c>
      <c r="AW364" s="13" t="s">
        <v>32</v>
      </c>
      <c r="AX364" s="13" t="s">
        <v>76</v>
      </c>
      <c r="AY364" s="163" t="s">
        <v>123</v>
      </c>
    </row>
    <row r="365" spans="2:51" s="12" customFormat="1" ht="12">
      <c r="B365" s="153"/>
      <c r="D365" s="154" t="s">
        <v>129</v>
      </c>
      <c r="E365" s="155" t="s">
        <v>1</v>
      </c>
      <c r="F365" s="156" t="s">
        <v>419</v>
      </c>
      <c r="H365" s="157">
        <v>26</v>
      </c>
      <c r="I365" s="158"/>
      <c r="L365" s="153"/>
      <c r="M365" s="159"/>
      <c r="N365" s="160"/>
      <c r="O365" s="160"/>
      <c r="P365" s="160"/>
      <c r="Q365" s="160"/>
      <c r="R365" s="160"/>
      <c r="S365" s="160"/>
      <c r="T365" s="161"/>
      <c r="AT365" s="155" t="s">
        <v>129</v>
      </c>
      <c r="AU365" s="155" t="s">
        <v>83</v>
      </c>
      <c r="AV365" s="12" t="s">
        <v>85</v>
      </c>
      <c r="AW365" s="12" t="s">
        <v>32</v>
      </c>
      <c r="AX365" s="12" t="s">
        <v>76</v>
      </c>
      <c r="AY365" s="155" t="s">
        <v>123</v>
      </c>
    </row>
    <row r="366" spans="2:51" s="14" customFormat="1" ht="12">
      <c r="B366" s="169"/>
      <c r="D366" s="154" t="s">
        <v>129</v>
      </c>
      <c r="E366" s="170" t="s">
        <v>1</v>
      </c>
      <c r="F366" s="171" t="s">
        <v>133</v>
      </c>
      <c r="H366" s="172">
        <v>26</v>
      </c>
      <c r="I366" s="173"/>
      <c r="L366" s="169"/>
      <c r="M366" s="174"/>
      <c r="N366" s="175"/>
      <c r="O366" s="175"/>
      <c r="P366" s="175"/>
      <c r="Q366" s="175"/>
      <c r="R366" s="175"/>
      <c r="S366" s="175"/>
      <c r="T366" s="176"/>
      <c r="AT366" s="170" t="s">
        <v>129</v>
      </c>
      <c r="AU366" s="170" t="s">
        <v>83</v>
      </c>
      <c r="AV366" s="14" t="s">
        <v>128</v>
      </c>
      <c r="AW366" s="14" t="s">
        <v>32</v>
      </c>
      <c r="AX366" s="14" t="s">
        <v>83</v>
      </c>
      <c r="AY366" s="170" t="s">
        <v>123</v>
      </c>
    </row>
    <row r="367" spans="1:65" s="2" customFormat="1" ht="24.2" customHeight="1">
      <c r="A367" s="32"/>
      <c r="B367" s="138"/>
      <c r="C367" s="139" t="s">
        <v>271</v>
      </c>
      <c r="D367" s="139" t="s">
        <v>124</v>
      </c>
      <c r="E367" s="140" t="s">
        <v>420</v>
      </c>
      <c r="F367" s="141" t="s">
        <v>421</v>
      </c>
      <c r="G367" s="142" t="s">
        <v>226</v>
      </c>
      <c r="H367" s="143">
        <v>37.05</v>
      </c>
      <c r="I367" s="144"/>
      <c r="J367" s="145">
        <f>ROUND(I367*H367,2)</f>
        <v>0</v>
      </c>
      <c r="K367" s="146"/>
      <c r="L367" s="33"/>
      <c r="M367" s="147" t="s">
        <v>1</v>
      </c>
      <c r="N367" s="148" t="s">
        <v>41</v>
      </c>
      <c r="O367" s="58"/>
      <c r="P367" s="149">
        <f>O367*H367</f>
        <v>0</v>
      </c>
      <c r="Q367" s="149">
        <v>0</v>
      </c>
      <c r="R367" s="149">
        <f>Q367*H367</f>
        <v>0</v>
      </c>
      <c r="S367" s="149">
        <v>0</v>
      </c>
      <c r="T367" s="150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1" t="s">
        <v>128</v>
      </c>
      <c r="AT367" s="151" t="s">
        <v>124</v>
      </c>
      <c r="AU367" s="151" t="s">
        <v>83</v>
      </c>
      <c r="AY367" s="17" t="s">
        <v>123</v>
      </c>
      <c r="BE367" s="152">
        <f>IF(N367="základní",J367,0)</f>
        <v>0</v>
      </c>
      <c r="BF367" s="152">
        <f>IF(N367="snížená",J367,0)</f>
        <v>0</v>
      </c>
      <c r="BG367" s="152">
        <f>IF(N367="zákl. přenesená",J367,0)</f>
        <v>0</v>
      </c>
      <c r="BH367" s="152">
        <f>IF(N367="sníž. přenesená",J367,0)</f>
        <v>0</v>
      </c>
      <c r="BI367" s="152">
        <f>IF(N367="nulová",J367,0)</f>
        <v>0</v>
      </c>
      <c r="BJ367" s="17" t="s">
        <v>83</v>
      </c>
      <c r="BK367" s="152">
        <f>ROUND(I367*H367,2)</f>
        <v>0</v>
      </c>
      <c r="BL367" s="17" t="s">
        <v>128</v>
      </c>
      <c r="BM367" s="151" t="s">
        <v>422</v>
      </c>
    </row>
    <row r="368" spans="2:51" s="13" customFormat="1" ht="12">
      <c r="B368" s="162"/>
      <c r="D368" s="154" t="s">
        <v>129</v>
      </c>
      <c r="E368" s="163" t="s">
        <v>1</v>
      </c>
      <c r="F368" s="164" t="s">
        <v>201</v>
      </c>
      <c r="H368" s="163" t="s">
        <v>1</v>
      </c>
      <c r="I368" s="165"/>
      <c r="L368" s="162"/>
      <c r="M368" s="166"/>
      <c r="N368" s="167"/>
      <c r="O368" s="167"/>
      <c r="P368" s="167"/>
      <c r="Q368" s="167"/>
      <c r="R368" s="167"/>
      <c r="S368" s="167"/>
      <c r="T368" s="168"/>
      <c r="AT368" s="163" t="s">
        <v>129</v>
      </c>
      <c r="AU368" s="163" t="s">
        <v>83</v>
      </c>
      <c r="AV368" s="13" t="s">
        <v>83</v>
      </c>
      <c r="AW368" s="13" t="s">
        <v>32</v>
      </c>
      <c r="AX368" s="13" t="s">
        <v>76</v>
      </c>
      <c r="AY368" s="163" t="s">
        <v>123</v>
      </c>
    </row>
    <row r="369" spans="2:51" s="12" customFormat="1" ht="12">
      <c r="B369" s="153"/>
      <c r="D369" s="154" t="s">
        <v>129</v>
      </c>
      <c r="E369" s="155" t="s">
        <v>1</v>
      </c>
      <c r="F369" s="156" t="s">
        <v>423</v>
      </c>
      <c r="H369" s="157">
        <v>27</v>
      </c>
      <c r="I369" s="158"/>
      <c r="L369" s="153"/>
      <c r="M369" s="159"/>
      <c r="N369" s="160"/>
      <c r="O369" s="160"/>
      <c r="P369" s="160"/>
      <c r="Q369" s="160"/>
      <c r="R369" s="160"/>
      <c r="S369" s="160"/>
      <c r="T369" s="161"/>
      <c r="AT369" s="155" t="s">
        <v>129</v>
      </c>
      <c r="AU369" s="155" t="s">
        <v>83</v>
      </c>
      <c r="AV369" s="12" t="s">
        <v>85</v>
      </c>
      <c r="AW369" s="12" t="s">
        <v>32</v>
      </c>
      <c r="AX369" s="12" t="s">
        <v>76</v>
      </c>
      <c r="AY369" s="155" t="s">
        <v>123</v>
      </c>
    </row>
    <row r="370" spans="2:51" s="12" customFormat="1" ht="12">
      <c r="B370" s="153"/>
      <c r="D370" s="154" t="s">
        <v>129</v>
      </c>
      <c r="E370" s="155" t="s">
        <v>1</v>
      </c>
      <c r="F370" s="156" t="s">
        <v>424</v>
      </c>
      <c r="H370" s="157">
        <v>10.05</v>
      </c>
      <c r="I370" s="158"/>
      <c r="L370" s="153"/>
      <c r="M370" s="159"/>
      <c r="N370" s="160"/>
      <c r="O370" s="160"/>
      <c r="P370" s="160"/>
      <c r="Q370" s="160"/>
      <c r="R370" s="160"/>
      <c r="S370" s="160"/>
      <c r="T370" s="161"/>
      <c r="AT370" s="155" t="s">
        <v>129</v>
      </c>
      <c r="AU370" s="155" t="s">
        <v>83</v>
      </c>
      <c r="AV370" s="12" t="s">
        <v>85</v>
      </c>
      <c r="AW370" s="12" t="s">
        <v>32</v>
      </c>
      <c r="AX370" s="12" t="s">
        <v>76</v>
      </c>
      <c r="AY370" s="155" t="s">
        <v>123</v>
      </c>
    </row>
    <row r="371" spans="2:51" s="13" customFormat="1" ht="12">
      <c r="B371" s="162"/>
      <c r="D371" s="154" t="s">
        <v>129</v>
      </c>
      <c r="E371" s="163" t="s">
        <v>1</v>
      </c>
      <c r="F371" s="164" t="s">
        <v>425</v>
      </c>
      <c r="H371" s="163" t="s">
        <v>1</v>
      </c>
      <c r="I371" s="165"/>
      <c r="L371" s="162"/>
      <c r="M371" s="166"/>
      <c r="N371" s="167"/>
      <c r="O371" s="167"/>
      <c r="P371" s="167"/>
      <c r="Q371" s="167"/>
      <c r="R371" s="167"/>
      <c r="S371" s="167"/>
      <c r="T371" s="168"/>
      <c r="AT371" s="163" t="s">
        <v>129</v>
      </c>
      <c r="AU371" s="163" t="s">
        <v>83</v>
      </c>
      <c r="AV371" s="13" t="s">
        <v>83</v>
      </c>
      <c r="AW371" s="13" t="s">
        <v>32</v>
      </c>
      <c r="AX371" s="13" t="s">
        <v>76</v>
      </c>
      <c r="AY371" s="163" t="s">
        <v>123</v>
      </c>
    </row>
    <row r="372" spans="2:51" s="14" customFormat="1" ht="12">
      <c r="B372" s="169"/>
      <c r="D372" s="154" t="s">
        <v>129</v>
      </c>
      <c r="E372" s="170" t="s">
        <v>1</v>
      </c>
      <c r="F372" s="171" t="s">
        <v>133</v>
      </c>
      <c r="H372" s="172">
        <v>37.05</v>
      </c>
      <c r="I372" s="173"/>
      <c r="L372" s="169"/>
      <c r="M372" s="174"/>
      <c r="N372" s="175"/>
      <c r="O372" s="175"/>
      <c r="P372" s="175"/>
      <c r="Q372" s="175"/>
      <c r="R372" s="175"/>
      <c r="S372" s="175"/>
      <c r="T372" s="176"/>
      <c r="AT372" s="170" t="s">
        <v>129</v>
      </c>
      <c r="AU372" s="170" t="s">
        <v>83</v>
      </c>
      <c r="AV372" s="14" t="s">
        <v>128</v>
      </c>
      <c r="AW372" s="14" t="s">
        <v>32</v>
      </c>
      <c r="AX372" s="14" t="s">
        <v>83</v>
      </c>
      <c r="AY372" s="170" t="s">
        <v>123</v>
      </c>
    </row>
    <row r="373" spans="1:65" s="2" customFormat="1" ht="16.5" customHeight="1">
      <c r="A373" s="32"/>
      <c r="B373" s="138"/>
      <c r="C373" s="139" t="s">
        <v>426</v>
      </c>
      <c r="D373" s="139" t="s">
        <v>124</v>
      </c>
      <c r="E373" s="140" t="s">
        <v>427</v>
      </c>
      <c r="F373" s="141" t="s">
        <v>428</v>
      </c>
      <c r="G373" s="142" t="s">
        <v>226</v>
      </c>
      <c r="H373" s="143">
        <v>121.328</v>
      </c>
      <c r="I373" s="144"/>
      <c r="J373" s="145">
        <f>ROUND(I373*H373,2)</f>
        <v>0</v>
      </c>
      <c r="K373" s="146"/>
      <c r="L373" s="33"/>
      <c r="M373" s="147" t="s">
        <v>1</v>
      </c>
      <c r="N373" s="148" t="s">
        <v>41</v>
      </c>
      <c r="O373" s="58"/>
      <c r="P373" s="149">
        <f>O373*H373</f>
        <v>0</v>
      </c>
      <c r="Q373" s="149">
        <v>0</v>
      </c>
      <c r="R373" s="149">
        <f>Q373*H373</f>
        <v>0</v>
      </c>
      <c r="S373" s="149">
        <v>0</v>
      </c>
      <c r="T373" s="150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1" t="s">
        <v>128</v>
      </c>
      <c r="AT373" s="151" t="s">
        <v>124</v>
      </c>
      <c r="AU373" s="151" t="s">
        <v>83</v>
      </c>
      <c r="AY373" s="17" t="s">
        <v>123</v>
      </c>
      <c r="BE373" s="152">
        <f>IF(N373="základní",J373,0)</f>
        <v>0</v>
      </c>
      <c r="BF373" s="152">
        <f>IF(N373="snížená",J373,0)</f>
        <v>0</v>
      </c>
      <c r="BG373" s="152">
        <f>IF(N373="zákl. přenesená",J373,0)</f>
        <v>0</v>
      </c>
      <c r="BH373" s="152">
        <f>IF(N373="sníž. přenesená",J373,0)</f>
        <v>0</v>
      </c>
      <c r="BI373" s="152">
        <f>IF(N373="nulová",J373,0)</f>
        <v>0</v>
      </c>
      <c r="BJ373" s="17" t="s">
        <v>83</v>
      </c>
      <c r="BK373" s="152">
        <f>ROUND(I373*H373,2)</f>
        <v>0</v>
      </c>
      <c r="BL373" s="17" t="s">
        <v>128</v>
      </c>
      <c r="BM373" s="151" t="s">
        <v>429</v>
      </c>
    </row>
    <row r="374" spans="2:51" s="13" customFormat="1" ht="12">
      <c r="B374" s="162"/>
      <c r="D374" s="154" t="s">
        <v>129</v>
      </c>
      <c r="E374" s="163" t="s">
        <v>1</v>
      </c>
      <c r="F374" s="164" t="s">
        <v>201</v>
      </c>
      <c r="H374" s="163" t="s">
        <v>1</v>
      </c>
      <c r="I374" s="165"/>
      <c r="L374" s="162"/>
      <c r="M374" s="166"/>
      <c r="N374" s="167"/>
      <c r="O374" s="167"/>
      <c r="P374" s="167"/>
      <c r="Q374" s="167"/>
      <c r="R374" s="167"/>
      <c r="S374" s="167"/>
      <c r="T374" s="168"/>
      <c r="AT374" s="163" t="s">
        <v>129</v>
      </c>
      <c r="AU374" s="163" t="s">
        <v>83</v>
      </c>
      <c r="AV374" s="13" t="s">
        <v>83</v>
      </c>
      <c r="AW374" s="13" t="s">
        <v>32</v>
      </c>
      <c r="AX374" s="13" t="s">
        <v>76</v>
      </c>
      <c r="AY374" s="163" t="s">
        <v>123</v>
      </c>
    </row>
    <row r="375" spans="2:51" s="12" customFormat="1" ht="12">
      <c r="B375" s="153"/>
      <c r="D375" s="154" t="s">
        <v>129</v>
      </c>
      <c r="E375" s="155" t="s">
        <v>1</v>
      </c>
      <c r="F375" s="156" t="s">
        <v>430</v>
      </c>
      <c r="H375" s="157">
        <v>62.4</v>
      </c>
      <c r="I375" s="158"/>
      <c r="L375" s="153"/>
      <c r="M375" s="159"/>
      <c r="N375" s="160"/>
      <c r="O375" s="160"/>
      <c r="P375" s="160"/>
      <c r="Q375" s="160"/>
      <c r="R375" s="160"/>
      <c r="S375" s="160"/>
      <c r="T375" s="161"/>
      <c r="AT375" s="155" t="s">
        <v>129</v>
      </c>
      <c r="AU375" s="155" t="s">
        <v>83</v>
      </c>
      <c r="AV375" s="12" t="s">
        <v>85</v>
      </c>
      <c r="AW375" s="12" t="s">
        <v>32</v>
      </c>
      <c r="AX375" s="12" t="s">
        <v>76</v>
      </c>
      <c r="AY375" s="155" t="s">
        <v>123</v>
      </c>
    </row>
    <row r="376" spans="2:51" s="12" customFormat="1" ht="12">
      <c r="B376" s="153"/>
      <c r="D376" s="154" t="s">
        <v>129</v>
      </c>
      <c r="E376" s="155" t="s">
        <v>1</v>
      </c>
      <c r="F376" s="156" t="s">
        <v>431</v>
      </c>
      <c r="H376" s="157">
        <v>39.78</v>
      </c>
      <c r="I376" s="158"/>
      <c r="L376" s="153"/>
      <c r="M376" s="159"/>
      <c r="N376" s="160"/>
      <c r="O376" s="160"/>
      <c r="P376" s="160"/>
      <c r="Q376" s="160"/>
      <c r="R376" s="160"/>
      <c r="S376" s="160"/>
      <c r="T376" s="161"/>
      <c r="AT376" s="155" t="s">
        <v>129</v>
      </c>
      <c r="AU376" s="155" t="s">
        <v>83</v>
      </c>
      <c r="AV376" s="12" t="s">
        <v>85</v>
      </c>
      <c r="AW376" s="12" t="s">
        <v>32</v>
      </c>
      <c r="AX376" s="12" t="s">
        <v>76</v>
      </c>
      <c r="AY376" s="155" t="s">
        <v>123</v>
      </c>
    </row>
    <row r="377" spans="2:51" s="12" customFormat="1" ht="22.5">
      <c r="B377" s="153"/>
      <c r="D377" s="154" t="s">
        <v>129</v>
      </c>
      <c r="E377" s="155" t="s">
        <v>1</v>
      </c>
      <c r="F377" s="156" t="s">
        <v>432</v>
      </c>
      <c r="H377" s="157">
        <v>19.148</v>
      </c>
      <c r="I377" s="158"/>
      <c r="L377" s="153"/>
      <c r="M377" s="159"/>
      <c r="N377" s="160"/>
      <c r="O377" s="160"/>
      <c r="P377" s="160"/>
      <c r="Q377" s="160"/>
      <c r="R377" s="160"/>
      <c r="S377" s="160"/>
      <c r="T377" s="161"/>
      <c r="AT377" s="155" t="s">
        <v>129</v>
      </c>
      <c r="AU377" s="155" t="s">
        <v>83</v>
      </c>
      <c r="AV377" s="12" t="s">
        <v>85</v>
      </c>
      <c r="AW377" s="12" t="s">
        <v>32</v>
      </c>
      <c r="AX377" s="12" t="s">
        <v>76</v>
      </c>
      <c r="AY377" s="155" t="s">
        <v>123</v>
      </c>
    </row>
    <row r="378" spans="2:51" s="13" customFormat="1" ht="12">
      <c r="B378" s="162"/>
      <c r="D378" s="154" t="s">
        <v>129</v>
      </c>
      <c r="E378" s="163" t="s">
        <v>1</v>
      </c>
      <c r="F378" s="164" t="s">
        <v>433</v>
      </c>
      <c r="H378" s="163" t="s">
        <v>1</v>
      </c>
      <c r="I378" s="165"/>
      <c r="L378" s="162"/>
      <c r="M378" s="166"/>
      <c r="N378" s="167"/>
      <c r="O378" s="167"/>
      <c r="P378" s="167"/>
      <c r="Q378" s="167"/>
      <c r="R378" s="167"/>
      <c r="S378" s="167"/>
      <c r="T378" s="168"/>
      <c r="AT378" s="163" t="s">
        <v>129</v>
      </c>
      <c r="AU378" s="163" t="s">
        <v>83</v>
      </c>
      <c r="AV378" s="13" t="s">
        <v>83</v>
      </c>
      <c r="AW378" s="13" t="s">
        <v>32</v>
      </c>
      <c r="AX378" s="13" t="s">
        <v>76</v>
      </c>
      <c r="AY378" s="163" t="s">
        <v>123</v>
      </c>
    </row>
    <row r="379" spans="2:51" s="14" customFormat="1" ht="12">
      <c r="B379" s="169"/>
      <c r="D379" s="154" t="s">
        <v>129</v>
      </c>
      <c r="E379" s="170" t="s">
        <v>1</v>
      </c>
      <c r="F379" s="171" t="s">
        <v>133</v>
      </c>
      <c r="H379" s="172">
        <v>121.328</v>
      </c>
      <c r="I379" s="173"/>
      <c r="L379" s="169"/>
      <c r="M379" s="174"/>
      <c r="N379" s="175"/>
      <c r="O379" s="175"/>
      <c r="P379" s="175"/>
      <c r="Q379" s="175"/>
      <c r="R379" s="175"/>
      <c r="S379" s="175"/>
      <c r="T379" s="176"/>
      <c r="AT379" s="170" t="s">
        <v>129</v>
      </c>
      <c r="AU379" s="170" t="s">
        <v>83</v>
      </c>
      <c r="AV379" s="14" t="s">
        <v>128</v>
      </c>
      <c r="AW379" s="14" t="s">
        <v>32</v>
      </c>
      <c r="AX379" s="14" t="s">
        <v>83</v>
      </c>
      <c r="AY379" s="170" t="s">
        <v>123</v>
      </c>
    </row>
    <row r="380" spans="1:65" s="2" customFormat="1" ht="16.5" customHeight="1">
      <c r="A380" s="32"/>
      <c r="B380" s="138"/>
      <c r="C380" s="139" t="s">
        <v>278</v>
      </c>
      <c r="D380" s="139" t="s">
        <v>124</v>
      </c>
      <c r="E380" s="140" t="s">
        <v>434</v>
      </c>
      <c r="F380" s="141" t="s">
        <v>435</v>
      </c>
      <c r="G380" s="142" t="s">
        <v>226</v>
      </c>
      <c r="H380" s="143">
        <v>9.52</v>
      </c>
      <c r="I380" s="144"/>
      <c r="J380" s="145">
        <f>ROUND(I380*H380,2)</f>
        <v>0</v>
      </c>
      <c r="K380" s="146"/>
      <c r="L380" s="33"/>
      <c r="M380" s="147" t="s">
        <v>1</v>
      </c>
      <c r="N380" s="148" t="s">
        <v>41</v>
      </c>
      <c r="O380" s="58"/>
      <c r="P380" s="149">
        <f>O380*H380</f>
        <v>0</v>
      </c>
      <c r="Q380" s="149">
        <v>0</v>
      </c>
      <c r="R380" s="149">
        <f>Q380*H380</f>
        <v>0</v>
      </c>
      <c r="S380" s="149">
        <v>0</v>
      </c>
      <c r="T380" s="150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1" t="s">
        <v>128</v>
      </c>
      <c r="AT380" s="151" t="s">
        <v>124</v>
      </c>
      <c r="AU380" s="151" t="s">
        <v>83</v>
      </c>
      <c r="AY380" s="17" t="s">
        <v>123</v>
      </c>
      <c r="BE380" s="152">
        <f>IF(N380="základní",J380,0)</f>
        <v>0</v>
      </c>
      <c r="BF380" s="152">
        <f>IF(N380="snížená",J380,0)</f>
        <v>0</v>
      </c>
      <c r="BG380" s="152">
        <f>IF(N380="zákl. přenesená",J380,0)</f>
        <v>0</v>
      </c>
      <c r="BH380" s="152">
        <f>IF(N380="sníž. přenesená",J380,0)</f>
        <v>0</v>
      </c>
      <c r="BI380" s="152">
        <f>IF(N380="nulová",J380,0)</f>
        <v>0</v>
      </c>
      <c r="BJ380" s="17" t="s">
        <v>83</v>
      </c>
      <c r="BK380" s="152">
        <f>ROUND(I380*H380,2)</f>
        <v>0</v>
      </c>
      <c r="BL380" s="17" t="s">
        <v>128</v>
      </c>
      <c r="BM380" s="151" t="s">
        <v>436</v>
      </c>
    </row>
    <row r="381" spans="2:51" s="12" customFormat="1" ht="12">
      <c r="B381" s="153"/>
      <c r="D381" s="154" t="s">
        <v>129</v>
      </c>
      <c r="E381" s="155" t="s">
        <v>1</v>
      </c>
      <c r="F381" s="156" t="s">
        <v>437</v>
      </c>
      <c r="H381" s="157">
        <v>9.52</v>
      </c>
      <c r="I381" s="158"/>
      <c r="L381" s="153"/>
      <c r="M381" s="159"/>
      <c r="N381" s="160"/>
      <c r="O381" s="160"/>
      <c r="P381" s="160"/>
      <c r="Q381" s="160"/>
      <c r="R381" s="160"/>
      <c r="S381" s="160"/>
      <c r="T381" s="161"/>
      <c r="AT381" s="155" t="s">
        <v>129</v>
      </c>
      <c r="AU381" s="155" t="s">
        <v>83</v>
      </c>
      <c r="AV381" s="12" t="s">
        <v>85</v>
      </c>
      <c r="AW381" s="12" t="s">
        <v>32</v>
      </c>
      <c r="AX381" s="12" t="s">
        <v>76</v>
      </c>
      <c r="AY381" s="155" t="s">
        <v>123</v>
      </c>
    </row>
    <row r="382" spans="2:51" s="14" customFormat="1" ht="12">
      <c r="B382" s="169"/>
      <c r="D382" s="154" t="s">
        <v>129</v>
      </c>
      <c r="E382" s="170" t="s">
        <v>1</v>
      </c>
      <c r="F382" s="171" t="s">
        <v>133</v>
      </c>
      <c r="H382" s="172">
        <v>9.52</v>
      </c>
      <c r="I382" s="173"/>
      <c r="L382" s="169"/>
      <c r="M382" s="174"/>
      <c r="N382" s="175"/>
      <c r="O382" s="175"/>
      <c r="P382" s="175"/>
      <c r="Q382" s="175"/>
      <c r="R382" s="175"/>
      <c r="S382" s="175"/>
      <c r="T382" s="176"/>
      <c r="AT382" s="170" t="s">
        <v>129</v>
      </c>
      <c r="AU382" s="170" t="s">
        <v>83</v>
      </c>
      <c r="AV382" s="14" t="s">
        <v>128</v>
      </c>
      <c r="AW382" s="14" t="s">
        <v>32</v>
      </c>
      <c r="AX382" s="14" t="s">
        <v>83</v>
      </c>
      <c r="AY382" s="170" t="s">
        <v>123</v>
      </c>
    </row>
    <row r="383" spans="2:63" s="11" customFormat="1" ht="25.9" customHeight="1">
      <c r="B383" s="127"/>
      <c r="D383" s="128" t="s">
        <v>75</v>
      </c>
      <c r="E383" s="129" t="s">
        <v>145</v>
      </c>
      <c r="F383" s="129" t="s">
        <v>438</v>
      </c>
      <c r="I383" s="130"/>
      <c r="J383" s="131">
        <f>BK383</f>
        <v>0</v>
      </c>
      <c r="L383" s="127"/>
      <c r="M383" s="132"/>
      <c r="N383" s="133"/>
      <c r="O383" s="133"/>
      <c r="P383" s="134">
        <f>SUM(P384:P395)</f>
        <v>0</v>
      </c>
      <c r="Q383" s="133"/>
      <c r="R383" s="134">
        <f>SUM(R384:R395)</f>
        <v>0</v>
      </c>
      <c r="S383" s="133"/>
      <c r="T383" s="135">
        <f>SUM(T384:T395)</f>
        <v>0</v>
      </c>
      <c r="AR383" s="128" t="s">
        <v>83</v>
      </c>
      <c r="AT383" s="136" t="s">
        <v>75</v>
      </c>
      <c r="AU383" s="136" t="s">
        <v>76</v>
      </c>
      <c r="AY383" s="128" t="s">
        <v>123</v>
      </c>
      <c r="BK383" s="137">
        <f>SUM(BK384:BK395)</f>
        <v>0</v>
      </c>
    </row>
    <row r="384" spans="1:65" s="2" customFormat="1" ht="21.75" customHeight="1">
      <c r="A384" s="32"/>
      <c r="B384" s="138"/>
      <c r="C384" s="139" t="s">
        <v>439</v>
      </c>
      <c r="D384" s="139" t="s">
        <v>124</v>
      </c>
      <c r="E384" s="140" t="s">
        <v>440</v>
      </c>
      <c r="F384" s="141" t="s">
        <v>441</v>
      </c>
      <c r="G384" s="142" t="s">
        <v>266</v>
      </c>
      <c r="H384" s="143">
        <v>11.7</v>
      </c>
      <c r="I384" s="144"/>
      <c r="J384" s="145">
        <f>ROUND(I384*H384,2)</f>
        <v>0</v>
      </c>
      <c r="K384" s="146"/>
      <c r="L384" s="33"/>
      <c r="M384" s="147" t="s">
        <v>1</v>
      </c>
      <c r="N384" s="148" t="s">
        <v>41</v>
      </c>
      <c r="O384" s="58"/>
      <c r="P384" s="149">
        <f>O384*H384</f>
        <v>0</v>
      </c>
      <c r="Q384" s="149">
        <v>0</v>
      </c>
      <c r="R384" s="149">
        <f>Q384*H384</f>
        <v>0</v>
      </c>
      <c r="S384" s="149">
        <v>0</v>
      </c>
      <c r="T384" s="150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1" t="s">
        <v>128</v>
      </c>
      <c r="AT384" s="151" t="s">
        <v>124</v>
      </c>
      <c r="AU384" s="151" t="s">
        <v>83</v>
      </c>
      <c r="AY384" s="17" t="s">
        <v>123</v>
      </c>
      <c r="BE384" s="152">
        <f>IF(N384="základní",J384,0)</f>
        <v>0</v>
      </c>
      <c r="BF384" s="152">
        <f>IF(N384="snížená",J384,0)</f>
        <v>0</v>
      </c>
      <c r="BG384" s="152">
        <f>IF(N384="zákl. přenesená",J384,0)</f>
        <v>0</v>
      </c>
      <c r="BH384" s="152">
        <f>IF(N384="sníž. přenesená",J384,0)</f>
        <v>0</v>
      </c>
      <c r="BI384" s="152">
        <f>IF(N384="nulová",J384,0)</f>
        <v>0</v>
      </c>
      <c r="BJ384" s="17" t="s">
        <v>83</v>
      </c>
      <c r="BK384" s="152">
        <f>ROUND(I384*H384,2)</f>
        <v>0</v>
      </c>
      <c r="BL384" s="17" t="s">
        <v>128</v>
      </c>
      <c r="BM384" s="151" t="s">
        <v>442</v>
      </c>
    </row>
    <row r="385" spans="2:51" s="13" customFormat="1" ht="12">
      <c r="B385" s="162"/>
      <c r="D385" s="154" t="s">
        <v>129</v>
      </c>
      <c r="E385" s="163" t="s">
        <v>1</v>
      </c>
      <c r="F385" s="164" t="s">
        <v>293</v>
      </c>
      <c r="H385" s="163" t="s">
        <v>1</v>
      </c>
      <c r="I385" s="165"/>
      <c r="L385" s="162"/>
      <c r="M385" s="166"/>
      <c r="N385" s="167"/>
      <c r="O385" s="167"/>
      <c r="P385" s="167"/>
      <c r="Q385" s="167"/>
      <c r="R385" s="167"/>
      <c r="S385" s="167"/>
      <c r="T385" s="168"/>
      <c r="AT385" s="163" t="s">
        <v>129</v>
      </c>
      <c r="AU385" s="163" t="s">
        <v>83</v>
      </c>
      <c r="AV385" s="13" t="s">
        <v>83</v>
      </c>
      <c r="AW385" s="13" t="s">
        <v>32</v>
      </c>
      <c r="AX385" s="13" t="s">
        <v>76</v>
      </c>
      <c r="AY385" s="163" t="s">
        <v>123</v>
      </c>
    </row>
    <row r="386" spans="2:51" s="12" customFormat="1" ht="12">
      <c r="B386" s="153"/>
      <c r="D386" s="154" t="s">
        <v>129</v>
      </c>
      <c r="E386" s="155" t="s">
        <v>1</v>
      </c>
      <c r="F386" s="156" t="s">
        <v>443</v>
      </c>
      <c r="H386" s="157">
        <v>11.7</v>
      </c>
      <c r="I386" s="158"/>
      <c r="L386" s="153"/>
      <c r="M386" s="159"/>
      <c r="N386" s="160"/>
      <c r="O386" s="160"/>
      <c r="P386" s="160"/>
      <c r="Q386" s="160"/>
      <c r="R386" s="160"/>
      <c r="S386" s="160"/>
      <c r="T386" s="161"/>
      <c r="AT386" s="155" t="s">
        <v>129</v>
      </c>
      <c r="AU386" s="155" t="s">
        <v>83</v>
      </c>
      <c r="AV386" s="12" t="s">
        <v>85</v>
      </c>
      <c r="AW386" s="12" t="s">
        <v>32</v>
      </c>
      <c r="AX386" s="12" t="s">
        <v>76</v>
      </c>
      <c r="AY386" s="155" t="s">
        <v>123</v>
      </c>
    </row>
    <row r="387" spans="2:51" s="14" customFormat="1" ht="12">
      <c r="B387" s="169"/>
      <c r="D387" s="154" t="s">
        <v>129</v>
      </c>
      <c r="E387" s="170" t="s">
        <v>1</v>
      </c>
      <c r="F387" s="171" t="s">
        <v>133</v>
      </c>
      <c r="H387" s="172">
        <v>11.7</v>
      </c>
      <c r="I387" s="173"/>
      <c r="L387" s="169"/>
      <c r="M387" s="174"/>
      <c r="N387" s="175"/>
      <c r="O387" s="175"/>
      <c r="P387" s="175"/>
      <c r="Q387" s="175"/>
      <c r="R387" s="175"/>
      <c r="S387" s="175"/>
      <c r="T387" s="176"/>
      <c r="AT387" s="170" t="s">
        <v>129</v>
      </c>
      <c r="AU387" s="170" t="s">
        <v>83</v>
      </c>
      <c r="AV387" s="14" t="s">
        <v>128</v>
      </c>
      <c r="AW387" s="14" t="s">
        <v>32</v>
      </c>
      <c r="AX387" s="14" t="s">
        <v>83</v>
      </c>
      <c r="AY387" s="170" t="s">
        <v>123</v>
      </c>
    </row>
    <row r="388" spans="1:65" s="2" customFormat="1" ht="21.75" customHeight="1">
      <c r="A388" s="32"/>
      <c r="B388" s="138"/>
      <c r="C388" s="139" t="s">
        <v>283</v>
      </c>
      <c r="D388" s="139" t="s">
        <v>124</v>
      </c>
      <c r="E388" s="140" t="s">
        <v>444</v>
      </c>
      <c r="F388" s="141" t="s">
        <v>445</v>
      </c>
      <c r="G388" s="142" t="s">
        <v>266</v>
      </c>
      <c r="H388" s="143">
        <v>3.6</v>
      </c>
      <c r="I388" s="144"/>
      <c r="J388" s="145">
        <f>ROUND(I388*H388,2)</f>
        <v>0</v>
      </c>
      <c r="K388" s="146"/>
      <c r="L388" s="33"/>
      <c r="M388" s="147" t="s">
        <v>1</v>
      </c>
      <c r="N388" s="148" t="s">
        <v>41</v>
      </c>
      <c r="O388" s="58"/>
      <c r="P388" s="149">
        <f>O388*H388</f>
        <v>0</v>
      </c>
      <c r="Q388" s="149">
        <v>0</v>
      </c>
      <c r="R388" s="149">
        <f>Q388*H388</f>
        <v>0</v>
      </c>
      <c r="S388" s="149">
        <v>0</v>
      </c>
      <c r="T388" s="150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1" t="s">
        <v>128</v>
      </c>
      <c r="AT388" s="151" t="s">
        <v>124</v>
      </c>
      <c r="AU388" s="151" t="s">
        <v>83</v>
      </c>
      <c r="AY388" s="17" t="s">
        <v>123</v>
      </c>
      <c r="BE388" s="152">
        <f>IF(N388="základní",J388,0)</f>
        <v>0</v>
      </c>
      <c r="BF388" s="152">
        <f>IF(N388="snížená",J388,0)</f>
        <v>0</v>
      </c>
      <c r="BG388" s="152">
        <f>IF(N388="zákl. přenesená",J388,0)</f>
        <v>0</v>
      </c>
      <c r="BH388" s="152">
        <f>IF(N388="sníž. přenesená",J388,0)</f>
        <v>0</v>
      </c>
      <c r="BI388" s="152">
        <f>IF(N388="nulová",J388,0)</f>
        <v>0</v>
      </c>
      <c r="BJ388" s="17" t="s">
        <v>83</v>
      </c>
      <c r="BK388" s="152">
        <f>ROUND(I388*H388,2)</f>
        <v>0</v>
      </c>
      <c r="BL388" s="17" t="s">
        <v>128</v>
      </c>
      <c r="BM388" s="151" t="s">
        <v>446</v>
      </c>
    </row>
    <row r="389" spans="2:51" s="12" customFormat="1" ht="12">
      <c r="B389" s="153"/>
      <c r="D389" s="154" t="s">
        <v>129</v>
      </c>
      <c r="E389" s="155" t="s">
        <v>1</v>
      </c>
      <c r="F389" s="156" t="s">
        <v>447</v>
      </c>
      <c r="H389" s="157">
        <v>3.6</v>
      </c>
      <c r="I389" s="158"/>
      <c r="L389" s="153"/>
      <c r="M389" s="159"/>
      <c r="N389" s="160"/>
      <c r="O389" s="160"/>
      <c r="P389" s="160"/>
      <c r="Q389" s="160"/>
      <c r="R389" s="160"/>
      <c r="S389" s="160"/>
      <c r="T389" s="161"/>
      <c r="AT389" s="155" t="s">
        <v>129</v>
      </c>
      <c r="AU389" s="155" t="s">
        <v>83</v>
      </c>
      <c r="AV389" s="12" t="s">
        <v>85</v>
      </c>
      <c r="AW389" s="12" t="s">
        <v>32</v>
      </c>
      <c r="AX389" s="12" t="s">
        <v>76</v>
      </c>
      <c r="AY389" s="155" t="s">
        <v>123</v>
      </c>
    </row>
    <row r="390" spans="2:51" s="14" customFormat="1" ht="12">
      <c r="B390" s="169"/>
      <c r="D390" s="154" t="s">
        <v>129</v>
      </c>
      <c r="E390" s="170" t="s">
        <v>1</v>
      </c>
      <c r="F390" s="171" t="s">
        <v>133</v>
      </c>
      <c r="H390" s="172">
        <v>3.6</v>
      </c>
      <c r="I390" s="173"/>
      <c r="L390" s="169"/>
      <c r="M390" s="174"/>
      <c r="N390" s="175"/>
      <c r="O390" s="175"/>
      <c r="P390" s="175"/>
      <c r="Q390" s="175"/>
      <c r="R390" s="175"/>
      <c r="S390" s="175"/>
      <c r="T390" s="176"/>
      <c r="AT390" s="170" t="s">
        <v>129</v>
      </c>
      <c r="AU390" s="170" t="s">
        <v>83</v>
      </c>
      <c r="AV390" s="14" t="s">
        <v>128</v>
      </c>
      <c r="AW390" s="14" t="s">
        <v>32</v>
      </c>
      <c r="AX390" s="14" t="s">
        <v>83</v>
      </c>
      <c r="AY390" s="170" t="s">
        <v>123</v>
      </c>
    </row>
    <row r="391" spans="1:65" s="2" customFormat="1" ht="21.75" customHeight="1">
      <c r="A391" s="32"/>
      <c r="B391" s="138"/>
      <c r="C391" s="139" t="s">
        <v>448</v>
      </c>
      <c r="D391" s="139" t="s">
        <v>124</v>
      </c>
      <c r="E391" s="140" t="s">
        <v>449</v>
      </c>
      <c r="F391" s="141" t="s">
        <v>450</v>
      </c>
      <c r="G391" s="142" t="s">
        <v>266</v>
      </c>
      <c r="H391" s="143">
        <v>27</v>
      </c>
      <c r="I391" s="144"/>
      <c r="J391" s="145">
        <f>ROUND(I391*H391,2)</f>
        <v>0</v>
      </c>
      <c r="K391" s="146"/>
      <c r="L391" s="33"/>
      <c r="M391" s="147" t="s">
        <v>1</v>
      </c>
      <c r="N391" s="148" t="s">
        <v>41</v>
      </c>
      <c r="O391" s="58"/>
      <c r="P391" s="149">
        <f>O391*H391</f>
        <v>0</v>
      </c>
      <c r="Q391" s="149">
        <v>0</v>
      </c>
      <c r="R391" s="149">
        <f>Q391*H391</f>
        <v>0</v>
      </c>
      <c r="S391" s="149">
        <v>0</v>
      </c>
      <c r="T391" s="150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1" t="s">
        <v>128</v>
      </c>
      <c r="AT391" s="151" t="s">
        <v>124</v>
      </c>
      <c r="AU391" s="151" t="s">
        <v>83</v>
      </c>
      <c r="AY391" s="17" t="s">
        <v>123</v>
      </c>
      <c r="BE391" s="152">
        <f>IF(N391="základní",J391,0)</f>
        <v>0</v>
      </c>
      <c r="BF391" s="152">
        <f>IF(N391="snížená",J391,0)</f>
        <v>0</v>
      </c>
      <c r="BG391" s="152">
        <f>IF(N391="zákl. přenesená",J391,0)</f>
        <v>0</v>
      </c>
      <c r="BH391" s="152">
        <f>IF(N391="sníž. přenesená",J391,0)</f>
        <v>0</v>
      </c>
      <c r="BI391" s="152">
        <f>IF(N391="nulová",J391,0)</f>
        <v>0</v>
      </c>
      <c r="BJ391" s="17" t="s">
        <v>83</v>
      </c>
      <c r="BK391" s="152">
        <f>ROUND(I391*H391,2)</f>
        <v>0</v>
      </c>
      <c r="BL391" s="17" t="s">
        <v>128</v>
      </c>
      <c r="BM391" s="151" t="s">
        <v>451</v>
      </c>
    </row>
    <row r="392" spans="2:51" s="13" customFormat="1" ht="12">
      <c r="B392" s="162"/>
      <c r="D392" s="154" t="s">
        <v>129</v>
      </c>
      <c r="E392" s="163" t="s">
        <v>1</v>
      </c>
      <c r="F392" s="164" t="s">
        <v>279</v>
      </c>
      <c r="H392" s="163" t="s">
        <v>1</v>
      </c>
      <c r="I392" s="165"/>
      <c r="L392" s="162"/>
      <c r="M392" s="166"/>
      <c r="N392" s="167"/>
      <c r="O392" s="167"/>
      <c r="P392" s="167"/>
      <c r="Q392" s="167"/>
      <c r="R392" s="167"/>
      <c r="S392" s="167"/>
      <c r="T392" s="168"/>
      <c r="AT392" s="163" t="s">
        <v>129</v>
      </c>
      <c r="AU392" s="163" t="s">
        <v>83</v>
      </c>
      <c r="AV392" s="13" t="s">
        <v>83</v>
      </c>
      <c r="AW392" s="13" t="s">
        <v>32</v>
      </c>
      <c r="AX392" s="13" t="s">
        <v>76</v>
      </c>
      <c r="AY392" s="163" t="s">
        <v>123</v>
      </c>
    </row>
    <row r="393" spans="2:51" s="12" customFormat="1" ht="12">
      <c r="B393" s="153"/>
      <c r="D393" s="154" t="s">
        <v>129</v>
      </c>
      <c r="E393" s="155" t="s">
        <v>1</v>
      </c>
      <c r="F393" s="156" t="s">
        <v>452</v>
      </c>
      <c r="H393" s="157">
        <v>27</v>
      </c>
      <c r="I393" s="158"/>
      <c r="L393" s="153"/>
      <c r="M393" s="159"/>
      <c r="N393" s="160"/>
      <c r="O393" s="160"/>
      <c r="P393" s="160"/>
      <c r="Q393" s="160"/>
      <c r="R393" s="160"/>
      <c r="S393" s="160"/>
      <c r="T393" s="161"/>
      <c r="AT393" s="155" t="s">
        <v>129</v>
      </c>
      <c r="AU393" s="155" t="s">
        <v>83</v>
      </c>
      <c r="AV393" s="12" t="s">
        <v>85</v>
      </c>
      <c r="AW393" s="12" t="s">
        <v>32</v>
      </c>
      <c r="AX393" s="12" t="s">
        <v>76</v>
      </c>
      <c r="AY393" s="155" t="s">
        <v>123</v>
      </c>
    </row>
    <row r="394" spans="2:51" s="14" customFormat="1" ht="12">
      <c r="B394" s="169"/>
      <c r="D394" s="154" t="s">
        <v>129</v>
      </c>
      <c r="E394" s="170" t="s">
        <v>1</v>
      </c>
      <c r="F394" s="171" t="s">
        <v>133</v>
      </c>
      <c r="H394" s="172">
        <v>27</v>
      </c>
      <c r="I394" s="173"/>
      <c r="L394" s="169"/>
      <c r="M394" s="174"/>
      <c r="N394" s="175"/>
      <c r="O394" s="175"/>
      <c r="P394" s="175"/>
      <c r="Q394" s="175"/>
      <c r="R394" s="175"/>
      <c r="S394" s="175"/>
      <c r="T394" s="176"/>
      <c r="AT394" s="170" t="s">
        <v>129</v>
      </c>
      <c r="AU394" s="170" t="s">
        <v>83</v>
      </c>
      <c r="AV394" s="14" t="s">
        <v>128</v>
      </c>
      <c r="AW394" s="14" t="s">
        <v>32</v>
      </c>
      <c r="AX394" s="14" t="s">
        <v>83</v>
      </c>
      <c r="AY394" s="170" t="s">
        <v>123</v>
      </c>
    </row>
    <row r="395" spans="1:65" s="2" customFormat="1" ht="24.2" customHeight="1">
      <c r="A395" s="32"/>
      <c r="B395" s="138"/>
      <c r="C395" s="139" t="s">
        <v>288</v>
      </c>
      <c r="D395" s="139" t="s">
        <v>124</v>
      </c>
      <c r="E395" s="140" t="s">
        <v>453</v>
      </c>
      <c r="F395" s="141" t="s">
        <v>454</v>
      </c>
      <c r="G395" s="142" t="s">
        <v>151</v>
      </c>
      <c r="H395" s="143">
        <v>1</v>
      </c>
      <c r="I395" s="144"/>
      <c r="J395" s="145">
        <f>ROUND(I395*H395,2)</f>
        <v>0</v>
      </c>
      <c r="K395" s="146"/>
      <c r="L395" s="33"/>
      <c r="M395" s="147" t="s">
        <v>1</v>
      </c>
      <c r="N395" s="148" t="s">
        <v>41</v>
      </c>
      <c r="O395" s="58"/>
      <c r="P395" s="149">
        <f>O395*H395</f>
        <v>0</v>
      </c>
      <c r="Q395" s="149">
        <v>0</v>
      </c>
      <c r="R395" s="149">
        <f>Q395*H395</f>
        <v>0</v>
      </c>
      <c r="S395" s="149">
        <v>0</v>
      </c>
      <c r="T395" s="150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51" t="s">
        <v>128</v>
      </c>
      <c r="AT395" s="151" t="s">
        <v>124</v>
      </c>
      <c r="AU395" s="151" t="s">
        <v>83</v>
      </c>
      <c r="AY395" s="17" t="s">
        <v>123</v>
      </c>
      <c r="BE395" s="152">
        <f>IF(N395="základní",J395,0)</f>
        <v>0</v>
      </c>
      <c r="BF395" s="152">
        <f>IF(N395="snížená",J395,0)</f>
        <v>0</v>
      </c>
      <c r="BG395" s="152">
        <f>IF(N395="zákl. přenesená",J395,0)</f>
        <v>0</v>
      </c>
      <c r="BH395" s="152">
        <f>IF(N395="sníž. přenesená",J395,0)</f>
        <v>0</v>
      </c>
      <c r="BI395" s="152">
        <f>IF(N395="nulová",J395,0)</f>
        <v>0</v>
      </c>
      <c r="BJ395" s="17" t="s">
        <v>83</v>
      </c>
      <c r="BK395" s="152">
        <f>ROUND(I395*H395,2)</f>
        <v>0</v>
      </c>
      <c r="BL395" s="17" t="s">
        <v>128</v>
      </c>
      <c r="BM395" s="151" t="s">
        <v>455</v>
      </c>
    </row>
    <row r="396" spans="2:63" s="11" customFormat="1" ht="25.9" customHeight="1">
      <c r="B396" s="127"/>
      <c r="D396" s="128" t="s">
        <v>75</v>
      </c>
      <c r="E396" s="129" t="s">
        <v>172</v>
      </c>
      <c r="F396" s="129" t="s">
        <v>456</v>
      </c>
      <c r="I396" s="130"/>
      <c r="J396" s="131">
        <f>BK396</f>
        <v>0</v>
      </c>
      <c r="L396" s="127"/>
      <c r="M396" s="132"/>
      <c r="N396" s="133"/>
      <c r="O396" s="133"/>
      <c r="P396" s="134">
        <f>SUM(P397:P458)</f>
        <v>0</v>
      </c>
      <c r="Q396" s="133"/>
      <c r="R396" s="134">
        <f>SUM(R397:R458)</f>
        <v>0</v>
      </c>
      <c r="S396" s="133"/>
      <c r="T396" s="135">
        <f>SUM(T397:T458)</f>
        <v>0</v>
      </c>
      <c r="AR396" s="128" t="s">
        <v>83</v>
      </c>
      <c r="AT396" s="136" t="s">
        <v>75</v>
      </c>
      <c r="AU396" s="136" t="s">
        <v>76</v>
      </c>
      <c r="AY396" s="128" t="s">
        <v>123</v>
      </c>
      <c r="BK396" s="137">
        <f>SUM(BK397:BK458)</f>
        <v>0</v>
      </c>
    </row>
    <row r="397" spans="1:65" s="2" customFormat="1" ht="24.2" customHeight="1">
      <c r="A397" s="32"/>
      <c r="B397" s="138"/>
      <c r="C397" s="139" t="s">
        <v>457</v>
      </c>
      <c r="D397" s="139" t="s">
        <v>124</v>
      </c>
      <c r="E397" s="140" t="s">
        <v>458</v>
      </c>
      <c r="F397" s="141" t="s">
        <v>459</v>
      </c>
      <c r="G397" s="142" t="s">
        <v>266</v>
      </c>
      <c r="H397" s="143">
        <v>23.5</v>
      </c>
      <c r="I397" s="144"/>
      <c r="J397" s="145">
        <f>ROUND(I397*H397,2)</f>
        <v>0</v>
      </c>
      <c r="K397" s="146"/>
      <c r="L397" s="33"/>
      <c r="M397" s="147" t="s">
        <v>1</v>
      </c>
      <c r="N397" s="148" t="s">
        <v>41</v>
      </c>
      <c r="O397" s="58"/>
      <c r="P397" s="149">
        <f>O397*H397</f>
        <v>0</v>
      </c>
      <c r="Q397" s="149">
        <v>0</v>
      </c>
      <c r="R397" s="149">
        <f>Q397*H397</f>
        <v>0</v>
      </c>
      <c r="S397" s="149">
        <v>0</v>
      </c>
      <c r="T397" s="150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1" t="s">
        <v>128</v>
      </c>
      <c r="AT397" s="151" t="s">
        <v>124</v>
      </c>
      <c r="AU397" s="151" t="s">
        <v>83</v>
      </c>
      <c r="AY397" s="17" t="s">
        <v>123</v>
      </c>
      <c r="BE397" s="152">
        <f>IF(N397="základní",J397,0)</f>
        <v>0</v>
      </c>
      <c r="BF397" s="152">
        <f>IF(N397="snížená",J397,0)</f>
        <v>0</v>
      </c>
      <c r="BG397" s="152">
        <f>IF(N397="zákl. přenesená",J397,0)</f>
        <v>0</v>
      </c>
      <c r="BH397" s="152">
        <f>IF(N397="sníž. přenesená",J397,0)</f>
        <v>0</v>
      </c>
      <c r="BI397" s="152">
        <f>IF(N397="nulová",J397,0)</f>
        <v>0</v>
      </c>
      <c r="BJ397" s="17" t="s">
        <v>83</v>
      </c>
      <c r="BK397" s="152">
        <f>ROUND(I397*H397,2)</f>
        <v>0</v>
      </c>
      <c r="BL397" s="17" t="s">
        <v>128</v>
      </c>
      <c r="BM397" s="151" t="s">
        <v>460</v>
      </c>
    </row>
    <row r="398" spans="2:51" s="13" customFormat="1" ht="12">
      <c r="B398" s="162"/>
      <c r="D398" s="154" t="s">
        <v>129</v>
      </c>
      <c r="E398" s="163" t="s">
        <v>1</v>
      </c>
      <c r="F398" s="164" t="s">
        <v>157</v>
      </c>
      <c r="H398" s="163" t="s">
        <v>1</v>
      </c>
      <c r="I398" s="165"/>
      <c r="L398" s="162"/>
      <c r="M398" s="166"/>
      <c r="N398" s="167"/>
      <c r="O398" s="167"/>
      <c r="P398" s="167"/>
      <c r="Q398" s="167"/>
      <c r="R398" s="167"/>
      <c r="S398" s="167"/>
      <c r="T398" s="168"/>
      <c r="AT398" s="163" t="s">
        <v>129</v>
      </c>
      <c r="AU398" s="163" t="s">
        <v>83</v>
      </c>
      <c r="AV398" s="13" t="s">
        <v>83</v>
      </c>
      <c r="AW398" s="13" t="s">
        <v>32</v>
      </c>
      <c r="AX398" s="13" t="s">
        <v>76</v>
      </c>
      <c r="AY398" s="163" t="s">
        <v>123</v>
      </c>
    </row>
    <row r="399" spans="2:51" s="12" customFormat="1" ht="12">
      <c r="B399" s="153"/>
      <c r="D399" s="154" t="s">
        <v>129</v>
      </c>
      <c r="E399" s="155" t="s">
        <v>1</v>
      </c>
      <c r="F399" s="156" t="s">
        <v>461</v>
      </c>
      <c r="H399" s="157">
        <v>23.5</v>
      </c>
      <c r="I399" s="158"/>
      <c r="L399" s="153"/>
      <c r="M399" s="159"/>
      <c r="N399" s="160"/>
      <c r="O399" s="160"/>
      <c r="P399" s="160"/>
      <c r="Q399" s="160"/>
      <c r="R399" s="160"/>
      <c r="S399" s="160"/>
      <c r="T399" s="161"/>
      <c r="AT399" s="155" t="s">
        <v>129</v>
      </c>
      <c r="AU399" s="155" t="s">
        <v>83</v>
      </c>
      <c r="AV399" s="12" t="s">
        <v>85</v>
      </c>
      <c r="AW399" s="12" t="s">
        <v>32</v>
      </c>
      <c r="AX399" s="12" t="s">
        <v>76</v>
      </c>
      <c r="AY399" s="155" t="s">
        <v>123</v>
      </c>
    </row>
    <row r="400" spans="2:51" s="14" customFormat="1" ht="12">
      <c r="B400" s="169"/>
      <c r="D400" s="154" t="s">
        <v>129</v>
      </c>
      <c r="E400" s="170" t="s">
        <v>1</v>
      </c>
      <c r="F400" s="171" t="s">
        <v>133</v>
      </c>
      <c r="H400" s="172">
        <v>23.5</v>
      </c>
      <c r="I400" s="173"/>
      <c r="L400" s="169"/>
      <c r="M400" s="174"/>
      <c r="N400" s="175"/>
      <c r="O400" s="175"/>
      <c r="P400" s="175"/>
      <c r="Q400" s="175"/>
      <c r="R400" s="175"/>
      <c r="S400" s="175"/>
      <c r="T400" s="176"/>
      <c r="AT400" s="170" t="s">
        <v>129</v>
      </c>
      <c r="AU400" s="170" t="s">
        <v>83</v>
      </c>
      <c r="AV400" s="14" t="s">
        <v>128</v>
      </c>
      <c r="AW400" s="14" t="s">
        <v>32</v>
      </c>
      <c r="AX400" s="14" t="s">
        <v>83</v>
      </c>
      <c r="AY400" s="170" t="s">
        <v>123</v>
      </c>
    </row>
    <row r="401" spans="1:65" s="2" customFormat="1" ht="24.2" customHeight="1">
      <c r="A401" s="32"/>
      <c r="B401" s="138"/>
      <c r="C401" s="139" t="s">
        <v>292</v>
      </c>
      <c r="D401" s="139" t="s">
        <v>124</v>
      </c>
      <c r="E401" s="140" t="s">
        <v>462</v>
      </c>
      <c r="F401" s="141" t="s">
        <v>463</v>
      </c>
      <c r="G401" s="142" t="s">
        <v>266</v>
      </c>
      <c r="H401" s="143">
        <v>26</v>
      </c>
      <c r="I401" s="144"/>
      <c r="J401" s="145">
        <f>ROUND(I401*H401,2)</f>
        <v>0</v>
      </c>
      <c r="K401" s="146"/>
      <c r="L401" s="33"/>
      <c r="M401" s="147" t="s">
        <v>1</v>
      </c>
      <c r="N401" s="148" t="s">
        <v>41</v>
      </c>
      <c r="O401" s="58"/>
      <c r="P401" s="149">
        <f>O401*H401</f>
        <v>0</v>
      </c>
      <c r="Q401" s="149">
        <v>0</v>
      </c>
      <c r="R401" s="149">
        <f>Q401*H401</f>
        <v>0</v>
      </c>
      <c r="S401" s="149">
        <v>0</v>
      </c>
      <c r="T401" s="150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1" t="s">
        <v>128</v>
      </c>
      <c r="AT401" s="151" t="s">
        <v>124</v>
      </c>
      <c r="AU401" s="151" t="s">
        <v>83</v>
      </c>
      <c r="AY401" s="17" t="s">
        <v>123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7" t="s">
        <v>83</v>
      </c>
      <c r="BK401" s="152">
        <f>ROUND(I401*H401,2)</f>
        <v>0</v>
      </c>
      <c r="BL401" s="17" t="s">
        <v>128</v>
      </c>
      <c r="BM401" s="151" t="s">
        <v>464</v>
      </c>
    </row>
    <row r="402" spans="2:51" s="13" customFormat="1" ht="12">
      <c r="B402" s="162"/>
      <c r="D402" s="154" t="s">
        <v>129</v>
      </c>
      <c r="E402" s="163" t="s">
        <v>1</v>
      </c>
      <c r="F402" s="164" t="s">
        <v>465</v>
      </c>
      <c r="H402" s="163" t="s">
        <v>1</v>
      </c>
      <c r="I402" s="165"/>
      <c r="L402" s="162"/>
      <c r="M402" s="166"/>
      <c r="N402" s="167"/>
      <c r="O402" s="167"/>
      <c r="P402" s="167"/>
      <c r="Q402" s="167"/>
      <c r="R402" s="167"/>
      <c r="S402" s="167"/>
      <c r="T402" s="168"/>
      <c r="AT402" s="163" t="s">
        <v>129</v>
      </c>
      <c r="AU402" s="163" t="s">
        <v>83</v>
      </c>
      <c r="AV402" s="13" t="s">
        <v>83</v>
      </c>
      <c r="AW402" s="13" t="s">
        <v>32</v>
      </c>
      <c r="AX402" s="13" t="s">
        <v>76</v>
      </c>
      <c r="AY402" s="163" t="s">
        <v>123</v>
      </c>
    </row>
    <row r="403" spans="2:51" s="12" customFormat="1" ht="12">
      <c r="B403" s="153"/>
      <c r="D403" s="154" t="s">
        <v>129</v>
      </c>
      <c r="E403" s="155" t="s">
        <v>1</v>
      </c>
      <c r="F403" s="156" t="s">
        <v>466</v>
      </c>
      <c r="H403" s="157">
        <v>26</v>
      </c>
      <c r="I403" s="158"/>
      <c r="L403" s="153"/>
      <c r="M403" s="159"/>
      <c r="N403" s="160"/>
      <c r="O403" s="160"/>
      <c r="P403" s="160"/>
      <c r="Q403" s="160"/>
      <c r="R403" s="160"/>
      <c r="S403" s="160"/>
      <c r="T403" s="161"/>
      <c r="AT403" s="155" t="s">
        <v>129</v>
      </c>
      <c r="AU403" s="155" t="s">
        <v>83</v>
      </c>
      <c r="AV403" s="12" t="s">
        <v>85</v>
      </c>
      <c r="AW403" s="12" t="s">
        <v>32</v>
      </c>
      <c r="AX403" s="12" t="s">
        <v>76</v>
      </c>
      <c r="AY403" s="155" t="s">
        <v>123</v>
      </c>
    </row>
    <row r="404" spans="2:51" s="14" customFormat="1" ht="12">
      <c r="B404" s="169"/>
      <c r="D404" s="154" t="s">
        <v>129</v>
      </c>
      <c r="E404" s="170" t="s">
        <v>1</v>
      </c>
      <c r="F404" s="171" t="s">
        <v>133</v>
      </c>
      <c r="H404" s="172">
        <v>26</v>
      </c>
      <c r="I404" s="173"/>
      <c r="L404" s="169"/>
      <c r="M404" s="174"/>
      <c r="N404" s="175"/>
      <c r="O404" s="175"/>
      <c r="P404" s="175"/>
      <c r="Q404" s="175"/>
      <c r="R404" s="175"/>
      <c r="S404" s="175"/>
      <c r="T404" s="176"/>
      <c r="AT404" s="170" t="s">
        <v>129</v>
      </c>
      <c r="AU404" s="170" t="s">
        <v>83</v>
      </c>
      <c r="AV404" s="14" t="s">
        <v>128</v>
      </c>
      <c r="AW404" s="14" t="s">
        <v>32</v>
      </c>
      <c r="AX404" s="14" t="s">
        <v>83</v>
      </c>
      <c r="AY404" s="170" t="s">
        <v>123</v>
      </c>
    </row>
    <row r="405" spans="1:65" s="2" customFormat="1" ht="16.5" customHeight="1">
      <c r="A405" s="32"/>
      <c r="B405" s="138"/>
      <c r="C405" s="139" t="s">
        <v>467</v>
      </c>
      <c r="D405" s="139" t="s">
        <v>124</v>
      </c>
      <c r="E405" s="140" t="s">
        <v>468</v>
      </c>
      <c r="F405" s="141" t="s">
        <v>469</v>
      </c>
      <c r="G405" s="142" t="s">
        <v>151</v>
      </c>
      <c r="H405" s="143">
        <v>10</v>
      </c>
      <c r="I405" s="144"/>
      <c r="J405" s="145">
        <f>ROUND(I405*H405,2)</f>
        <v>0</v>
      </c>
      <c r="K405" s="146"/>
      <c r="L405" s="33"/>
      <c r="M405" s="147" t="s">
        <v>1</v>
      </c>
      <c r="N405" s="148" t="s">
        <v>41</v>
      </c>
      <c r="O405" s="58"/>
      <c r="P405" s="149">
        <f>O405*H405</f>
        <v>0</v>
      </c>
      <c r="Q405" s="149">
        <v>0</v>
      </c>
      <c r="R405" s="149">
        <f>Q405*H405</f>
        <v>0</v>
      </c>
      <c r="S405" s="149">
        <v>0</v>
      </c>
      <c r="T405" s="150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1" t="s">
        <v>128</v>
      </c>
      <c r="AT405" s="151" t="s">
        <v>124</v>
      </c>
      <c r="AU405" s="151" t="s">
        <v>83</v>
      </c>
      <c r="AY405" s="17" t="s">
        <v>123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7" t="s">
        <v>83</v>
      </c>
      <c r="BK405" s="152">
        <f>ROUND(I405*H405,2)</f>
        <v>0</v>
      </c>
      <c r="BL405" s="17" t="s">
        <v>128</v>
      </c>
      <c r="BM405" s="151" t="s">
        <v>470</v>
      </c>
    </row>
    <row r="406" spans="1:65" s="2" customFormat="1" ht="24.2" customHeight="1">
      <c r="A406" s="32"/>
      <c r="B406" s="138"/>
      <c r="C406" s="139" t="s">
        <v>298</v>
      </c>
      <c r="D406" s="139" t="s">
        <v>124</v>
      </c>
      <c r="E406" s="140" t="s">
        <v>471</v>
      </c>
      <c r="F406" s="141" t="s">
        <v>472</v>
      </c>
      <c r="G406" s="142" t="s">
        <v>151</v>
      </c>
      <c r="H406" s="143">
        <v>3</v>
      </c>
      <c r="I406" s="144"/>
      <c r="J406" s="145">
        <f>ROUND(I406*H406,2)</f>
        <v>0</v>
      </c>
      <c r="K406" s="146"/>
      <c r="L406" s="33"/>
      <c r="M406" s="147" t="s">
        <v>1</v>
      </c>
      <c r="N406" s="148" t="s">
        <v>41</v>
      </c>
      <c r="O406" s="58"/>
      <c r="P406" s="149">
        <f>O406*H406</f>
        <v>0</v>
      </c>
      <c r="Q406" s="149">
        <v>0</v>
      </c>
      <c r="R406" s="149">
        <f>Q406*H406</f>
        <v>0</v>
      </c>
      <c r="S406" s="149">
        <v>0</v>
      </c>
      <c r="T406" s="150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51" t="s">
        <v>128</v>
      </c>
      <c r="AT406" s="151" t="s">
        <v>124</v>
      </c>
      <c r="AU406" s="151" t="s">
        <v>83</v>
      </c>
      <c r="AY406" s="17" t="s">
        <v>123</v>
      </c>
      <c r="BE406" s="152">
        <f>IF(N406="základní",J406,0)</f>
        <v>0</v>
      </c>
      <c r="BF406" s="152">
        <f>IF(N406="snížená",J406,0)</f>
        <v>0</v>
      </c>
      <c r="BG406" s="152">
        <f>IF(N406="zákl. přenesená",J406,0)</f>
        <v>0</v>
      </c>
      <c r="BH406" s="152">
        <f>IF(N406="sníž. přenesená",J406,0)</f>
        <v>0</v>
      </c>
      <c r="BI406" s="152">
        <f>IF(N406="nulová",J406,0)</f>
        <v>0</v>
      </c>
      <c r="BJ406" s="17" t="s">
        <v>83</v>
      </c>
      <c r="BK406" s="152">
        <f>ROUND(I406*H406,2)</f>
        <v>0</v>
      </c>
      <c r="BL406" s="17" t="s">
        <v>128</v>
      </c>
      <c r="BM406" s="151" t="s">
        <v>473</v>
      </c>
    </row>
    <row r="407" spans="1:65" s="2" customFormat="1" ht="24.2" customHeight="1">
      <c r="A407" s="32"/>
      <c r="B407" s="138"/>
      <c r="C407" s="139" t="s">
        <v>474</v>
      </c>
      <c r="D407" s="139" t="s">
        <v>124</v>
      </c>
      <c r="E407" s="140" t="s">
        <v>475</v>
      </c>
      <c r="F407" s="141" t="s">
        <v>476</v>
      </c>
      <c r="G407" s="142" t="s">
        <v>151</v>
      </c>
      <c r="H407" s="143">
        <v>1</v>
      </c>
      <c r="I407" s="144"/>
      <c r="J407" s="145">
        <f>ROUND(I407*H407,2)</f>
        <v>0</v>
      </c>
      <c r="K407" s="146"/>
      <c r="L407" s="33"/>
      <c r="M407" s="147" t="s">
        <v>1</v>
      </c>
      <c r="N407" s="148" t="s">
        <v>41</v>
      </c>
      <c r="O407" s="58"/>
      <c r="P407" s="149">
        <f>O407*H407</f>
        <v>0</v>
      </c>
      <c r="Q407" s="149">
        <v>0</v>
      </c>
      <c r="R407" s="149">
        <f>Q407*H407</f>
        <v>0</v>
      </c>
      <c r="S407" s="149">
        <v>0</v>
      </c>
      <c r="T407" s="150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1" t="s">
        <v>128</v>
      </c>
      <c r="AT407" s="151" t="s">
        <v>124</v>
      </c>
      <c r="AU407" s="151" t="s">
        <v>83</v>
      </c>
      <c r="AY407" s="17" t="s">
        <v>123</v>
      </c>
      <c r="BE407" s="152">
        <f>IF(N407="základní",J407,0)</f>
        <v>0</v>
      </c>
      <c r="BF407" s="152">
        <f>IF(N407="snížená",J407,0)</f>
        <v>0</v>
      </c>
      <c r="BG407" s="152">
        <f>IF(N407="zákl. přenesená",J407,0)</f>
        <v>0</v>
      </c>
      <c r="BH407" s="152">
        <f>IF(N407="sníž. přenesená",J407,0)</f>
        <v>0</v>
      </c>
      <c r="BI407" s="152">
        <f>IF(N407="nulová",J407,0)</f>
        <v>0</v>
      </c>
      <c r="BJ407" s="17" t="s">
        <v>83</v>
      </c>
      <c r="BK407" s="152">
        <f>ROUND(I407*H407,2)</f>
        <v>0</v>
      </c>
      <c r="BL407" s="17" t="s">
        <v>128</v>
      </c>
      <c r="BM407" s="151" t="s">
        <v>477</v>
      </c>
    </row>
    <row r="408" spans="1:65" s="2" customFormat="1" ht="24.2" customHeight="1">
      <c r="A408" s="32"/>
      <c r="B408" s="138"/>
      <c r="C408" s="139" t="s">
        <v>304</v>
      </c>
      <c r="D408" s="139" t="s">
        <v>124</v>
      </c>
      <c r="E408" s="140" t="s">
        <v>478</v>
      </c>
      <c r="F408" s="141" t="s">
        <v>479</v>
      </c>
      <c r="G408" s="142" t="s">
        <v>266</v>
      </c>
      <c r="H408" s="143">
        <v>44.1</v>
      </c>
      <c r="I408" s="144"/>
      <c r="J408" s="145">
        <f>ROUND(I408*H408,2)</f>
        <v>0</v>
      </c>
      <c r="K408" s="146"/>
      <c r="L408" s="33"/>
      <c r="M408" s="147" t="s">
        <v>1</v>
      </c>
      <c r="N408" s="148" t="s">
        <v>41</v>
      </c>
      <c r="O408" s="58"/>
      <c r="P408" s="149">
        <f>O408*H408</f>
        <v>0</v>
      </c>
      <c r="Q408" s="149">
        <v>0</v>
      </c>
      <c r="R408" s="149">
        <f>Q408*H408</f>
        <v>0</v>
      </c>
      <c r="S408" s="149">
        <v>0</v>
      </c>
      <c r="T408" s="150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51" t="s">
        <v>128</v>
      </c>
      <c r="AT408" s="151" t="s">
        <v>124</v>
      </c>
      <c r="AU408" s="151" t="s">
        <v>83</v>
      </c>
      <c r="AY408" s="17" t="s">
        <v>123</v>
      </c>
      <c r="BE408" s="152">
        <f>IF(N408="základní",J408,0)</f>
        <v>0</v>
      </c>
      <c r="BF408" s="152">
        <f>IF(N408="snížená",J408,0)</f>
        <v>0</v>
      </c>
      <c r="BG408" s="152">
        <f>IF(N408="zákl. přenesená",J408,0)</f>
        <v>0</v>
      </c>
      <c r="BH408" s="152">
        <f>IF(N408="sníž. přenesená",J408,0)</f>
        <v>0</v>
      </c>
      <c r="BI408" s="152">
        <f>IF(N408="nulová",J408,0)</f>
        <v>0</v>
      </c>
      <c r="BJ408" s="17" t="s">
        <v>83</v>
      </c>
      <c r="BK408" s="152">
        <f>ROUND(I408*H408,2)</f>
        <v>0</v>
      </c>
      <c r="BL408" s="17" t="s">
        <v>128</v>
      </c>
      <c r="BM408" s="151" t="s">
        <v>480</v>
      </c>
    </row>
    <row r="409" spans="2:51" s="13" customFormat="1" ht="12">
      <c r="B409" s="162"/>
      <c r="D409" s="154" t="s">
        <v>129</v>
      </c>
      <c r="E409" s="163" t="s">
        <v>1</v>
      </c>
      <c r="F409" s="164" t="s">
        <v>314</v>
      </c>
      <c r="H409" s="163" t="s">
        <v>1</v>
      </c>
      <c r="I409" s="165"/>
      <c r="L409" s="162"/>
      <c r="M409" s="166"/>
      <c r="N409" s="167"/>
      <c r="O409" s="167"/>
      <c r="P409" s="167"/>
      <c r="Q409" s="167"/>
      <c r="R409" s="167"/>
      <c r="S409" s="167"/>
      <c r="T409" s="168"/>
      <c r="AT409" s="163" t="s">
        <v>129</v>
      </c>
      <c r="AU409" s="163" t="s">
        <v>83</v>
      </c>
      <c r="AV409" s="13" t="s">
        <v>83</v>
      </c>
      <c r="AW409" s="13" t="s">
        <v>32</v>
      </c>
      <c r="AX409" s="13" t="s">
        <v>76</v>
      </c>
      <c r="AY409" s="163" t="s">
        <v>123</v>
      </c>
    </row>
    <row r="410" spans="2:51" s="12" customFormat="1" ht="22.5">
      <c r="B410" s="153"/>
      <c r="D410" s="154" t="s">
        <v>129</v>
      </c>
      <c r="E410" s="155" t="s">
        <v>1</v>
      </c>
      <c r="F410" s="156" t="s">
        <v>481</v>
      </c>
      <c r="H410" s="157">
        <v>44.1</v>
      </c>
      <c r="I410" s="158"/>
      <c r="L410" s="153"/>
      <c r="M410" s="159"/>
      <c r="N410" s="160"/>
      <c r="O410" s="160"/>
      <c r="P410" s="160"/>
      <c r="Q410" s="160"/>
      <c r="R410" s="160"/>
      <c r="S410" s="160"/>
      <c r="T410" s="161"/>
      <c r="AT410" s="155" t="s">
        <v>129</v>
      </c>
      <c r="AU410" s="155" t="s">
        <v>83</v>
      </c>
      <c r="AV410" s="12" t="s">
        <v>85</v>
      </c>
      <c r="AW410" s="12" t="s">
        <v>32</v>
      </c>
      <c r="AX410" s="12" t="s">
        <v>76</v>
      </c>
      <c r="AY410" s="155" t="s">
        <v>123</v>
      </c>
    </row>
    <row r="411" spans="2:51" s="14" customFormat="1" ht="12">
      <c r="B411" s="169"/>
      <c r="D411" s="154" t="s">
        <v>129</v>
      </c>
      <c r="E411" s="170" t="s">
        <v>1</v>
      </c>
      <c r="F411" s="171" t="s">
        <v>133</v>
      </c>
      <c r="H411" s="172">
        <v>44.1</v>
      </c>
      <c r="I411" s="173"/>
      <c r="L411" s="169"/>
      <c r="M411" s="174"/>
      <c r="N411" s="175"/>
      <c r="O411" s="175"/>
      <c r="P411" s="175"/>
      <c r="Q411" s="175"/>
      <c r="R411" s="175"/>
      <c r="S411" s="175"/>
      <c r="T411" s="176"/>
      <c r="AT411" s="170" t="s">
        <v>129</v>
      </c>
      <c r="AU411" s="170" t="s">
        <v>83</v>
      </c>
      <c r="AV411" s="14" t="s">
        <v>128</v>
      </c>
      <c r="AW411" s="14" t="s">
        <v>32</v>
      </c>
      <c r="AX411" s="14" t="s">
        <v>83</v>
      </c>
      <c r="AY411" s="170" t="s">
        <v>123</v>
      </c>
    </row>
    <row r="412" spans="1:65" s="2" customFormat="1" ht="24.2" customHeight="1">
      <c r="A412" s="32"/>
      <c r="B412" s="138"/>
      <c r="C412" s="139" t="s">
        <v>482</v>
      </c>
      <c r="D412" s="139" t="s">
        <v>124</v>
      </c>
      <c r="E412" s="140" t="s">
        <v>483</v>
      </c>
      <c r="F412" s="141" t="s">
        <v>484</v>
      </c>
      <c r="G412" s="142" t="s">
        <v>266</v>
      </c>
      <c r="H412" s="143">
        <v>13.5</v>
      </c>
      <c r="I412" s="144"/>
      <c r="J412" s="145">
        <f>ROUND(I412*H412,2)</f>
        <v>0</v>
      </c>
      <c r="K412" s="146"/>
      <c r="L412" s="33"/>
      <c r="M412" s="147" t="s">
        <v>1</v>
      </c>
      <c r="N412" s="148" t="s">
        <v>41</v>
      </c>
      <c r="O412" s="58"/>
      <c r="P412" s="149">
        <f>O412*H412</f>
        <v>0</v>
      </c>
      <c r="Q412" s="149">
        <v>0</v>
      </c>
      <c r="R412" s="149">
        <f>Q412*H412</f>
        <v>0</v>
      </c>
      <c r="S412" s="149">
        <v>0</v>
      </c>
      <c r="T412" s="150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51" t="s">
        <v>128</v>
      </c>
      <c r="AT412" s="151" t="s">
        <v>124</v>
      </c>
      <c r="AU412" s="151" t="s">
        <v>83</v>
      </c>
      <c r="AY412" s="17" t="s">
        <v>123</v>
      </c>
      <c r="BE412" s="152">
        <f>IF(N412="základní",J412,0)</f>
        <v>0</v>
      </c>
      <c r="BF412" s="152">
        <f>IF(N412="snížená",J412,0)</f>
        <v>0</v>
      </c>
      <c r="BG412" s="152">
        <f>IF(N412="zákl. přenesená",J412,0)</f>
        <v>0</v>
      </c>
      <c r="BH412" s="152">
        <f>IF(N412="sníž. přenesená",J412,0)</f>
        <v>0</v>
      </c>
      <c r="BI412" s="152">
        <f>IF(N412="nulová",J412,0)</f>
        <v>0</v>
      </c>
      <c r="BJ412" s="17" t="s">
        <v>83</v>
      </c>
      <c r="BK412" s="152">
        <f>ROUND(I412*H412,2)</f>
        <v>0</v>
      </c>
      <c r="BL412" s="17" t="s">
        <v>128</v>
      </c>
      <c r="BM412" s="151" t="s">
        <v>485</v>
      </c>
    </row>
    <row r="413" spans="2:51" s="13" customFormat="1" ht="12">
      <c r="B413" s="162"/>
      <c r="D413" s="154" t="s">
        <v>129</v>
      </c>
      <c r="E413" s="163" t="s">
        <v>1</v>
      </c>
      <c r="F413" s="164" t="s">
        <v>314</v>
      </c>
      <c r="H413" s="163" t="s">
        <v>1</v>
      </c>
      <c r="I413" s="165"/>
      <c r="L413" s="162"/>
      <c r="M413" s="166"/>
      <c r="N413" s="167"/>
      <c r="O413" s="167"/>
      <c r="P413" s="167"/>
      <c r="Q413" s="167"/>
      <c r="R413" s="167"/>
      <c r="S413" s="167"/>
      <c r="T413" s="168"/>
      <c r="AT413" s="163" t="s">
        <v>129</v>
      </c>
      <c r="AU413" s="163" t="s">
        <v>83</v>
      </c>
      <c r="AV413" s="13" t="s">
        <v>83</v>
      </c>
      <c r="AW413" s="13" t="s">
        <v>32</v>
      </c>
      <c r="AX413" s="13" t="s">
        <v>76</v>
      </c>
      <c r="AY413" s="163" t="s">
        <v>123</v>
      </c>
    </row>
    <row r="414" spans="2:51" s="12" customFormat="1" ht="12">
      <c r="B414" s="153"/>
      <c r="D414" s="154" t="s">
        <v>129</v>
      </c>
      <c r="E414" s="155" t="s">
        <v>1</v>
      </c>
      <c r="F414" s="156" t="s">
        <v>486</v>
      </c>
      <c r="H414" s="157">
        <v>13.5</v>
      </c>
      <c r="I414" s="158"/>
      <c r="L414" s="153"/>
      <c r="M414" s="159"/>
      <c r="N414" s="160"/>
      <c r="O414" s="160"/>
      <c r="P414" s="160"/>
      <c r="Q414" s="160"/>
      <c r="R414" s="160"/>
      <c r="S414" s="160"/>
      <c r="T414" s="161"/>
      <c r="AT414" s="155" t="s">
        <v>129</v>
      </c>
      <c r="AU414" s="155" t="s">
        <v>83</v>
      </c>
      <c r="AV414" s="12" t="s">
        <v>85</v>
      </c>
      <c r="AW414" s="12" t="s">
        <v>32</v>
      </c>
      <c r="AX414" s="12" t="s">
        <v>76</v>
      </c>
      <c r="AY414" s="155" t="s">
        <v>123</v>
      </c>
    </row>
    <row r="415" spans="2:51" s="14" customFormat="1" ht="12">
      <c r="B415" s="169"/>
      <c r="D415" s="154" t="s">
        <v>129</v>
      </c>
      <c r="E415" s="170" t="s">
        <v>1</v>
      </c>
      <c r="F415" s="171" t="s">
        <v>133</v>
      </c>
      <c r="H415" s="172">
        <v>13.5</v>
      </c>
      <c r="I415" s="173"/>
      <c r="L415" s="169"/>
      <c r="M415" s="174"/>
      <c r="N415" s="175"/>
      <c r="O415" s="175"/>
      <c r="P415" s="175"/>
      <c r="Q415" s="175"/>
      <c r="R415" s="175"/>
      <c r="S415" s="175"/>
      <c r="T415" s="176"/>
      <c r="AT415" s="170" t="s">
        <v>129</v>
      </c>
      <c r="AU415" s="170" t="s">
        <v>83</v>
      </c>
      <c r="AV415" s="14" t="s">
        <v>128</v>
      </c>
      <c r="AW415" s="14" t="s">
        <v>32</v>
      </c>
      <c r="AX415" s="14" t="s">
        <v>83</v>
      </c>
      <c r="AY415" s="170" t="s">
        <v>123</v>
      </c>
    </row>
    <row r="416" spans="1:65" s="2" customFormat="1" ht="24.2" customHeight="1">
      <c r="A416" s="32"/>
      <c r="B416" s="138"/>
      <c r="C416" s="139" t="s">
        <v>309</v>
      </c>
      <c r="D416" s="139" t="s">
        <v>124</v>
      </c>
      <c r="E416" s="140" t="s">
        <v>487</v>
      </c>
      <c r="F416" s="141" t="s">
        <v>488</v>
      </c>
      <c r="G416" s="142" t="s">
        <v>266</v>
      </c>
      <c r="H416" s="143">
        <v>62.4</v>
      </c>
      <c r="I416" s="144"/>
      <c r="J416" s="145">
        <f>ROUND(I416*H416,2)</f>
        <v>0</v>
      </c>
      <c r="K416" s="146"/>
      <c r="L416" s="33"/>
      <c r="M416" s="147" t="s">
        <v>1</v>
      </c>
      <c r="N416" s="148" t="s">
        <v>41</v>
      </c>
      <c r="O416" s="58"/>
      <c r="P416" s="149">
        <f>O416*H416</f>
        <v>0</v>
      </c>
      <c r="Q416" s="149">
        <v>0</v>
      </c>
      <c r="R416" s="149">
        <f>Q416*H416</f>
        <v>0</v>
      </c>
      <c r="S416" s="149">
        <v>0</v>
      </c>
      <c r="T416" s="150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51" t="s">
        <v>128</v>
      </c>
      <c r="AT416" s="151" t="s">
        <v>124</v>
      </c>
      <c r="AU416" s="151" t="s">
        <v>83</v>
      </c>
      <c r="AY416" s="17" t="s">
        <v>123</v>
      </c>
      <c r="BE416" s="152">
        <f>IF(N416="základní",J416,0)</f>
        <v>0</v>
      </c>
      <c r="BF416" s="152">
        <f>IF(N416="snížená",J416,0)</f>
        <v>0</v>
      </c>
      <c r="BG416" s="152">
        <f>IF(N416="zákl. přenesená",J416,0)</f>
        <v>0</v>
      </c>
      <c r="BH416" s="152">
        <f>IF(N416="sníž. přenesená",J416,0)</f>
        <v>0</v>
      </c>
      <c r="BI416" s="152">
        <f>IF(N416="nulová",J416,0)</f>
        <v>0</v>
      </c>
      <c r="BJ416" s="17" t="s">
        <v>83</v>
      </c>
      <c r="BK416" s="152">
        <f>ROUND(I416*H416,2)</f>
        <v>0</v>
      </c>
      <c r="BL416" s="17" t="s">
        <v>128</v>
      </c>
      <c r="BM416" s="151" t="s">
        <v>489</v>
      </c>
    </row>
    <row r="417" spans="2:51" s="13" customFormat="1" ht="12">
      <c r="B417" s="162"/>
      <c r="D417" s="154" t="s">
        <v>129</v>
      </c>
      <c r="E417" s="163" t="s">
        <v>1</v>
      </c>
      <c r="F417" s="164" t="s">
        <v>201</v>
      </c>
      <c r="H417" s="163" t="s">
        <v>1</v>
      </c>
      <c r="I417" s="165"/>
      <c r="L417" s="162"/>
      <c r="M417" s="166"/>
      <c r="N417" s="167"/>
      <c r="O417" s="167"/>
      <c r="P417" s="167"/>
      <c r="Q417" s="167"/>
      <c r="R417" s="167"/>
      <c r="S417" s="167"/>
      <c r="T417" s="168"/>
      <c r="AT417" s="163" t="s">
        <v>129</v>
      </c>
      <c r="AU417" s="163" t="s">
        <v>83</v>
      </c>
      <c r="AV417" s="13" t="s">
        <v>83</v>
      </c>
      <c r="AW417" s="13" t="s">
        <v>32</v>
      </c>
      <c r="AX417" s="13" t="s">
        <v>76</v>
      </c>
      <c r="AY417" s="163" t="s">
        <v>123</v>
      </c>
    </row>
    <row r="418" spans="2:51" s="12" customFormat="1" ht="12">
      <c r="B418" s="153"/>
      <c r="D418" s="154" t="s">
        <v>129</v>
      </c>
      <c r="E418" s="155" t="s">
        <v>1</v>
      </c>
      <c r="F418" s="156" t="s">
        <v>490</v>
      </c>
      <c r="H418" s="157">
        <v>12</v>
      </c>
      <c r="I418" s="158"/>
      <c r="L418" s="153"/>
      <c r="M418" s="159"/>
      <c r="N418" s="160"/>
      <c r="O418" s="160"/>
      <c r="P418" s="160"/>
      <c r="Q418" s="160"/>
      <c r="R418" s="160"/>
      <c r="S418" s="160"/>
      <c r="T418" s="161"/>
      <c r="AT418" s="155" t="s">
        <v>129</v>
      </c>
      <c r="AU418" s="155" t="s">
        <v>83</v>
      </c>
      <c r="AV418" s="12" t="s">
        <v>85</v>
      </c>
      <c r="AW418" s="12" t="s">
        <v>32</v>
      </c>
      <c r="AX418" s="12" t="s">
        <v>76</v>
      </c>
      <c r="AY418" s="155" t="s">
        <v>123</v>
      </c>
    </row>
    <row r="419" spans="2:51" s="12" customFormat="1" ht="12">
      <c r="B419" s="153"/>
      <c r="D419" s="154" t="s">
        <v>129</v>
      </c>
      <c r="E419" s="155" t="s">
        <v>1</v>
      </c>
      <c r="F419" s="156" t="s">
        <v>491</v>
      </c>
      <c r="H419" s="157">
        <v>19.2</v>
      </c>
      <c r="I419" s="158"/>
      <c r="L419" s="153"/>
      <c r="M419" s="159"/>
      <c r="N419" s="160"/>
      <c r="O419" s="160"/>
      <c r="P419" s="160"/>
      <c r="Q419" s="160"/>
      <c r="R419" s="160"/>
      <c r="S419" s="160"/>
      <c r="T419" s="161"/>
      <c r="AT419" s="155" t="s">
        <v>129</v>
      </c>
      <c r="AU419" s="155" t="s">
        <v>83</v>
      </c>
      <c r="AV419" s="12" t="s">
        <v>85</v>
      </c>
      <c r="AW419" s="12" t="s">
        <v>32</v>
      </c>
      <c r="AX419" s="12" t="s">
        <v>76</v>
      </c>
      <c r="AY419" s="155" t="s">
        <v>123</v>
      </c>
    </row>
    <row r="420" spans="2:51" s="12" customFormat="1" ht="22.5">
      <c r="B420" s="153"/>
      <c r="D420" s="154" t="s">
        <v>129</v>
      </c>
      <c r="E420" s="155" t="s">
        <v>1</v>
      </c>
      <c r="F420" s="156" t="s">
        <v>492</v>
      </c>
      <c r="H420" s="157">
        <v>31.2</v>
      </c>
      <c r="I420" s="158"/>
      <c r="L420" s="153"/>
      <c r="M420" s="159"/>
      <c r="N420" s="160"/>
      <c r="O420" s="160"/>
      <c r="P420" s="160"/>
      <c r="Q420" s="160"/>
      <c r="R420" s="160"/>
      <c r="S420" s="160"/>
      <c r="T420" s="161"/>
      <c r="AT420" s="155" t="s">
        <v>129</v>
      </c>
      <c r="AU420" s="155" t="s">
        <v>83</v>
      </c>
      <c r="AV420" s="12" t="s">
        <v>85</v>
      </c>
      <c r="AW420" s="12" t="s">
        <v>32</v>
      </c>
      <c r="AX420" s="12" t="s">
        <v>76</v>
      </c>
      <c r="AY420" s="155" t="s">
        <v>123</v>
      </c>
    </row>
    <row r="421" spans="2:51" s="13" customFormat="1" ht="12">
      <c r="B421" s="162"/>
      <c r="D421" s="154" t="s">
        <v>129</v>
      </c>
      <c r="E421" s="163" t="s">
        <v>1</v>
      </c>
      <c r="F421" s="164" t="s">
        <v>493</v>
      </c>
      <c r="H421" s="163" t="s">
        <v>1</v>
      </c>
      <c r="I421" s="165"/>
      <c r="L421" s="162"/>
      <c r="M421" s="166"/>
      <c r="N421" s="167"/>
      <c r="O421" s="167"/>
      <c r="P421" s="167"/>
      <c r="Q421" s="167"/>
      <c r="R421" s="167"/>
      <c r="S421" s="167"/>
      <c r="T421" s="168"/>
      <c r="AT421" s="163" t="s">
        <v>129</v>
      </c>
      <c r="AU421" s="163" t="s">
        <v>83</v>
      </c>
      <c r="AV421" s="13" t="s">
        <v>83</v>
      </c>
      <c r="AW421" s="13" t="s">
        <v>32</v>
      </c>
      <c r="AX421" s="13" t="s">
        <v>76</v>
      </c>
      <c r="AY421" s="163" t="s">
        <v>123</v>
      </c>
    </row>
    <row r="422" spans="2:51" s="14" customFormat="1" ht="12">
      <c r="B422" s="169"/>
      <c r="D422" s="154" t="s">
        <v>129</v>
      </c>
      <c r="E422" s="170" t="s">
        <v>1</v>
      </c>
      <c r="F422" s="171" t="s">
        <v>133</v>
      </c>
      <c r="H422" s="172">
        <v>62.4</v>
      </c>
      <c r="I422" s="173"/>
      <c r="L422" s="169"/>
      <c r="M422" s="174"/>
      <c r="N422" s="175"/>
      <c r="O422" s="175"/>
      <c r="P422" s="175"/>
      <c r="Q422" s="175"/>
      <c r="R422" s="175"/>
      <c r="S422" s="175"/>
      <c r="T422" s="176"/>
      <c r="AT422" s="170" t="s">
        <v>129</v>
      </c>
      <c r="AU422" s="170" t="s">
        <v>83</v>
      </c>
      <c r="AV422" s="14" t="s">
        <v>128</v>
      </c>
      <c r="AW422" s="14" t="s">
        <v>32</v>
      </c>
      <c r="AX422" s="14" t="s">
        <v>83</v>
      </c>
      <c r="AY422" s="170" t="s">
        <v>123</v>
      </c>
    </row>
    <row r="423" spans="1:65" s="2" customFormat="1" ht="24.2" customHeight="1">
      <c r="A423" s="32"/>
      <c r="B423" s="138"/>
      <c r="C423" s="139" t="s">
        <v>494</v>
      </c>
      <c r="D423" s="139" t="s">
        <v>124</v>
      </c>
      <c r="E423" s="140" t="s">
        <v>495</v>
      </c>
      <c r="F423" s="141" t="s">
        <v>496</v>
      </c>
      <c r="G423" s="142" t="s">
        <v>266</v>
      </c>
      <c r="H423" s="143">
        <v>71.2</v>
      </c>
      <c r="I423" s="144"/>
      <c r="J423" s="145">
        <f>ROUND(I423*H423,2)</f>
        <v>0</v>
      </c>
      <c r="K423" s="146"/>
      <c r="L423" s="33"/>
      <c r="M423" s="147" t="s">
        <v>1</v>
      </c>
      <c r="N423" s="148" t="s">
        <v>41</v>
      </c>
      <c r="O423" s="58"/>
      <c r="P423" s="149">
        <f>O423*H423</f>
        <v>0</v>
      </c>
      <c r="Q423" s="149">
        <v>0</v>
      </c>
      <c r="R423" s="149">
        <f>Q423*H423</f>
        <v>0</v>
      </c>
      <c r="S423" s="149">
        <v>0</v>
      </c>
      <c r="T423" s="150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51" t="s">
        <v>128</v>
      </c>
      <c r="AT423" s="151" t="s">
        <v>124</v>
      </c>
      <c r="AU423" s="151" t="s">
        <v>83</v>
      </c>
      <c r="AY423" s="17" t="s">
        <v>123</v>
      </c>
      <c r="BE423" s="152">
        <f>IF(N423="základní",J423,0)</f>
        <v>0</v>
      </c>
      <c r="BF423" s="152">
        <f>IF(N423="snížená",J423,0)</f>
        <v>0</v>
      </c>
      <c r="BG423" s="152">
        <f>IF(N423="zákl. přenesená",J423,0)</f>
        <v>0</v>
      </c>
      <c r="BH423" s="152">
        <f>IF(N423="sníž. přenesená",J423,0)</f>
        <v>0</v>
      </c>
      <c r="BI423" s="152">
        <f>IF(N423="nulová",J423,0)</f>
        <v>0</v>
      </c>
      <c r="BJ423" s="17" t="s">
        <v>83</v>
      </c>
      <c r="BK423" s="152">
        <f>ROUND(I423*H423,2)</f>
        <v>0</v>
      </c>
      <c r="BL423" s="17" t="s">
        <v>128</v>
      </c>
      <c r="BM423" s="151" t="s">
        <v>497</v>
      </c>
    </row>
    <row r="424" spans="2:51" s="13" customFormat="1" ht="12">
      <c r="B424" s="162"/>
      <c r="D424" s="154" t="s">
        <v>129</v>
      </c>
      <c r="E424" s="163" t="s">
        <v>1</v>
      </c>
      <c r="F424" s="164" t="s">
        <v>279</v>
      </c>
      <c r="H424" s="163" t="s">
        <v>1</v>
      </c>
      <c r="I424" s="165"/>
      <c r="L424" s="162"/>
      <c r="M424" s="166"/>
      <c r="N424" s="167"/>
      <c r="O424" s="167"/>
      <c r="P424" s="167"/>
      <c r="Q424" s="167"/>
      <c r="R424" s="167"/>
      <c r="S424" s="167"/>
      <c r="T424" s="168"/>
      <c r="AT424" s="163" t="s">
        <v>129</v>
      </c>
      <c r="AU424" s="163" t="s">
        <v>83</v>
      </c>
      <c r="AV424" s="13" t="s">
        <v>83</v>
      </c>
      <c r="AW424" s="13" t="s">
        <v>32</v>
      </c>
      <c r="AX424" s="13" t="s">
        <v>76</v>
      </c>
      <c r="AY424" s="163" t="s">
        <v>123</v>
      </c>
    </row>
    <row r="425" spans="2:51" s="12" customFormat="1" ht="12">
      <c r="B425" s="153"/>
      <c r="D425" s="154" t="s">
        <v>129</v>
      </c>
      <c r="E425" s="155" t="s">
        <v>1</v>
      </c>
      <c r="F425" s="156" t="s">
        <v>498</v>
      </c>
      <c r="H425" s="157">
        <v>27.2</v>
      </c>
      <c r="I425" s="158"/>
      <c r="L425" s="153"/>
      <c r="M425" s="159"/>
      <c r="N425" s="160"/>
      <c r="O425" s="160"/>
      <c r="P425" s="160"/>
      <c r="Q425" s="160"/>
      <c r="R425" s="160"/>
      <c r="S425" s="160"/>
      <c r="T425" s="161"/>
      <c r="AT425" s="155" t="s">
        <v>129</v>
      </c>
      <c r="AU425" s="155" t="s">
        <v>83</v>
      </c>
      <c r="AV425" s="12" t="s">
        <v>85</v>
      </c>
      <c r="AW425" s="12" t="s">
        <v>32</v>
      </c>
      <c r="AX425" s="12" t="s">
        <v>76</v>
      </c>
      <c r="AY425" s="155" t="s">
        <v>123</v>
      </c>
    </row>
    <row r="426" spans="2:51" s="12" customFormat="1" ht="12">
      <c r="B426" s="153"/>
      <c r="D426" s="154" t="s">
        <v>129</v>
      </c>
      <c r="E426" s="155" t="s">
        <v>1</v>
      </c>
      <c r="F426" s="156" t="s">
        <v>499</v>
      </c>
      <c r="H426" s="157">
        <v>12.8</v>
      </c>
      <c r="I426" s="158"/>
      <c r="L426" s="153"/>
      <c r="M426" s="159"/>
      <c r="N426" s="160"/>
      <c r="O426" s="160"/>
      <c r="P426" s="160"/>
      <c r="Q426" s="160"/>
      <c r="R426" s="160"/>
      <c r="S426" s="160"/>
      <c r="T426" s="161"/>
      <c r="AT426" s="155" t="s">
        <v>129</v>
      </c>
      <c r="AU426" s="155" t="s">
        <v>83</v>
      </c>
      <c r="AV426" s="12" t="s">
        <v>85</v>
      </c>
      <c r="AW426" s="12" t="s">
        <v>32</v>
      </c>
      <c r="AX426" s="12" t="s">
        <v>76</v>
      </c>
      <c r="AY426" s="155" t="s">
        <v>123</v>
      </c>
    </row>
    <row r="427" spans="2:51" s="12" customFormat="1" ht="22.5">
      <c r="B427" s="153"/>
      <c r="D427" s="154" t="s">
        <v>129</v>
      </c>
      <c r="E427" s="155" t="s">
        <v>1</v>
      </c>
      <c r="F427" s="156" t="s">
        <v>492</v>
      </c>
      <c r="H427" s="157">
        <v>31.2</v>
      </c>
      <c r="I427" s="158"/>
      <c r="L427" s="153"/>
      <c r="M427" s="159"/>
      <c r="N427" s="160"/>
      <c r="O427" s="160"/>
      <c r="P427" s="160"/>
      <c r="Q427" s="160"/>
      <c r="R427" s="160"/>
      <c r="S427" s="160"/>
      <c r="T427" s="161"/>
      <c r="AT427" s="155" t="s">
        <v>129</v>
      </c>
      <c r="AU427" s="155" t="s">
        <v>83</v>
      </c>
      <c r="AV427" s="12" t="s">
        <v>85</v>
      </c>
      <c r="AW427" s="12" t="s">
        <v>32</v>
      </c>
      <c r="AX427" s="12" t="s">
        <v>76</v>
      </c>
      <c r="AY427" s="155" t="s">
        <v>123</v>
      </c>
    </row>
    <row r="428" spans="2:51" s="13" customFormat="1" ht="12">
      <c r="B428" s="162"/>
      <c r="D428" s="154" t="s">
        <v>129</v>
      </c>
      <c r="E428" s="163" t="s">
        <v>1</v>
      </c>
      <c r="F428" s="164" t="s">
        <v>500</v>
      </c>
      <c r="H428" s="163" t="s">
        <v>1</v>
      </c>
      <c r="I428" s="165"/>
      <c r="L428" s="162"/>
      <c r="M428" s="166"/>
      <c r="N428" s="167"/>
      <c r="O428" s="167"/>
      <c r="P428" s="167"/>
      <c r="Q428" s="167"/>
      <c r="R428" s="167"/>
      <c r="S428" s="167"/>
      <c r="T428" s="168"/>
      <c r="AT428" s="163" t="s">
        <v>129</v>
      </c>
      <c r="AU428" s="163" t="s">
        <v>83</v>
      </c>
      <c r="AV428" s="13" t="s">
        <v>83</v>
      </c>
      <c r="AW428" s="13" t="s">
        <v>32</v>
      </c>
      <c r="AX428" s="13" t="s">
        <v>76</v>
      </c>
      <c r="AY428" s="163" t="s">
        <v>123</v>
      </c>
    </row>
    <row r="429" spans="2:51" s="14" customFormat="1" ht="12">
      <c r="B429" s="169"/>
      <c r="D429" s="154" t="s">
        <v>129</v>
      </c>
      <c r="E429" s="170" t="s">
        <v>1</v>
      </c>
      <c r="F429" s="171" t="s">
        <v>133</v>
      </c>
      <c r="H429" s="172">
        <v>71.2</v>
      </c>
      <c r="I429" s="173"/>
      <c r="L429" s="169"/>
      <c r="M429" s="174"/>
      <c r="N429" s="175"/>
      <c r="O429" s="175"/>
      <c r="P429" s="175"/>
      <c r="Q429" s="175"/>
      <c r="R429" s="175"/>
      <c r="S429" s="175"/>
      <c r="T429" s="176"/>
      <c r="AT429" s="170" t="s">
        <v>129</v>
      </c>
      <c r="AU429" s="170" t="s">
        <v>83</v>
      </c>
      <c r="AV429" s="14" t="s">
        <v>128</v>
      </c>
      <c r="AW429" s="14" t="s">
        <v>32</v>
      </c>
      <c r="AX429" s="14" t="s">
        <v>83</v>
      </c>
      <c r="AY429" s="170" t="s">
        <v>123</v>
      </c>
    </row>
    <row r="430" spans="1:65" s="2" customFormat="1" ht="24.2" customHeight="1">
      <c r="A430" s="32"/>
      <c r="B430" s="138"/>
      <c r="C430" s="139" t="s">
        <v>313</v>
      </c>
      <c r="D430" s="139" t="s">
        <v>124</v>
      </c>
      <c r="E430" s="140" t="s">
        <v>501</v>
      </c>
      <c r="F430" s="141" t="s">
        <v>502</v>
      </c>
      <c r="G430" s="142" t="s">
        <v>266</v>
      </c>
      <c r="H430" s="143">
        <v>27.2</v>
      </c>
      <c r="I430" s="144"/>
      <c r="J430" s="145">
        <f>ROUND(I430*H430,2)</f>
        <v>0</v>
      </c>
      <c r="K430" s="146"/>
      <c r="L430" s="33"/>
      <c r="M430" s="147" t="s">
        <v>1</v>
      </c>
      <c r="N430" s="148" t="s">
        <v>41</v>
      </c>
      <c r="O430" s="58"/>
      <c r="P430" s="149">
        <f>O430*H430</f>
        <v>0</v>
      </c>
      <c r="Q430" s="149">
        <v>0</v>
      </c>
      <c r="R430" s="149">
        <f>Q430*H430</f>
        <v>0</v>
      </c>
      <c r="S430" s="149">
        <v>0</v>
      </c>
      <c r="T430" s="150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1" t="s">
        <v>128</v>
      </c>
      <c r="AT430" s="151" t="s">
        <v>124</v>
      </c>
      <c r="AU430" s="151" t="s">
        <v>83</v>
      </c>
      <c r="AY430" s="17" t="s">
        <v>123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7" t="s">
        <v>83</v>
      </c>
      <c r="BK430" s="152">
        <f>ROUND(I430*H430,2)</f>
        <v>0</v>
      </c>
      <c r="BL430" s="17" t="s">
        <v>128</v>
      </c>
      <c r="BM430" s="151" t="s">
        <v>503</v>
      </c>
    </row>
    <row r="431" spans="2:51" s="13" customFormat="1" ht="12">
      <c r="B431" s="162"/>
      <c r="D431" s="154" t="s">
        <v>129</v>
      </c>
      <c r="E431" s="163" t="s">
        <v>1</v>
      </c>
      <c r="F431" s="164" t="s">
        <v>279</v>
      </c>
      <c r="H431" s="163" t="s">
        <v>1</v>
      </c>
      <c r="I431" s="165"/>
      <c r="L431" s="162"/>
      <c r="M431" s="166"/>
      <c r="N431" s="167"/>
      <c r="O431" s="167"/>
      <c r="P431" s="167"/>
      <c r="Q431" s="167"/>
      <c r="R431" s="167"/>
      <c r="S431" s="167"/>
      <c r="T431" s="168"/>
      <c r="AT431" s="163" t="s">
        <v>129</v>
      </c>
      <c r="AU431" s="163" t="s">
        <v>83</v>
      </c>
      <c r="AV431" s="13" t="s">
        <v>83</v>
      </c>
      <c r="AW431" s="13" t="s">
        <v>32</v>
      </c>
      <c r="AX431" s="13" t="s">
        <v>76</v>
      </c>
      <c r="AY431" s="163" t="s">
        <v>123</v>
      </c>
    </row>
    <row r="432" spans="2:51" s="12" customFormat="1" ht="12">
      <c r="B432" s="153"/>
      <c r="D432" s="154" t="s">
        <v>129</v>
      </c>
      <c r="E432" s="155" t="s">
        <v>1</v>
      </c>
      <c r="F432" s="156" t="s">
        <v>498</v>
      </c>
      <c r="H432" s="157">
        <v>27.2</v>
      </c>
      <c r="I432" s="158"/>
      <c r="L432" s="153"/>
      <c r="M432" s="159"/>
      <c r="N432" s="160"/>
      <c r="O432" s="160"/>
      <c r="P432" s="160"/>
      <c r="Q432" s="160"/>
      <c r="R432" s="160"/>
      <c r="S432" s="160"/>
      <c r="T432" s="161"/>
      <c r="AT432" s="155" t="s">
        <v>129</v>
      </c>
      <c r="AU432" s="155" t="s">
        <v>83</v>
      </c>
      <c r="AV432" s="12" t="s">
        <v>85</v>
      </c>
      <c r="AW432" s="12" t="s">
        <v>32</v>
      </c>
      <c r="AX432" s="12" t="s">
        <v>76</v>
      </c>
      <c r="AY432" s="155" t="s">
        <v>123</v>
      </c>
    </row>
    <row r="433" spans="2:51" s="14" customFormat="1" ht="12">
      <c r="B433" s="169"/>
      <c r="D433" s="154" t="s">
        <v>129</v>
      </c>
      <c r="E433" s="170" t="s">
        <v>1</v>
      </c>
      <c r="F433" s="171" t="s">
        <v>133</v>
      </c>
      <c r="H433" s="172">
        <v>27.2</v>
      </c>
      <c r="I433" s="173"/>
      <c r="L433" s="169"/>
      <c r="M433" s="174"/>
      <c r="N433" s="175"/>
      <c r="O433" s="175"/>
      <c r="P433" s="175"/>
      <c r="Q433" s="175"/>
      <c r="R433" s="175"/>
      <c r="S433" s="175"/>
      <c r="T433" s="176"/>
      <c r="AT433" s="170" t="s">
        <v>129</v>
      </c>
      <c r="AU433" s="170" t="s">
        <v>83</v>
      </c>
      <c r="AV433" s="14" t="s">
        <v>128</v>
      </c>
      <c r="AW433" s="14" t="s">
        <v>32</v>
      </c>
      <c r="AX433" s="14" t="s">
        <v>83</v>
      </c>
      <c r="AY433" s="170" t="s">
        <v>123</v>
      </c>
    </row>
    <row r="434" spans="1:65" s="2" customFormat="1" ht="21.75" customHeight="1">
      <c r="A434" s="32"/>
      <c r="B434" s="138"/>
      <c r="C434" s="139" t="s">
        <v>504</v>
      </c>
      <c r="D434" s="139" t="s">
        <v>124</v>
      </c>
      <c r="E434" s="140" t="s">
        <v>505</v>
      </c>
      <c r="F434" s="141" t="s">
        <v>506</v>
      </c>
      <c r="G434" s="142" t="s">
        <v>155</v>
      </c>
      <c r="H434" s="143">
        <v>0.012</v>
      </c>
      <c r="I434" s="144"/>
      <c r="J434" s="145">
        <f>ROUND(I434*H434,2)</f>
        <v>0</v>
      </c>
      <c r="K434" s="146"/>
      <c r="L434" s="33"/>
      <c r="M434" s="147" t="s">
        <v>1</v>
      </c>
      <c r="N434" s="148" t="s">
        <v>41</v>
      </c>
      <c r="O434" s="58"/>
      <c r="P434" s="149">
        <f>O434*H434</f>
        <v>0</v>
      </c>
      <c r="Q434" s="149">
        <v>0</v>
      </c>
      <c r="R434" s="149">
        <f>Q434*H434</f>
        <v>0</v>
      </c>
      <c r="S434" s="149">
        <v>0</v>
      </c>
      <c r="T434" s="150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1" t="s">
        <v>128</v>
      </c>
      <c r="AT434" s="151" t="s">
        <v>124</v>
      </c>
      <c r="AU434" s="151" t="s">
        <v>83</v>
      </c>
      <c r="AY434" s="17" t="s">
        <v>123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7" t="s">
        <v>83</v>
      </c>
      <c r="BK434" s="152">
        <f>ROUND(I434*H434,2)</f>
        <v>0</v>
      </c>
      <c r="BL434" s="17" t="s">
        <v>128</v>
      </c>
      <c r="BM434" s="151" t="s">
        <v>507</v>
      </c>
    </row>
    <row r="435" spans="2:51" s="13" customFormat="1" ht="12">
      <c r="B435" s="162"/>
      <c r="D435" s="154" t="s">
        <v>129</v>
      </c>
      <c r="E435" s="163" t="s">
        <v>1</v>
      </c>
      <c r="F435" s="164" t="s">
        <v>201</v>
      </c>
      <c r="H435" s="163" t="s">
        <v>1</v>
      </c>
      <c r="I435" s="165"/>
      <c r="L435" s="162"/>
      <c r="M435" s="166"/>
      <c r="N435" s="167"/>
      <c r="O435" s="167"/>
      <c r="P435" s="167"/>
      <c r="Q435" s="167"/>
      <c r="R435" s="167"/>
      <c r="S435" s="167"/>
      <c r="T435" s="168"/>
      <c r="AT435" s="163" t="s">
        <v>129</v>
      </c>
      <c r="AU435" s="163" t="s">
        <v>83</v>
      </c>
      <c r="AV435" s="13" t="s">
        <v>83</v>
      </c>
      <c r="AW435" s="13" t="s">
        <v>32</v>
      </c>
      <c r="AX435" s="13" t="s">
        <v>76</v>
      </c>
      <c r="AY435" s="163" t="s">
        <v>123</v>
      </c>
    </row>
    <row r="436" spans="2:51" s="12" customFormat="1" ht="12">
      <c r="B436" s="153"/>
      <c r="D436" s="154" t="s">
        <v>129</v>
      </c>
      <c r="E436" s="155" t="s">
        <v>1</v>
      </c>
      <c r="F436" s="156" t="s">
        <v>508</v>
      </c>
      <c r="H436" s="157">
        <v>0.012</v>
      </c>
      <c r="I436" s="158"/>
      <c r="L436" s="153"/>
      <c r="M436" s="159"/>
      <c r="N436" s="160"/>
      <c r="O436" s="160"/>
      <c r="P436" s="160"/>
      <c r="Q436" s="160"/>
      <c r="R436" s="160"/>
      <c r="S436" s="160"/>
      <c r="T436" s="161"/>
      <c r="AT436" s="155" t="s">
        <v>129</v>
      </c>
      <c r="AU436" s="155" t="s">
        <v>83</v>
      </c>
      <c r="AV436" s="12" t="s">
        <v>85</v>
      </c>
      <c r="AW436" s="12" t="s">
        <v>32</v>
      </c>
      <c r="AX436" s="12" t="s">
        <v>76</v>
      </c>
      <c r="AY436" s="155" t="s">
        <v>123</v>
      </c>
    </row>
    <row r="437" spans="2:51" s="14" customFormat="1" ht="12">
      <c r="B437" s="169"/>
      <c r="D437" s="154" t="s">
        <v>129</v>
      </c>
      <c r="E437" s="170" t="s">
        <v>1</v>
      </c>
      <c r="F437" s="171" t="s">
        <v>133</v>
      </c>
      <c r="H437" s="172">
        <v>0.012</v>
      </c>
      <c r="I437" s="173"/>
      <c r="L437" s="169"/>
      <c r="M437" s="174"/>
      <c r="N437" s="175"/>
      <c r="O437" s="175"/>
      <c r="P437" s="175"/>
      <c r="Q437" s="175"/>
      <c r="R437" s="175"/>
      <c r="S437" s="175"/>
      <c r="T437" s="176"/>
      <c r="AT437" s="170" t="s">
        <v>129</v>
      </c>
      <c r="AU437" s="170" t="s">
        <v>83</v>
      </c>
      <c r="AV437" s="14" t="s">
        <v>128</v>
      </c>
      <c r="AW437" s="14" t="s">
        <v>32</v>
      </c>
      <c r="AX437" s="14" t="s">
        <v>83</v>
      </c>
      <c r="AY437" s="170" t="s">
        <v>123</v>
      </c>
    </row>
    <row r="438" spans="1:65" s="2" customFormat="1" ht="24.2" customHeight="1">
      <c r="A438" s="32"/>
      <c r="B438" s="138"/>
      <c r="C438" s="139" t="s">
        <v>319</v>
      </c>
      <c r="D438" s="139" t="s">
        <v>124</v>
      </c>
      <c r="E438" s="140" t="s">
        <v>509</v>
      </c>
      <c r="F438" s="141" t="s">
        <v>510</v>
      </c>
      <c r="G438" s="142" t="s">
        <v>151</v>
      </c>
      <c r="H438" s="143">
        <v>6</v>
      </c>
      <c r="I438" s="144"/>
      <c r="J438" s="145">
        <f>ROUND(I438*H438,2)</f>
        <v>0</v>
      </c>
      <c r="K438" s="146"/>
      <c r="L438" s="33"/>
      <c r="M438" s="147" t="s">
        <v>1</v>
      </c>
      <c r="N438" s="148" t="s">
        <v>41</v>
      </c>
      <c r="O438" s="58"/>
      <c r="P438" s="149">
        <f>O438*H438</f>
        <v>0</v>
      </c>
      <c r="Q438" s="149">
        <v>0</v>
      </c>
      <c r="R438" s="149">
        <f>Q438*H438</f>
        <v>0</v>
      </c>
      <c r="S438" s="149">
        <v>0</v>
      </c>
      <c r="T438" s="150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1" t="s">
        <v>128</v>
      </c>
      <c r="AT438" s="151" t="s">
        <v>124</v>
      </c>
      <c r="AU438" s="151" t="s">
        <v>83</v>
      </c>
      <c r="AY438" s="17" t="s">
        <v>123</v>
      </c>
      <c r="BE438" s="152">
        <f>IF(N438="základní",J438,0)</f>
        <v>0</v>
      </c>
      <c r="BF438" s="152">
        <f>IF(N438="snížená",J438,0)</f>
        <v>0</v>
      </c>
      <c r="BG438" s="152">
        <f>IF(N438="zákl. přenesená",J438,0)</f>
        <v>0</v>
      </c>
      <c r="BH438" s="152">
        <f>IF(N438="sníž. přenesená",J438,0)</f>
        <v>0</v>
      </c>
      <c r="BI438" s="152">
        <f>IF(N438="nulová",J438,0)</f>
        <v>0</v>
      </c>
      <c r="BJ438" s="17" t="s">
        <v>83</v>
      </c>
      <c r="BK438" s="152">
        <f>ROUND(I438*H438,2)</f>
        <v>0</v>
      </c>
      <c r="BL438" s="17" t="s">
        <v>128</v>
      </c>
      <c r="BM438" s="151" t="s">
        <v>511</v>
      </c>
    </row>
    <row r="439" spans="1:65" s="2" customFormat="1" ht="24.2" customHeight="1">
      <c r="A439" s="32"/>
      <c r="B439" s="138"/>
      <c r="C439" s="139" t="s">
        <v>512</v>
      </c>
      <c r="D439" s="139" t="s">
        <v>124</v>
      </c>
      <c r="E439" s="140" t="s">
        <v>513</v>
      </c>
      <c r="F439" s="141" t="s">
        <v>514</v>
      </c>
      <c r="G439" s="142" t="s">
        <v>266</v>
      </c>
      <c r="H439" s="143">
        <v>8</v>
      </c>
      <c r="I439" s="144"/>
      <c r="J439" s="145">
        <f>ROUND(I439*H439,2)</f>
        <v>0</v>
      </c>
      <c r="K439" s="146"/>
      <c r="L439" s="33"/>
      <c r="M439" s="147" t="s">
        <v>1</v>
      </c>
      <c r="N439" s="148" t="s">
        <v>41</v>
      </c>
      <c r="O439" s="58"/>
      <c r="P439" s="149">
        <f>O439*H439</f>
        <v>0</v>
      </c>
      <c r="Q439" s="149">
        <v>0</v>
      </c>
      <c r="R439" s="149">
        <f>Q439*H439</f>
        <v>0</v>
      </c>
      <c r="S439" s="149">
        <v>0</v>
      </c>
      <c r="T439" s="150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51" t="s">
        <v>128</v>
      </c>
      <c r="AT439" s="151" t="s">
        <v>124</v>
      </c>
      <c r="AU439" s="151" t="s">
        <v>83</v>
      </c>
      <c r="AY439" s="17" t="s">
        <v>123</v>
      </c>
      <c r="BE439" s="152">
        <f>IF(N439="základní",J439,0)</f>
        <v>0</v>
      </c>
      <c r="BF439" s="152">
        <f>IF(N439="snížená",J439,0)</f>
        <v>0</v>
      </c>
      <c r="BG439" s="152">
        <f>IF(N439="zákl. přenesená",J439,0)</f>
        <v>0</v>
      </c>
      <c r="BH439" s="152">
        <f>IF(N439="sníž. přenesená",J439,0)</f>
        <v>0</v>
      </c>
      <c r="BI439" s="152">
        <f>IF(N439="nulová",J439,0)</f>
        <v>0</v>
      </c>
      <c r="BJ439" s="17" t="s">
        <v>83</v>
      </c>
      <c r="BK439" s="152">
        <f>ROUND(I439*H439,2)</f>
        <v>0</v>
      </c>
      <c r="BL439" s="17" t="s">
        <v>128</v>
      </c>
      <c r="BM439" s="151" t="s">
        <v>515</v>
      </c>
    </row>
    <row r="440" spans="2:51" s="13" customFormat="1" ht="12">
      <c r="B440" s="162"/>
      <c r="D440" s="154" t="s">
        <v>129</v>
      </c>
      <c r="E440" s="163" t="s">
        <v>1</v>
      </c>
      <c r="F440" s="164" t="s">
        <v>314</v>
      </c>
      <c r="H440" s="163" t="s">
        <v>1</v>
      </c>
      <c r="I440" s="165"/>
      <c r="L440" s="162"/>
      <c r="M440" s="166"/>
      <c r="N440" s="167"/>
      <c r="O440" s="167"/>
      <c r="P440" s="167"/>
      <c r="Q440" s="167"/>
      <c r="R440" s="167"/>
      <c r="S440" s="167"/>
      <c r="T440" s="168"/>
      <c r="AT440" s="163" t="s">
        <v>129</v>
      </c>
      <c r="AU440" s="163" t="s">
        <v>83</v>
      </c>
      <c r="AV440" s="13" t="s">
        <v>83</v>
      </c>
      <c r="AW440" s="13" t="s">
        <v>32</v>
      </c>
      <c r="AX440" s="13" t="s">
        <v>76</v>
      </c>
      <c r="AY440" s="163" t="s">
        <v>123</v>
      </c>
    </row>
    <row r="441" spans="2:51" s="12" customFormat="1" ht="12">
      <c r="B441" s="153"/>
      <c r="D441" s="154" t="s">
        <v>129</v>
      </c>
      <c r="E441" s="155" t="s">
        <v>1</v>
      </c>
      <c r="F441" s="156" t="s">
        <v>516</v>
      </c>
      <c r="H441" s="157">
        <v>8</v>
      </c>
      <c r="I441" s="158"/>
      <c r="L441" s="153"/>
      <c r="M441" s="159"/>
      <c r="N441" s="160"/>
      <c r="O441" s="160"/>
      <c r="P441" s="160"/>
      <c r="Q441" s="160"/>
      <c r="R441" s="160"/>
      <c r="S441" s="160"/>
      <c r="T441" s="161"/>
      <c r="AT441" s="155" t="s">
        <v>129</v>
      </c>
      <c r="AU441" s="155" t="s">
        <v>83</v>
      </c>
      <c r="AV441" s="12" t="s">
        <v>85</v>
      </c>
      <c r="AW441" s="12" t="s">
        <v>32</v>
      </c>
      <c r="AX441" s="12" t="s">
        <v>76</v>
      </c>
      <c r="AY441" s="155" t="s">
        <v>123</v>
      </c>
    </row>
    <row r="442" spans="2:51" s="14" customFormat="1" ht="12">
      <c r="B442" s="169"/>
      <c r="D442" s="154" t="s">
        <v>129</v>
      </c>
      <c r="E442" s="170" t="s">
        <v>1</v>
      </c>
      <c r="F442" s="171" t="s">
        <v>133</v>
      </c>
      <c r="H442" s="172">
        <v>8</v>
      </c>
      <c r="I442" s="173"/>
      <c r="L442" s="169"/>
      <c r="M442" s="174"/>
      <c r="N442" s="175"/>
      <c r="O442" s="175"/>
      <c r="P442" s="175"/>
      <c r="Q442" s="175"/>
      <c r="R442" s="175"/>
      <c r="S442" s="175"/>
      <c r="T442" s="176"/>
      <c r="AT442" s="170" t="s">
        <v>129</v>
      </c>
      <c r="AU442" s="170" t="s">
        <v>83</v>
      </c>
      <c r="AV442" s="14" t="s">
        <v>128</v>
      </c>
      <c r="AW442" s="14" t="s">
        <v>32</v>
      </c>
      <c r="AX442" s="14" t="s">
        <v>83</v>
      </c>
      <c r="AY442" s="170" t="s">
        <v>123</v>
      </c>
    </row>
    <row r="443" spans="1:65" s="2" customFormat="1" ht="24.2" customHeight="1">
      <c r="A443" s="32"/>
      <c r="B443" s="138"/>
      <c r="C443" s="139" t="s">
        <v>328</v>
      </c>
      <c r="D443" s="139" t="s">
        <v>124</v>
      </c>
      <c r="E443" s="140" t="s">
        <v>517</v>
      </c>
      <c r="F443" s="141" t="s">
        <v>518</v>
      </c>
      <c r="G443" s="142" t="s">
        <v>151</v>
      </c>
      <c r="H443" s="143">
        <v>3</v>
      </c>
      <c r="I443" s="144"/>
      <c r="J443" s="145">
        <f>ROUND(I443*H443,2)</f>
        <v>0</v>
      </c>
      <c r="K443" s="146"/>
      <c r="L443" s="33"/>
      <c r="M443" s="147" t="s">
        <v>1</v>
      </c>
      <c r="N443" s="148" t="s">
        <v>41</v>
      </c>
      <c r="O443" s="58"/>
      <c r="P443" s="149">
        <f>O443*H443</f>
        <v>0</v>
      </c>
      <c r="Q443" s="149">
        <v>0</v>
      </c>
      <c r="R443" s="149">
        <f>Q443*H443</f>
        <v>0</v>
      </c>
      <c r="S443" s="149">
        <v>0</v>
      </c>
      <c r="T443" s="150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51" t="s">
        <v>128</v>
      </c>
      <c r="AT443" s="151" t="s">
        <v>124</v>
      </c>
      <c r="AU443" s="151" t="s">
        <v>83</v>
      </c>
      <c r="AY443" s="17" t="s">
        <v>123</v>
      </c>
      <c r="BE443" s="152">
        <f>IF(N443="základní",J443,0)</f>
        <v>0</v>
      </c>
      <c r="BF443" s="152">
        <f>IF(N443="snížená",J443,0)</f>
        <v>0</v>
      </c>
      <c r="BG443" s="152">
        <f>IF(N443="zákl. přenesená",J443,0)</f>
        <v>0</v>
      </c>
      <c r="BH443" s="152">
        <f>IF(N443="sníž. přenesená",J443,0)</f>
        <v>0</v>
      </c>
      <c r="BI443" s="152">
        <f>IF(N443="nulová",J443,0)</f>
        <v>0</v>
      </c>
      <c r="BJ443" s="17" t="s">
        <v>83</v>
      </c>
      <c r="BK443" s="152">
        <f>ROUND(I443*H443,2)</f>
        <v>0</v>
      </c>
      <c r="BL443" s="17" t="s">
        <v>128</v>
      </c>
      <c r="BM443" s="151" t="s">
        <v>519</v>
      </c>
    </row>
    <row r="444" spans="1:65" s="2" customFormat="1" ht="24.2" customHeight="1">
      <c r="A444" s="32"/>
      <c r="B444" s="138"/>
      <c r="C444" s="139" t="s">
        <v>520</v>
      </c>
      <c r="D444" s="139" t="s">
        <v>124</v>
      </c>
      <c r="E444" s="140" t="s">
        <v>521</v>
      </c>
      <c r="F444" s="141" t="s">
        <v>522</v>
      </c>
      <c r="G444" s="142" t="s">
        <v>155</v>
      </c>
      <c r="H444" s="143">
        <v>74.253</v>
      </c>
      <c r="I444" s="144"/>
      <c r="J444" s="145">
        <f>ROUND(I444*H444,2)</f>
        <v>0</v>
      </c>
      <c r="K444" s="146"/>
      <c r="L444" s="33"/>
      <c r="M444" s="147" t="s">
        <v>1</v>
      </c>
      <c r="N444" s="148" t="s">
        <v>41</v>
      </c>
      <c r="O444" s="58"/>
      <c r="P444" s="149">
        <f>O444*H444</f>
        <v>0</v>
      </c>
      <c r="Q444" s="149">
        <v>0</v>
      </c>
      <c r="R444" s="149">
        <f>Q444*H444</f>
        <v>0</v>
      </c>
      <c r="S444" s="149">
        <v>0</v>
      </c>
      <c r="T444" s="150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51" t="s">
        <v>128</v>
      </c>
      <c r="AT444" s="151" t="s">
        <v>124</v>
      </c>
      <c r="AU444" s="151" t="s">
        <v>83</v>
      </c>
      <c r="AY444" s="17" t="s">
        <v>123</v>
      </c>
      <c r="BE444" s="152">
        <f>IF(N444="základní",J444,0)</f>
        <v>0</v>
      </c>
      <c r="BF444" s="152">
        <f>IF(N444="snížená",J444,0)</f>
        <v>0</v>
      </c>
      <c r="BG444" s="152">
        <f>IF(N444="zákl. přenesená",J444,0)</f>
        <v>0</v>
      </c>
      <c r="BH444" s="152">
        <f>IF(N444="sníž. přenesená",J444,0)</f>
        <v>0</v>
      </c>
      <c r="BI444" s="152">
        <f>IF(N444="nulová",J444,0)</f>
        <v>0</v>
      </c>
      <c r="BJ444" s="17" t="s">
        <v>83</v>
      </c>
      <c r="BK444" s="152">
        <f>ROUND(I444*H444,2)</f>
        <v>0</v>
      </c>
      <c r="BL444" s="17" t="s">
        <v>128</v>
      </c>
      <c r="BM444" s="151" t="s">
        <v>523</v>
      </c>
    </row>
    <row r="445" spans="2:51" s="13" customFormat="1" ht="12">
      <c r="B445" s="162"/>
      <c r="D445" s="154" t="s">
        <v>129</v>
      </c>
      <c r="E445" s="163" t="s">
        <v>1</v>
      </c>
      <c r="F445" s="164" t="s">
        <v>157</v>
      </c>
      <c r="H445" s="163" t="s">
        <v>1</v>
      </c>
      <c r="I445" s="165"/>
      <c r="L445" s="162"/>
      <c r="M445" s="166"/>
      <c r="N445" s="167"/>
      <c r="O445" s="167"/>
      <c r="P445" s="167"/>
      <c r="Q445" s="167"/>
      <c r="R445" s="167"/>
      <c r="S445" s="167"/>
      <c r="T445" s="168"/>
      <c r="AT445" s="163" t="s">
        <v>129</v>
      </c>
      <c r="AU445" s="163" t="s">
        <v>83</v>
      </c>
      <c r="AV445" s="13" t="s">
        <v>83</v>
      </c>
      <c r="AW445" s="13" t="s">
        <v>32</v>
      </c>
      <c r="AX445" s="13" t="s">
        <v>76</v>
      </c>
      <c r="AY445" s="163" t="s">
        <v>123</v>
      </c>
    </row>
    <row r="446" spans="2:51" s="12" customFormat="1" ht="12">
      <c r="B446" s="153"/>
      <c r="D446" s="154" t="s">
        <v>129</v>
      </c>
      <c r="E446" s="155" t="s">
        <v>1</v>
      </c>
      <c r="F446" s="156" t="s">
        <v>524</v>
      </c>
      <c r="H446" s="157">
        <v>0.625</v>
      </c>
      <c r="I446" s="158"/>
      <c r="L446" s="153"/>
      <c r="M446" s="159"/>
      <c r="N446" s="160"/>
      <c r="O446" s="160"/>
      <c r="P446" s="160"/>
      <c r="Q446" s="160"/>
      <c r="R446" s="160"/>
      <c r="S446" s="160"/>
      <c r="T446" s="161"/>
      <c r="AT446" s="155" t="s">
        <v>129</v>
      </c>
      <c r="AU446" s="155" t="s">
        <v>83</v>
      </c>
      <c r="AV446" s="12" t="s">
        <v>85</v>
      </c>
      <c r="AW446" s="12" t="s">
        <v>32</v>
      </c>
      <c r="AX446" s="12" t="s">
        <v>76</v>
      </c>
      <c r="AY446" s="155" t="s">
        <v>123</v>
      </c>
    </row>
    <row r="447" spans="2:51" s="12" customFormat="1" ht="12">
      <c r="B447" s="153"/>
      <c r="D447" s="154" t="s">
        <v>129</v>
      </c>
      <c r="E447" s="155" t="s">
        <v>1</v>
      </c>
      <c r="F447" s="156" t="s">
        <v>525</v>
      </c>
      <c r="H447" s="157">
        <v>4.7</v>
      </c>
      <c r="I447" s="158"/>
      <c r="L447" s="153"/>
      <c r="M447" s="159"/>
      <c r="N447" s="160"/>
      <c r="O447" s="160"/>
      <c r="P447" s="160"/>
      <c r="Q447" s="160"/>
      <c r="R447" s="160"/>
      <c r="S447" s="160"/>
      <c r="T447" s="161"/>
      <c r="AT447" s="155" t="s">
        <v>129</v>
      </c>
      <c r="AU447" s="155" t="s">
        <v>83</v>
      </c>
      <c r="AV447" s="12" t="s">
        <v>85</v>
      </c>
      <c r="AW447" s="12" t="s">
        <v>32</v>
      </c>
      <c r="AX447" s="12" t="s">
        <v>76</v>
      </c>
      <c r="AY447" s="155" t="s">
        <v>123</v>
      </c>
    </row>
    <row r="448" spans="2:51" s="12" customFormat="1" ht="33.75">
      <c r="B448" s="153"/>
      <c r="D448" s="154" t="s">
        <v>129</v>
      </c>
      <c r="E448" s="155" t="s">
        <v>1</v>
      </c>
      <c r="F448" s="156" t="s">
        <v>526</v>
      </c>
      <c r="H448" s="157">
        <v>68.928</v>
      </c>
      <c r="I448" s="158"/>
      <c r="L448" s="153"/>
      <c r="M448" s="159"/>
      <c r="N448" s="160"/>
      <c r="O448" s="160"/>
      <c r="P448" s="160"/>
      <c r="Q448" s="160"/>
      <c r="R448" s="160"/>
      <c r="S448" s="160"/>
      <c r="T448" s="161"/>
      <c r="AT448" s="155" t="s">
        <v>129</v>
      </c>
      <c r="AU448" s="155" t="s">
        <v>83</v>
      </c>
      <c r="AV448" s="12" t="s">
        <v>85</v>
      </c>
      <c r="AW448" s="12" t="s">
        <v>32</v>
      </c>
      <c r="AX448" s="12" t="s">
        <v>76</v>
      </c>
      <c r="AY448" s="155" t="s">
        <v>123</v>
      </c>
    </row>
    <row r="449" spans="2:51" s="13" customFormat="1" ht="12">
      <c r="B449" s="162"/>
      <c r="D449" s="154" t="s">
        <v>129</v>
      </c>
      <c r="E449" s="163" t="s">
        <v>1</v>
      </c>
      <c r="F449" s="164" t="s">
        <v>527</v>
      </c>
      <c r="H449" s="163" t="s">
        <v>1</v>
      </c>
      <c r="I449" s="165"/>
      <c r="L449" s="162"/>
      <c r="M449" s="166"/>
      <c r="N449" s="167"/>
      <c r="O449" s="167"/>
      <c r="P449" s="167"/>
      <c r="Q449" s="167"/>
      <c r="R449" s="167"/>
      <c r="S449" s="167"/>
      <c r="T449" s="168"/>
      <c r="AT449" s="163" t="s">
        <v>129</v>
      </c>
      <c r="AU449" s="163" t="s">
        <v>83</v>
      </c>
      <c r="AV449" s="13" t="s">
        <v>83</v>
      </c>
      <c r="AW449" s="13" t="s">
        <v>32</v>
      </c>
      <c r="AX449" s="13" t="s">
        <v>76</v>
      </c>
      <c r="AY449" s="163" t="s">
        <v>123</v>
      </c>
    </row>
    <row r="450" spans="2:51" s="14" customFormat="1" ht="12">
      <c r="B450" s="169"/>
      <c r="D450" s="154" t="s">
        <v>129</v>
      </c>
      <c r="E450" s="170" t="s">
        <v>1</v>
      </c>
      <c r="F450" s="171" t="s">
        <v>133</v>
      </c>
      <c r="H450" s="172">
        <v>74.253</v>
      </c>
      <c r="I450" s="173"/>
      <c r="L450" s="169"/>
      <c r="M450" s="174"/>
      <c r="N450" s="175"/>
      <c r="O450" s="175"/>
      <c r="P450" s="175"/>
      <c r="Q450" s="175"/>
      <c r="R450" s="175"/>
      <c r="S450" s="175"/>
      <c r="T450" s="176"/>
      <c r="AT450" s="170" t="s">
        <v>129</v>
      </c>
      <c r="AU450" s="170" t="s">
        <v>83</v>
      </c>
      <c r="AV450" s="14" t="s">
        <v>128</v>
      </c>
      <c r="AW450" s="14" t="s">
        <v>32</v>
      </c>
      <c r="AX450" s="14" t="s">
        <v>83</v>
      </c>
      <c r="AY450" s="170" t="s">
        <v>123</v>
      </c>
    </row>
    <row r="451" spans="1:65" s="2" customFormat="1" ht="16.5" customHeight="1">
      <c r="A451" s="32"/>
      <c r="B451" s="138"/>
      <c r="C451" s="139" t="s">
        <v>333</v>
      </c>
      <c r="D451" s="139" t="s">
        <v>124</v>
      </c>
      <c r="E451" s="140" t="s">
        <v>528</v>
      </c>
      <c r="F451" s="141" t="s">
        <v>529</v>
      </c>
      <c r="G451" s="142" t="s">
        <v>151</v>
      </c>
      <c r="H451" s="143">
        <v>1</v>
      </c>
      <c r="I451" s="144"/>
      <c r="J451" s="145">
        <f>ROUND(I451*H451,2)</f>
        <v>0</v>
      </c>
      <c r="K451" s="146"/>
      <c r="L451" s="33"/>
      <c r="M451" s="147" t="s">
        <v>1</v>
      </c>
      <c r="N451" s="148" t="s">
        <v>41</v>
      </c>
      <c r="O451" s="58"/>
      <c r="P451" s="149">
        <f>O451*H451</f>
        <v>0</v>
      </c>
      <c r="Q451" s="149">
        <v>0</v>
      </c>
      <c r="R451" s="149">
        <f>Q451*H451</f>
        <v>0</v>
      </c>
      <c r="S451" s="149">
        <v>0</v>
      </c>
      <c r="T451" s="150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51" t="s">
        <v>128</v>
      </c>
      <c r="AT451" s="151" t="s">
        <v>124</v>
      </c>
      <c r="AU451" s="151" t="s">
        <v>83</v>
      </c>
      <c r="AY451" s="17" t="s">
        <v>123</v>
      </c>
      <c r="BE451" s="152">
        <f>IF(N451="základní",J451,0)</f>
        <v>0</v>
      </c>
      <c r="BF451" s="152">
        <f>IF(N451="snížená",J451,0)</f>
        <v>0</v>
      </c>
      <c r="BG451" s="152">
        <f>IF(N451="zákl. přenesená",J451,0)</f>
        <v>0</v>
      </c>
      <c r="BH451" s="152">
        <f>IF(N451="sníž. přenesená",J451,0)</f>
        <v>0</v>
      </c>
      <c r="BI451" s="152">
        <f>IF(N451="nulová",J451,0)</f>
        <v>0</v>
      </c>
      <c r="BJ451" s="17" t="s">
        <v>83</v>
      </c>
      <c r="BK451" s="152">
        <f>ROUND(I451*H451,2)</f>
        <v>0</v>
      </c>
      <c r="BL451" s="17" t="s">
        <v>128</v>
      </c>
      <c r="BM451" s="151" t="s">
        <v>530</v>
      </c>
    </row>
    <row r="452" spans="1:65" s="2" customFormat="1" ht="21.75" customHeight="1">
      <c r="A452" s="32"/>
      <c r="B452" s="138"/>
      <c r="C452" s="139" t="s">
        <v>531</v>
      </c>
      <c r="D452" s="139" t="s">
        <v>124</v>
      </c>
      <c r="E452" s="140" t="s">
        <v>532</v>
      </c>
      <c r="F452" s="141" t="s">
        <v>533</v>
      </c>
      <c r="G452" s="142" t="s">
        <v>266</v>
      </c>
      <c r="H452" s="143">
        <v>15</v>
      </c>
      <c r="I452" s="144"/>
      <c r="J452" s="145">
        <f>ROUND(I452*H452,2)</f>
        <v>0</v>
      </c>
      <c r="K452" s="146"/>
      <c r="L452" s="33"/>
      <c r="M452" s="147" t="s">
        <v>1</v>
      </c>
      <c r="N452" s="148" t="s">
        <v>41</v>
      </c>
      <c r="O452" s="58"/>
      <c r="P452" s="149">
        <f>O452*H452</f>
        <v>0</v>
      </c>
      <c r="Q452" s="149">
        <v>0</v>
      </c>
      <c r="R452" s="149">
        <f>Q452*H452</f>
        <v>0</v>
      </c>
      <c r="S452" s="149">
        <v>0</v>
      </c>
      <c r="T452" s="150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51" t="s">
        <v>128</v>
      </c>
      <c r="AT452" s="151" t="s">
        <v>124</v>
      </c>
      <c r="AU452" s="151" t="s">
        <v>83</v>
      </c>
      <c r="AY452" s="17" t="s">
        <v>123</v>
      </c>
      <c r="BE452" s="152">
        <f>IF(N452="základní",J452,0)</f>
        <v>0</v>
      </c>
      <c r="BF452" s="152">
        <f>IF(N452="snížená",J452,0)</f>
        <v>0</v>
      </c>
      <c r="BG452" s="152">
        <f>IF(N452="zákl. přenesená",J452,0)</f>
        <v>0</v>
      </c>
      <c r="BH452" s="152">
        <f>IF(N452="sníž. přenesená",J452,0)</f>
        <v>0</v>
      </c>
      <c r="BI452" s="152">
        <f>IF(N452="nulová",J452,0)</f>
        <v>0</v>
      </c>
      <c r="BJ452" s="17" t="s">
        <v>83</v>
      </c>
      <c r="BK452" s="152">
        <f>ROUND(I452*H452,2)</f>
        <v>0</v>
      </c>
      <c r="BL452" s="17" t="s">
        <v>128</v>
      </c>
      <c r="BM452" s="151" t="s">
        <v>534</v>
      </c>
    </row>
    <row r="453" spans="2:51" s="12" customFormat="1" ht="12">
      <c r="B453" s="153"/>
      <c r="D453" s="154" t="s">
        <v>129</v>
      </c>
      <c r="E453" s="155" t="s">
        <v>1</v>
      </c>
      <c r="F453" s="156" t="s">
        <v>535</v>
      </c>
      <c r="H453" s="157">
        <v>15</v>
      </c>
      <c r="I453" s="158"/>
      <c r="L453" s="153"/>
      <c r="M453" s="159"/>
      <c r="N453" s="160"/>
      <c r="O453" s="160"/>
      <c r="P453" s="160"/>
      <c r="Q453" s="160"/>
      <c r="R453" s="160"/>
      <c r="S453" s="160"/>
      <c r="T453" s="161"/>
      <c r="AT453" s="155" t="s">
        <v>129</v>
      </c>
      <c r="AU453" s="155" t="s">
        <v>83</v>
      </c>
      <c r="AV453" s="12" t="s">
        <v>85</v>
      </c>
      <c r="AW453" s="12" t="s">
        <v>32</v>
      </c>
      <c r="AX453" s="12" t="s">
        <v>76</v>
      </c>
      <c r="AY453" s="155" t="s">
        <v>123</v>
      </c>
    </row>
    <row r="454" spans="2:51" s="14" customFormat="1" ht="12">
      <c r="B454" s="169"/>
      <c r="D454" s="154" t="s">
        <v>129</v>
      </c>
      <c r="E454" s="170" t="s">
        <v>1</v>
      </c>
      <c r="F454" s="171" t="s">
        <v>133</v>
      </c>
      <c r="H454" s="172">
        <v>15</v>
      </c>
      <c r="I454" s="173"/>
      <c r="L454" s="169"/>
      <c r="M454" s="174"/>
      <c r="N454" s="175"/>
      <c r="O454" s="175"/>
      <c r="P454" s="175"/>
      <c r="Q454" s="175"/>
      <c r="R454" s="175"/>
      <c r="S454" s="175"/>
      <c r="T454" s="176"/>
      <c r="AT454" s="170" t="s">
        <v>129</v>
      </c>
      <c r="AU454" s="170" t="s">
        <v>83</v>
      </c>
      <c r="AV454" s="14" t="s">
        <v>128</v>
      </c>
      <c r="AW454" s="14" t="s">
        <v>32</v>
      </c>
      <c r="AX454" s="14" t="s">
        <v>83</v>
      </c>
      <c r="AY454" s="170" t="s">
        <v>123</v>
      </c>
    </row>
    <row r="455" spans="1:65" s="2" customFormat="1" ht="16.5" customHeight="1">
      <c r="A455" s="32"/>
      <c r="B455" s="138"/>
      <c r="C455" s="139" t="s">
        <v>337</v>
      </c>
      <c r="D455" s="139" t="s">
        <v>124</v>
      </c>
      <c r="E455" s="140" t="s">
        <v>536</v>
      </c>
      <c r="F455" s="141" t="s">
        <v>537</v>
      </c>
      <c r="G455" s="142" t="s">
        <v>226</v>
      </c>
      <c r="H455" s="143">
        <v>69.3</v>
      </c>
      <c r="I455" s="144"/>
      <c r="J455" s="145">
        <f>ROUND(I455*H455,2)</f>
        <v>0</v>
      </c>
      <c r="K455" s="146"/>
      <c r="L455" s="33"/>
      <c r="M455" s="147" t="s">
        <v>1</v>
      </c>
      <c r="N455" s="148" t="s">
        <v>41</v>
      </c>
      <c r="O455" s="58"/>
      <c r="P455" s="149">
        <f>O455*H455</f>
        <v>0</v>
      </c>
      <c r="Q455" s="149">
        <v>0</v>
      </c>
      <c r="R455" s="149">
        <f>Q455*H455</f>
        <v>0</v>
      </c>
      <c r="S455" s="149">
        <v>0</v>
      </c>
      <c r="T455" s="150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51" t="s">
        <v>128</v>
      </c>
      <c r="AT455" s="151" t="s">
        <v>124</v>
      </c>
      <c r="AU455" s="151" t="s">
        <v>83</v>
      </c>
      <c r="AY455" s="17" t="s">
        <v>123</v>
      </c>
      <c r="BE455" s="152">
        <f>IF(N455="základní",J455,0)</f>
        <v>0</v>
      </c>
      <c r="BF455" s="152">
        <f>IF(N455="snížená",J455,0)</f>
        <v>0</v>
      </c>
      <c r="BG455" s="152">
        <f>IF(N455="zákl. přenesená",J455,0)</f>
        <v>0</v>
      </c>
      <c r="BH455" s="152">
        <f>IF(N455="sníž. přenesená",J455,0)</f>
        <v>0</v>
      </c>
      <c r="BI455" s="152">
        <f>IF(N455="nulová",J455,0)</f>
        <v>0</v>
      </c>
      <c r="BJ455" s="17" t="s">
        <v>83</v>
      </c>
      <c r="BK455" s="152">
        <f>ROUND(I455*H455,2)</f>
        <v>0</v>
      </c>
      <c r="BL455" s="17" t="s">
        <v>128</v>
      </c>
      <c r="BM455" s="151" t="s">
        <v>538</v>
      </c>
    </row>
    <row r="456" spans="2:51" s="13" customFormat="1" ht="12">
      <c r="B456" s="162"/>
      <c r="D456" s="154" t="s">
        <v>129</v>
      </c>
      <c r="E456" s="163" t="s">
        <v>1</v>
      </c>
      <c r="F456" s="164" t="s">
        <v>157</v>
      </c>
      <c r="H456" s="163" t="s">
        <v>1</v>
      </c>
      <c r="I456" s="165"/>
      <c r="L456" s="162"/>
      <c r="M456" s="166"/>
      <c r="N456" s="167"/>
      <c r="O456" s="167"/>
      <c r="P456" s="167"/>
      <c r="Q456" s="167"/>
      <c r="R456" s="167"/>
      <c r="S456" s="167"/>
      <c r="T456" s="168"/>
      <c r="AT456" s="163" t="s">
        <v>129</v>
      </c>
      <c r="AU456" s="163" t="s">
        <v>83</v>
      </c>
      <c r="AV456" s="13" t="s">
        <v>83</v>
      </c>
      <c r="AW456" s="13" t="s">
        <v>32</v>
      </c>
      <c r="AX456" s="13" t="s">
        <v>76</v>
      </c>
      <c r="AY456" s="163" t="s">
        <v>123</v>
      </c>
    </row>
    <row r="457" spans="2:51" s="12" customFormat="1" ht="12">
      <c r="B457" s="153"/>
      <c r="D457" s="154" t="s">
        <v>129</v>
      </c>
      <c r="E457" s="155" t="s">
        <v>1</v>
      </c>
      <c r="F457" s="156" t="s">
        <v>539</v>
      </c>
      <c r="H457" s="157">
        <v>69.3</v>
      </c>
      <c r="I457" s="158"/>
      <c r="L457" s="153"/>
      <c r="M457" s="159"/>
      <c r="N457" s="160"/>
      <c r="O457" s="160"/>
      <c r="P457" s="160"/>
      <c r="Q457" s="160"/>
      <c r="R457" s="160"/>
      <c r="S457" s="160"/>
      <c r="T457" s="161"/>
      <c r="AT457" s="155" t="s">
        <v>129</v>
      </c>
      <c r="AU457" s="155" t="s">
        <v>83</v>
      </c>
      <c r="AV457" s="12" t="s">
        <v>85</v>
      </c>
      <c r="AW457" s="12" t="s">
        <v>32</v>
      </c>
      <c r="AX457" s="12" t="s">
        <v>76</v>
      </c>
      <c r="AY457" s="155" t="s">
        <v>123</v>
      </c>
    </row>
    <row r="458" spans="2:51" s="14" customFormat="1" ht="12">
      <c r="B458" s="169"/>
      <c r="D458" s="154" t="s">
        <v>129</v>
      </c>
      <c r="E458" s="170" t="s">
        <v>1</v>
      </c>
      <c r="F458" s="171" t="s">
        <v>133</v>
      </c>
      <c r="H458" s="172">
        <v>69.3</v>
      </c>
      <c r="I458" s="173"/>
      <c r="L458" s="169"/>
      <c r="M458" s="177"/>
      <c r="N458" s="178"/>
      <c r="O458" s="178"/>
      <c r="P458" s="178"/>
      <c r="Q458" s="178"/>
      <c r="R458" s="178"/>
      <c r="S458" s="178"/>
      <c r="T458" s="179"/>
      <c r="AT458" s="170" t="s">
        <v>129</v>
      </c>
      <c r="AU458" s="170" t="s">
        <v>83</v>
      </c>
      <c r="AV458" s="14" t="s">
        <v>128</v>
      </c>
      <c r="AW458" s="14" t="s">
        <v>32</v>
      </c>
      <c r="AX458" s="14" t="s">
        <v>83</v>
      </c>
      <c r="AY458" s="170" t="s">
        <v>123</v>
      </c>
    </row>
    <row r="459" spans="1:31" s="2" customFormat="1" ht="6.95" customHeight="1">
      <c r="A459" s="32"/>
      <c r="B459" s="47"/>
      <c r="C459" s="48"/>
      <c r="D459" s="48"/>
      <c r="E459" s="48"/>
      <c r="F459" s="48"/>
      <c r="G459" s="48"/>
      <c r="H459" s="48"/>
      <c r="I459" s="48"/>
      <c r="J459" s="48"/>
      <c r="K459" s="48"/>
      <c r="L459" s="33"/>
      <c r="M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</row>
  </sheetData>
  <autoFilter ref="C125:K45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53">
      <selection activeCell="G11" sqref="G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5" t="str">
        <f>'Rekapitulace stavby'!K6</f>
        <v>III/22920 Kounov - most ev. č. 22920-2</v>
      </c>
      <c r="F7" s="246"/>
      <c r="G7" s="246"/>
      <c r="H7" s="246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659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2. 5. 2022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40</v>
      </c>
      <c r="E33" s="27" t="s">
        <v>41</v>
      </c>
      <c r="F33" s="99">
        <f>ROUND((SUM(BE121:BE152)),2)</f>
        <v>0</v>
      </c>
      <c r="G33" s="32"/>
      <c r="H33" s="32"/>
      <c r="I33" s="100">
        <v>0.21</v>
      </c>
      <c r="J33" s="99">
        <f>ROUND(((SUM(BE121:BE152))*I33),2)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99">
        <f>ROUND((SUM(BF121:BF152)),2)</f>
        <v>0</v>
      </c>
      <c r="G34" s="32"/>
      <c r="H34" s="32"/>
      <c r="I34" s="100">
        <v>0.15</v>
      </c>
      <c r="J34" s="99">
        <f>ROUND(((SUM(BF121:BF152))*I34),2)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99">
        <f>ROUND((SUM(BG121:BG152)),2)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99">
        <f>ROUND((SUM(BH121:BH152)),2)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99">
        <f>ROUND((SUM(BI121:BI152)),2)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5" t="str">
        <f>E7</f>
        <v>III/22920 Kounov - most ev. č. 22920-2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SO 301 - Přeložka dešťové kanalizace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Kounov</v>
      </c>
      <c r="G89" s="32"/>
      <c r="H89" s="32"/>
      <c r="I89" s="27" t="s">
        <v>22</v>
      </c>
      <c r="J89" s="55" t="str">
        <f>IF(J12="","",J12)</f>
        <v>2. 5. 2022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Krajská správa a údržba silnic středočeského kraje</v>
      </c>
      <c r="G91" s="32"/>
      <c r="H91" s="32"/>
      <c r="I91" s="27" t="s">
        <v>30</v>
      </c>
      <c r="J91" s="30" t="str">
        <f>E21</f>
        <v>Ingutis, spol. s 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95</v>
      </c>
      <c r="D94" s="101"/>
      <c r="E94" s="101"/>
      <c r="F94" s="101"/>
      <c r="G94" s="101"/>
      <c r="H94" s="101"/>
      <c r="I94" s="101"/>
      <c r="J94" s="110" t="s">
        <v>96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97</v>
      </c>
      <c r="D96" s="32"/>
      <c r="E96" s="32"/>
      <c r="F96" s="32"/>
      <c r="G96" s="32"/>
      <c r="H96" s="32"/>
      <c r="I96" s="32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2:12" s="9" customFormat="1" ht="24.95" customHeight="1">
      <c r="B97" s="112"/>
      <c r="D97" s="113" t="s">
        <v>540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2:12" s="15" customFormat="1" ht="19.9" customHeight="1">
      <c r="B98" s="180"/>
      <c r="D98" s="181" t="s">
        <v>541</v>
      </c>
      <c r="E98" s="182"/>
      <c r="F98" s="182"/>
      <c r="G98" s="182"/>
      <c r="H98" s="182"/>
      <c r="I98" s="182"/>
      <c r="J98" s="183">
        <f>J123</f>
        <v>0</v>
      </c>
      <c r="L98" s="180"/>
    </row>
    <row r="99" spans="2:12" s="15" customFormat="1" ht="19.9" customHeight="1">
      <c r="B99" s="180"/>
      <c r="D99" s="181" t="s">
        <v>542</v>
      </c>
      <c r="E99" s="182"/>
      <c r="F99" s="182"/>
      <c r="G99" s="182"/>
      <c r="H99" s="182"/>
      <c r="I99" s="182"/>
      <c r="J99" s="183">
        <f>J135</f>
        <v>0</v>
      </c>
      <c r="L99" s="180"/>
    </row>
    <row r="100" spans="2:12" s="15" customFormat="1" ht="19.9" customHeight="1">
      <c r="B100" s="180"/>
      <c r="D100" s="181" t="s">
        <v>543</v>
      </c>
      <c r="E100" s="182"/>
      <c r="F100" s="182"/>
      <c r="G100" s="182"/>
      <c r="H100" s="182"/>
      <c r="I100" s="182"/>
      <c r="J100" s="183">
        <f>J137</f>
        <v>0</v>
      </c>
      <c r="L100" s="180"/>
    </row>
    <row r="101" spans="2:12" s="15" customFormat="1" ht="19.9" customHeight="1">
      <c r="B101" s="180"/>
      <c r="D101" s="181" t="s">
        <v>544</v>
      </c>
      <c r="E101" s="182"/>
      <c r="F101" s="182"/>
      <c r="G101" s="182"/>
      <c r="H101" s="182"/>
      <c r="I101" s="182"/>
      <c r="J101" s="183">
        <f>J151</f>
        <v>0</v>
      </c>
      <c r="L101" s="180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109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45" t="str">
        <f>E7</f>
        <v>III/22920 Kounov - most ev. č. 22920-2</v>
      </c>
      <c r="F111" s="246"/>
      <c r="G111" s="246"/>
      <c r="H111" s="246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93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24" t="str">
        <f>E9</f>
        <v>SO 301 - Přeložka dešťové kanalizace</v>
      </c>
      <c r="F113" s="244"/>
      <c r="G113" s="244"/>
      <c r="H113" s="244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>Kounov</v>
      </c>
      <c r="G115" s="32"/>
      <c r="H115" s="32"/>
      <c r="I115" s="27" t="s">
        <v>22</v>
      </c>
      <c r="J115" s="55" t="str">
        <f>IF(J12="","",J12)</f>
        <v>2. 5. 2022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2"/>
      <c r="E117" s="32"/>
      <c r="F117" s="25" t="str">
        <f>E15</f>
        <v>Krajská správa a údržba silnic středočeského kraje</v>
      </c>
      <c r="G117" s="32"/>
      <c r="H117" s="32"/>
      <c r="I117" s="27" t="s">
        <v>30</v>
      </c>
      <c r="J117" s="30" t="str">
        <f>E21</f>
        <v>Ingutis, spol. s r.o.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2"/>
      <c r="E118" s="32"/>
      <c r="F118" s="25" t="str">
        <f>IF(E18="","",E18)</f>
        <v>Vyplň údaj</v>
      </c>
      <c r="G118" s="32"/>
      <c r="H118" s="32"/>
      <c r="I118" s="27" t="s">
        <v>33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0" customFormat="1" ht="29.25" customHeight="1">
      <c r="A120" s="116"/>
      <c r="B120" s="117"/>
      <c r="C120" s="118" t="s">
        <v>110</v>
      </c>
      <c r="D120" s="119" t="s">
        <v>61</v>
      </c>
      <c r="E120" s="119" t="s">
        <v>57</v>
      </c>
      <c r="F120" s="119" t="s">
        <v>58</v>
      </c>
      <c r="G120" s="119" t="s">
        <v>111</v>
      </c>
      <c r="H120" s="119" t="s">
        <v>112</v>
      </c>
      <c r="I120" s="119" t="s">
        <v>113</v>
      </c>
      <c r="J120" s="120" t="s">
        <v>96</v>
      </c>
      <c r="K120" s="121" t="s">
        <v>114</v>
      </c>
      <c r="L120" s="122"/>
      <c r="M120" s="62" t="s">
        <v>1</v>
      </c>
      <c r="N120" s="63" t="s">
        <v>40</v>
      </c>
      <c r="O120" s="63" t="s">
        <v>115</v>
      </c>
      <c r="P120" s="63" t="s">
        <v>116</v>
      </c>
      <c r="Q120" s="63" t="s">
        <v>117</v>
      </c>
      <c r="R120" s="63" t="s">
        <v>118</v>
      </c>
      <c r="S120" s="63" t="s">
        <v>119</v>
      </c>
      <c r="T120" s="64" t="s">
        <v>120</v>
      </c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</row>
    <row r="121" spans="1:63" s="2" customFormat="1" ht="22.9" customHeight="1">
      <c r="A121" s="32"/>
      <c r="B121" s="33"/>
      <c r="C121" s="69" t="s">
        <v>121</v>
      </c>
      <c r="D121" s="32"/>
      <c r="E121" s="32"/>
      <c r="F121" s="32"/>
      <c r="G121" s="32"/>
      <c r="H121" s="32"/>
      <c r="I121" s="32"/>
      <c r="J121" s="123">
        <f>BK121</f>
        <v>0</v>
      </c>
      <c r="K121" s="32"/>
      <c r="L121" s="33"/>
      <c r="M121" s="65"/>
      <c r="N121" s="56"/>
      <c r="O121" s="66"/>
      <c r="P121" s="124">
        <f>P122</f>
        <v>0</v>
      </c>
      <c r="Q121" s="66"/>
      <c r="R121" s="124">
        <f>R122</f>
        <v>0</v>
      </c>
      <c r="S121" s="66"/>
      <c r="T121" s="125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75</v>
      </c>
      <c r="AU121" s="17" t="s">
        <v>98</v>
      </c>
      <c r="BK121" s="126">
        <f>BK122</f>
        <v>0</v>
      </c>
    </row>
    <row r="122" spans="2:63" s="11" customFormat="1" ht="25.9" customHeight="1">
      <c r="B122" s="127"/>
      <c r="D122" s="128" t="s">
        <v>75</v>
      </c>
      <c r="E122" s="129" t="s">
        <v>545</v>
      </c>
      <c r="F122" s="129" t="s">
        <v>546</v>
      </c>
      <c r="I122" s="130"/>
      <c r="J122" s="131">
        <f>BK122</f>
        <v>0</v>
      </c>
      <c r="L122" s="127"/>
      <c r="M122" s="132"/>
      <c r="N122" s="133"/>
      <c r="O122" s="133"/>
      <c r="P122" s="134">
        <f>P123+P135+P137+P151</f>
        <v>0</v>
      </c>
      <c r="Q122" s="133"/>
      <c r="R122" s="134">
        <f>R123+R135+R137+R151</f>
        <v>0</v>
      </c>
      <c r="S122" s="133"/>
      <c r="T122" s="135">
        <f>T123+T135+T137+T151</f>
        <v>0</v>
      </c>
      <c r="AR122" s="128" t="s">
        <v>83</v>
      </c>
      <c r="AT122" s="136" t="s">
        <v>75</v>
      </c>
      <c r="AU122" s="136" t="s">
        <v>76</v>
      </c>
      <c r="AY122" s="128" t="s">
        <v>123</v>
      </c>
      <c r="BK122" s="137">
        <f>BK123+BK135+BK137+BK151</f>
        <v>0</v>
      </c>
    </row>
    <row r="123" spans="2:63" s="11" customFormat="1" ht="22.9" customHeight="1">
      <c r="B123" s="127"/>
      <c r="D123" s="128" t="s">
        <v>75</v>
      </c>
      <c r="E123" s="184" t="s">
        <v>83</v>
      </c>
      <c r="F123" s="184" t="s">
        <v>147</v>
      </c>
      <c r="I123" s="130"/>
      <c r="J123" s="185">
        <f>BK123</f>
        <v>0</v>
      </c>
      <c r="L123" s="127"/>
      <c r="M123" s="132"/>
      <c r="N123" s="133"/>
      <c r="O123" s="133"/>
      <c r="P123" s="134">
        <f>SUM(P124:P134)</f>
        <v>0</v>
      </c>
      <c r="Q123" s="133"/>
      <c r="R123" s="134">
        <f>SUM(R124:R134)</f>
        <v>0</v>
      </c>
      <c r="S123" s="133"/>
      <c r="T123" s="135">
        <f>SUM(T124:T134)</f>
        <v>0</v>
      </c>
      <c r="AR123" s="128" t="s">
        <v>83</v>
      </c>
      <c r="AT123" s="136" t="s">
        <v>75</v>
      </c>
      <c r="AU123" s="136" t="s">
        <v>83</v>
      </c>
      <c r="AY123" s="128" t="s">
        <v>123</v>
      </c>
      <c r="BK123" s="137">
        <f>SUM(BK124:BK134)</f>
        <v>0</v>
      </c>
    </row>
    <row r="124" spans="1:65" s="2" customFormat="1" ht="33" customHeight="1">
      <c r="A124" s="32"/>
      <c r="B124" s="138"/>
      <c r="C124" s="139" t="s">
        <v>83</v>
      </c>
      <c r="D124" s="139" t="s">
        <v>124</v>
      </c>
      <c r="E124" s="140" t="s">
        <v>547</v>
      </c>
      <c r="F124" s="141" t="s">
        <v>548</v>
      </c>
      <c r="G124" s="142" t="s">
        <v>549</v>
      </c>
      <c r="H124" s="143">
        <v>35.82</v>
      </c>
      <c r="I124" s="144"/>
      <c r="J124" s="145">
        <f aca="true" t="shared" si="0" ref="J124:J134">ROUND(I124*H124,2)</f>
        <v>0</v>
      </c>
      <c r="K124" s="146"/>
      <c r="L124" s="33"/>
      <c r="M124" s="147" t="s">
        <v>1</v>
      </c>
      <c r="N124" s="148" t="s">
        <v>41</v>
      </c>
      <c r="O124" s="58"/>
      <c r="P124" s="149">
        <f aca="true" t="shared" si="1" ref="P124:P134">O124*H124</f>
        <v>0</v>
      </c>
      <c r="Q124" s="149">
        <v>0</v>
      </c>
      <c r="R124" s="149">
        <f aca="true" t="shared" si="2" ref="R124:R134">Q124*H124</f>
        <v>0</v>
      </c>
      <c r="S124" s="149">
        <v>0</v>
      </c>
      <c r="T124" s="150">
        <f aca="true" t="shared" si="3" ref="T124:T134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1" t="s">
        <v>128</v>
      </c>
      <c r="AT124" s="151" t="s">
        <v>124</v>
      </c>
      <c r="AU124" s="151" t="s">
        <v>85</v>
      </c>
      <c r="AY124" s="17" t="s">
        <v>123</v>
      </c>
      <c r="BE124" s="152">
        <f aca="true" t="shared" si="4" ref="BE124:BE134">IF(N124="základní",J124,0)</f>
        <v>0</v>
      </c>
      <c r="BF124" s="152">
        <f aca="true" t="shared" si="5" ref="BF124:BF134">IF(N124="snížená",J124,0)</f>
        <v>0</v>
      </c>
      <c r="BG124" s="152">
        <f aca="true" t="shared" si="6" ref="BG124:BG134">IF(N124="zákl. přenesená",J124,0)</f>
        <v>0</v>
      </c>
      <c r="BH124" s="152">
        <f aca="true" t="shared" si="7" ref="BH124:BH134">IF(N124="sníž. přenesená",J124,0)</f>
        <v>0</v>
      </c>
      <c r="BI124" s="152">
        <f aca="true" t="shared" si="8" ref="BI124:BI134">IF(N124="nulová",J124,0)</f>
        <v>0</v>
      </c>
      <c r="BJ124" s="17" t="s">
        <v>83</v>
      </c>
      <c r="BK124" s="152">
        <f aca="true" t="shared" si="9" ref="BK124:BK134">ROUND(I124*H124,2)</f>
        <v>0</v>
      </c>
      <c r="BL124" s="17" t="s">
        <v>128</v>
      </c>
      <c r="BM124" s="151" t="s">
        <v>85</v>
      </c>
    </row>
    <row r="125" spans="1:65" s="2" customFormat="1" ht="21.75" customHeight="1">
      <c r="A125" s="32"/>
      <c r="B125" s="138"/>
      <c r="C125" s="139" t="s">
        <v>85</v>
      </c>
      <c r="D125" s="139" t="s">
        <v>124</v>
      </c>
      <c r="E125" s="140" t="s">
        <v>550</v>
      </c>
      <c r="F125" s="141" t="s">
        <v>551</v>
      </c>
      <c r="G125" s="142" t="s">
        <v>552</v>
      </c>
      <c r="H125" s="143">
        <v>64.04</v>
      </c>
      <c r="I125" s="144"/>
      <c r="J125" s="145">
        <f t="shared" si="0"/>
        <v>0</v>
      </c>
      <c r="K125" s="146"/>
      <c r="L125" s="33"/>
      <c r="M125" s="147" t="s">
        <v>1</v>
      </c>
      <c r="N125" s="148" t="s">
        <v>41</v>
      </c>
      <c r="O125" s="58"/>
      <c r="P125" s="149">
        <f t="shared" si="1"/>
        <v>0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1" t="s">
        <v>128</v>
      </c>
      <c r="AT125" s="151" t="s">
        <v>124</v>
      </c>
      <c r="AU125" s="151" t="s">
        <v>85</v>
      </c>
      <c r="AY125" s="17" t="s">
        <v>123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7" t="s">
        <v>83</v>
      </c>
      <c r="BK125" s="152">
        <f t="shared" si="9"/>
        <v>0</v>
      </c>
      <c r="BL125" s="17" t="s">
        <v>128</v>
      </c>
      <c r="BM125" s="151" t="s">
        <v>139</v>
      </c>
    </row>
    <row r="126" spans="1:65" s="2" customFormat="1" ht="24.2" customHeight="1">
      <c r="A126" s="32"/>
      <c r="B126" s="138"/>
      <c r="C126" s="139" t="s">
        <v>137</v>
      </c>
      <c r="D126" s="139" t="s">
        <v>124</v>
      </c>
      <c r="E126" s="140" t="s">
        <v>553</v>
      </c>
      <c r="F126" s="141" t="s">
        <v>554</v>
      </c>
      <c r="G126" s="142" t="s">
        <v>552</v>
      </c>
      <c r="H126" s="143">
        <v>64.04</v>
      </c>
      <c r="I126" s="144"/>
      <c r="J126" s="145">
        <f t="shared" si="0"/>
        <v>0</v>
      </c>
      <c r="K126" s="146"/>
      <c r="L126" s="33"/>
      <c r="M126" s="147" t="s">
        <v>1</v>
      </c>
      <c r="N126" s="148" t="s">
        <v>41</v>
      </c>
      <c r="O126" s="58"/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1" t="s">
        <v>128</v>
      </c>
      <c r="AT126" s="151" t="s">
        <v>124</v>
      </c>
      <c r="AU126" s="151" t="s">
        <v>85</v>
      </c>
      <c r="AY126" s="17" t="s">
        <v>123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7" t="s">
        <v>83</v>
      </c>
      <c r="BK126" s="152">
        <f t="shared" si="9"/>
        <v>0</v>
      </c>
      <c r="BL126" s="17" t="s">
        <v>128</v>
      </c>
      <c r="BM126" s="151" t="s">
        <v>145</v>
      </c>
    </row>
    <row r="127" spans="1:65" s="2" customFormat="1" ht="37.9" customHeight="1">
      <c r="A127" s="32"/>
      <c r="B127" s="138"/>
      <c r="C127" s="139" t="s">
        <v>128</v>
      </c>
      <c r="D127" s="139" t="s">
        <v>124</v>
      </c>
      <c r="E127" s="140" t="s">
        <v>555</v>
      </c>
      <c r="F127" s="141" t="s">
        <v>556</v>
      </c>
      <c r="G127" s="142" t="s">
        <v>549</v>
      </c>
      <c r="H127" s="143">
        <v>5.427</v>
      </c>
      <c r="I127" s="144"/>
      <c r="J127" s="145">
        <f t="shared" si="0"/>
        <v>0</v>
      </c>
      <c r="K127" s="146"/>
      <c r="L127" s="33"/>
      <c r="M127" s="147" t="s">
        <v>1</v>
      </c>
      <c r="N127" s="148" t="s">
        <v>41</v>
      </c>
      <c r="O127" s="58"/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1" t="s">
        <v>128</v>
      </c>
      <c r="AT127" s="151" t="s">
        <v>124</v>
      </c>
      <c r="AU127" s="151" t="s">
        <v>85</v>
      </c>
      <c r="AY127" s="17" t="s">
        <v>123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7" t="s">
        <v>83</v>
      </c>
      <c r="BK127" s="152">
        <f t="shared" si="9"/>
        <v>0</v>
      </c>
      <c r="BL127" s="17" t="s">
        <v>128</v>
      </c>
      <c r="BM127" s="151" t="s">
        <v>152</v>
      </c>
    </row>
    <row r="128" spans="1:65" s="2" customFormat="1" ht="37.9" customHeight="1">
      <c r="A128" s="32"/>
      <c r="B128" s="138"/>
      <c r="C128" s="139" t="s">
        <v>148</v>
      </c>
      <c r="D128" s="139" t="s">
        <v>124</v>
      </c>
      <c r="E128" s="140" t="s">
        <v>557</v>
      </c>
      <c r="F128" s="141" t="s">
        <v>558</v>
      </c>
      <c r="G128" s="142" t="s">
        <v>549</v>
      </c>
      <c r="H128" s="143">
        <v>27.135</v>
      </c>
      <c r="I128" s="144"/>
      <c r="J128" s="145">
        <f t="shared" si="0"/>
        <v>0</v>
      </c>
      <c r="K128" s="146"/>
      <c r="L128" s="33"/>
      <c r="M128" s="147" t="s">
        <v>1</v>
      </c>
      <c r="N128" s="148" t="s">
        <v>41</v>
      </c>
      <c r="O128" s="58"/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1" t="s">
        <v>128</v>
      </c>
      <c r="AT128" s="151" t="s">
        <v>124</v>
      </c>
      <c r="AU128" s="151" t="s">
        <v>85</v>
      </c>
      <c r="AY128" s="17" t="s">
        <v>123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7" t="s">
        <v>83</v>
      </c>
      <c r="BK128" s="152">
        <f t="shared" si="9"/>
        <v>0</v>
      </c>
      <c r="BL128" s="17" t="s">
        <v>128</v>
      </c>
      <c r="BM128" s="151" t="s">
        <v>156</v>
      </c>
    </row>
    <row r="129" spans="1:65" s="2" customFormat="1" ht="24.2" customHeight="1">
      <c r="A129" s="32"/>
      <c r="B129" s="138"/>
      <c r="C129" s="139" t="s">
        <v>139</v>
      </c>
      <c r="D129" s="139" t="s">
        <v>124</v>
      </c>
      <c r="E129" s="140" t="s">
        <v>559</v>
      </c>
      <c r="F129" s="141" t="s">
        <v>560</v>
      </c>
      <c r="G129" s="142" t="s">
        <v>549</v>
      </c>
      <c r="H129" s="143">
        <v>5.427</v>
      </c>
      <c r="I129" s="144"/>
      <c r="J129" s="145">
        <f t="shared" si="0"/>
        <v>0</v>
      </c>
      <c r="K129" s="146"/>
      <c r="L129" s="33"/>
      <c r="M129" s="147" t="s">
        <v>1</v>
      </c>
      <c r="N129" s="148" t="s">
        <v>41</v>
      </c>
      <c r="O129" s="58"/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1" t="s">
        <v>128</v>
      </c>
      <c r="AT129" s="151" t="s">
        <v>124</v>
      </c>
      <c r="AU129" s="151" t="s">
        <v>85</v>
      </c>
      <c r="AY129" s="17" t="s">
        <v>123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7" t="s">
        <v>83</v>
      </c>
      <c r="BK129" s="152">
        <f t="shared" si="9"/>
        <v>0</v>
      </c>
      <c r="BL129" s="17" t="s">
        <v>128</v>
      </c>
      <c r="BM129" s="151" t="s">
        <v>164</v>
      </c>
    </row>
    <row r="130" spans="1:65" s="2" customFormat="1" ht="16.5" customHeight="1">
      <c r="A130" s="32"/>
      <c r="B130" s="138"/>
      <c r="C130" s="139" t="s">
        <v>161</v>
      </c>
      <c r="D130" s="139" t="s">
        <v>124</v>
      </c>
      <c r="E130" s="140" t="s">
        <v>561</v>
      </c>
      <c r="F130" s="141" t="s">
        <v>562</v>
      </c>
      <c r="G130" s="142" t="s">
        <v>549</v>
      </c>
      <c r="H130" s="143">
        <v>5.427</v>
      </c>
      <c r="I130" s="144"/>
      <c r="J130" s="145">
        <f t="shared" si="0"/>
        <v>0</v>
      </c>
      <c r="K130" s="146"/>
      <c r="L130" s="33"/>
      <c r="M130" s="147" t="s">
        <v>1</v>
      </c>
      <c r="N130" s="148" t="s">
        <v>41</v>
      </c>
      <c r="O130" s="58"/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1" t="s">
        <v>128</v>
      </c>
      <c r="AT130" s="151" t="s">
        <v>124</v>
      </c>
      <c r="AU130" s="151" t="s">
        <v>85</v>
      </c>
      <c r="AY130" s="17" t="s">
        <v>123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7" t="s">
        <v>83</v>
      </c>
      <c r="BK130" s="152">
        <f t="shared" si="9"/>
        <v>0</v>
      </c>
      <c r="BL130" s="17" t="s">
        <v>128</v>
      </c>
      <c r="BM130" s="151" t="s">
        <v>168</v>
      </c>
    </row>
    <row r="131" spans="1:65" s="2" customFormat="1" ht="24.2" customHeight="1">
      <c r="A131" s="32"/>
      <c r="B131" s="138"/>
      <c r="C131" s="139" t="s">
        <v>145</v>
      </c>
      <c r="D131" s="139" t="s">
        <v>124</v>
      </c>
      <c r="E131" s="140" t="s">
        <v>563</v>
      </c>
      <c r="F131" s="141" t="s">
        <v>564</v>
      </c>
      <c r="G131" s="142" t="s">
        <v>565</v>
      </c>
      <c r="H131" s="143">
        <v>9.769</v>
      </c>
      <c r="I131" s="144"/>
      <c r="J131" s="145">
        <f t="shared" si="0"/>
        <v>0</v>
      </c>
      <c r="K131" s="146"/>
      <c r="L131" s="33"/>
      <c r="M131" s="147" t="s">
        <v>1</v>
      </c>
      <c r="N131" s="148" t="s">
        <v>41</v>
      </c>
      <c r="O131" s="58"/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1" t="s">
        <v>128</v>
      </c>
      <c r="AT131" s="151" t="s">
        <v>124</v>
      </c>
      <c r="AU131" s="151" t="s">
        <v>85</v>
      </c>
      <c r="AY131" s="17" t="s">
        <v>123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7" t="s">
        <v>83</v>
      </c>
      <c r="BK131" s="152">
        <f t="shared" si="9"/>
        <v>0</v>
      </c>
      <c r="BL131" s="17" t="s">
        <v>128</v>
      </c>
      <c r="BM131" s="151" t="s">
        <v>175</v>
      </c>
    </row>
    <row r="132" spans="1:65" s="2" customFormat="1" ht="24.2" customHeight="1">
      <c r="A132" s="32"/>
      <c r="B132" s="138"/>
      <c r="C132" s="139" t="s">
        <v>172</v>
      </c>
      <c r="D132" s="139" t="s">
        <v>124</v>
      </c>
      <c r="E132" s="140" t="s">
        <v>566</v>
      </c>
      <c r="F132" s="141" t="s">
        <v>567</v>
      </c>
      <c r="G132" s="142" t="s">
        <v>549</v>
      </c>
      <c r="H132" s="143">
        <v>18.69</v>
      </c>
      <c r="I132" s="144"/>
      <c r="J132" s="145">
        <f t="shared" si="0"/>
        <v>0</v>
      </c>
      <c r="K132" s="146"/>
      <c r="L132" s="33"/>
      <c r="M132" s="147" t="s">
        <v>1</v>
      </c>
      <c r="N132" s="148" t="s">
        <v>41</v>
      </c>
      <c r="O132" s="58"/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1" t="s">
        <v>128</v>
      </c>
      <c r="AT132" s="151" t="s">
        <v>124</v>
      </c>
      <c r="AU132" s="151" t="s">
        <v>85</v>
      </c>
      <c r="AY132" s="17" t="s">
        <v>123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7" t="s">
        <v>83</v>
      </c>
      <c r="BK132" s="152">
        <f t="shared" si="9"/>
        <v>0</v>
      </c>
      <c r="BL132" s="17" t="s">
        <v>128</v>
      </c>
      <c r="BM132" s="151" t="s">
        <v>181</v>
      </c>
    </row>
    <row r="133" spans="1:65" s="2" customFormat="1" ht="24.2" customHeight="1">
      <c r="A133" s="32"/>
      <c r="B133" s="138"/>
      <c r="C133" s="139" t="s">
        <v>152</v>
      </c>
      <c r="D133" s="139" t="s">
        <v>124</v>
      </c>
      <c r="E133" s="140" t="s">
        <v>568</v>
      </c>
      <c r="F133" s="141" t="s">
        <v>569</v>
      </c>
      <c r="G133" s="142" t="s">
        <v>549</v>
      </c>
      <c r="H133" s="143">
        <v>11.703</v>
      </c>
      <c r="I133" s="144"/>
      <c r="J133" s="145">
        <f t="shared" si="0"/>
        <v>0</v>
      </c>
      <c r="K133" s="146"/>
      <c r="L133" s="33"/>
      <c r="M133" s="147" t="s">
        <v>1</v>
      </c>
      <c r="N133" s="148" t="s">
        <v>41</v>
      </c>
      <c r="O133" s="58"/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1" t="s">
        <v>128</v>
      </c>
      <c r="AT133" s="151" t="s">
        <v>124</v>
      </c>
      <c r="AU133" s="151" t="s">
        <v>85</v>
      </c>
      <c r="AY133" s="17" t="s">
        <v>123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7" t="s">
        <v>83</v>
      </c>
      <c r="BK133" s="152">
        <f t="shared" si="9"/>
        <v>0</v>
      </c>
      <c r="BL133" s="17" t="s">
        <v>128</v>
      </c>
      <c r="BM133" s="151" t="s">
        <v>186</v>
      </c>
    </row>
    <row r="134" spans="1:65" s="2" customFormat="1" ht="24.2" customHeight="1">
      <c r="A134" s="32"/>
      <c r="B134" s="138"/>
      <c r="C134" s="139" t="s">
        <v>183</v>
      </c>
      <c r="D134" s="139" t="s">
        <v>124</v>
      </c>
      <c r="E134" s="140" t="s">
        <v>570</v>
      </c>
      <c r="F134" s="141" t="s">
        <v>571</v>
      </c>
      <c r="G134" s="142" t="s">
        <v>549</v>
      </c>
      <c r="H134" s="143">
        <v>11.703</v>
      </c>
      <c r="I134" s="144"/>
      <c r="J134" s="145">
        <f t="shared" si="0"/>
        <v>0</v>
      </c>
      <c r="K134" s="146"/>
      <c r="L134" s="33"/>
      <c r="M134" s="147" t="s">
        <v>1</v>
      </c>
      <c r="N134" s="148" t="s">
        <v>41</v>
      </c>
      <c r="O134" s="58"/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1" t="s">
        <v>128</v>
      </c>
      <c r="AT134" s="151" t="s">
        <v>124</v>
      </c>
      <c r="AU134" s="151" t="s">
        <v>85</v>
      </c>
      <c r="AY134" s="17" t="s">
        <v>123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7" t="s">
        <v>83</v>
      </c>
      <c r="BK134" s="152">
        <f t="shared" si="9"/>
        <v>0</v>
      </c>
      <c r="BL134" s="17" t="s">
        <v>128</v>
      </c>
      <c r="BM134" s="151" t="s">
        <v>189</v>
      </c>
    </row>
    <row r="135" spans="2:63" s="11" customFormat="1" ht="22.9" customHeight="1">
      <c r="B135" s="127"/>
      <c r="D135" s="128" t="s">
        <v>75</v>
      </c>
      <c r="E135" s="184" t="s">
        <v>128</v>
      </c>
      <c r="F135" s="184" t="s">
        <v>301</v>
      </c>
      <c r="I135" s="130"/>
      <c r="J135" s="185">
        <f>BK135</f>
        <v>0</v>
      </c>
      <c r="L135" s="127"/>
      <c r="M135" s="132"/>
      <c r="N135" s="133"/>
      <c r="O135" s="133"/>
      <c r="P135" s="134">
        <f>P136</f>
        <v>0</v>
      </c>
      <c r="Q135" s="133"/>
      <c r="R135" s="134">
        <f>R136</f>
        <v>0</v>
      </c>
      <c r="S135" s="133"/>
      <c r="T135" s="135">
        <f>T136</f>
        <v>0</v>
      </c>
      <c r="AR135" s="128" t="s">
        <v>83</v>
      </c>
      <c r="AT135" s="136" t="s">
        <v>75</v>
      </c>
      <c r="AU135" s="136" t="s">
        <v>83</v>
      </c>
      <c r="AY135" s="128" t="s">
        <v>123</v>
      </c>
      <c r="BK135" s="137">
        <f>BK136</f>
        <v>0</v>
      </c>
    </row>
    <row r="136" spans="1:65" s="2" customFormat="1" ht="16.5" customHeight="1">
      <c r="A136" s="32"/>
      <c r="B136" s="138"/>
      <c r="C136" s="139" t="s">
        <v>156</v>
      </c>
      <c r="D136" s="139" t="s">
        <v>124</v>
      </c>
      <c r="E136" s="140" t="s">
        <v>572</v>
      </c>
      <c r="F136" s="141" t="s">
        <v>573</v>
      </c>
      <c r="G136" s="142" t="s">
        <v>549</v>
      </c>
      <c r="H136" s="143">
        <v>2.97</v>
      </c>
      <c r="I136" s="144"/>
      <c r="J136" s="145">
        <f>ROUND(I136*H136,2)</f>
        <v>0</v>
      </c>
      <c r="K136" s="146"/>
      <c r="L136" s="33"/>
      <c r="M136" s="147" t="s">
        <v>1</v>
      </c>
      <c r="N136" s="148" t="s">
        <v>41</v>
      </c>
      <c r="O136" s="58"/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1" t="s">
        <v>128</v>
      </c>
      <c r="AT136" s="151" t="s">
        <v>124</v>
      </c>
      <c r="AU136" s="151" t="s">
        <v>85</v>
      </c>
      <c r="AY136" s="17" t="s">
        <v>123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7" t="s">
        <v>83</v>
      </c>
      <c r="BK136" s="152">
        <f>ROUND(I136*H136,2)</f>
        <v>0</v>
      </c>
      <c r="BL136" s="17" t="s">
        <v>128</v>
      </c>
      <c r="BM136" s="151" t="s">
        <v>193</v>
      </c>
    </row>
    <row r="137" spans="2:63" s="11" customFormat="1" ht="22.9" customHeight="1">
      <c r="B137" s="127"/>
      <c r="D137" s="128" t="s">
        <v>75</v>
      </c>
      <c r="E137" s="184" t="s">
        <v>145</v>
      </c>
      <c r="F137" s="184" t="s">
        <v>574</v>
      </c>
      <c r="I137" s="130"/>
      <c r="J137" s="185">
        <f>BK137</f>
        <v>0</v>
      </c>
      <c r="L137" s="127"/>
      <c r="M137" s="132"/>
      <c r="N137" s="133"/>
      <c r="O137" s="133"/>
      <c r="P137" s="134">
        <f>SUM(P138:P150)</f>
        <v>0</v>
      </c>
      <c r="Q137" s="133"/>
      <c r="R137" s="134">
        <f>SUM(R138:R150)</f>
        <v>0</v>
      </c>
      <c r="S137" s="133"/>
      <c r="T137" s="135">
        <f>SUM(T138:T150)</f>
        <v>0</v>
      </c>
      <c r="AR137" s="128" t="s">
        <v>83</v>
      </c>
      <c r="AT137" s="136" t="s">
        <v>75</v>
      </c>
      <c r="AU137" s="136" t="s">
        <v>83</v>
      </c>
      <c r="AY137" s="128" t="s">
        <v>123</v>
      </c>
      <c r="BK137" s="137">
        <f>SUM(BK138:BK150)</f>
        <v>0</v>
      </c>
    </row>
    <row r="138" spans="1:65" s="2" customFormat="1" ht="24.2" customHeight="1">
      <c r="A138" s="32"/>
      <c r="B138" s="138"/>
      <c r="C138" s="139" t="s">
        <v>190</v>
      </c>
      <c r="D138" s="139" t="s">
        <v>124</v>
      </c>
      <c r="E138" s="140" t="s">
        <v>575</v>
      </c>
      <c r="F138" s="141" t="s">
        <v>576</v>
      </c>
      <c r="G138" s="142" t="s">
        <v>577</v>
      </c>
      <c r="H138" s="143">
        <v>8.4</v>
      </c>
      <c r="I138" s="144"/>
      <c r="J138" s="145">
        <f aca="true" t="shared" si="10" ref="J138:J150">ROUND(I138*H138,2)</f>
        <v>0</v>
      </c>
      <c r="K138" s="146"/>
      <c r="L138" s="33"/>
      <c r="M138" s="147" t="s">
        <v>1</v>
      </c>
      <c r="N138" s="148" t="s">
        <v>41</v>
      </c>
      <c r="O138" s="58"/>
      <c r="P138" s="149">
        <f aca="true" t="shared" si="11" ref="P138:P150">O138*H138</f>
        <v>0</v>
      </c>
      <c r="Q138" s="149">
        <v>0</v>
      </c>
      <c r="R138" s="149">
        <f aca="true" t="shared" si="12" ref="R138:R150">Q138*H138</f>
        <v>0</v>
      </c>
      <c r="S138" s="149">
        <v>0</v>
      </c>
      <c r="T138" s="150">
        <f aca="true" t="shared" si="13" ref="T138:T150"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1" t="s">
        <v>128</v>
      </c>
      <c r="AT138" s="151" t="s">
        <v>124</v>
      </c>
      <c r="AU138" s="151" t="s">
        <v>85</v>
      </c>
      <c r="AY138" s="17" t="s">
        <v>123</v>
      </c>
      <c r="BE138" s="152">
        <f aca="true" t="shared" si="14" ref="BE138:BE150">IF(N138="základní",J138,0)</f>
        <v>0</v>
      </c>
      <c r="BF138" s="152">
        <f aca="true" t="shared" si="15" ref="BF138:BF150">IF(N138="snížená",J138,0)</f>
        <v>0</v>
      </c>
      <c r="BG138" s="152">
        <f aca="true" t="shared" si="16" ref="BG138:BG150">IF(N138="zákl. přenesená",J138,0)</f>
        <v>0</v>
      </c>
      <c r="BH138" s="152">
        <f aca="true" t="shared" si="17" ref="BH138:BH150">IF(N138="sníž. přenesená",J138,0)</f>
        <v>0</v>
      </c>
      <c r="BI138" s="152">
        <f aca="true" t="shared" si="18" ref="BI138:BI150">IF(N138="nulová",J138,0)</f>
        <v>0</v>
      </c>
      <c r="BJ138" s="17" t="s">
        <v>83</v>
      </c>
      <c r="BK138" s="152">
        <f aca="true" t="shared" si="19" ref="BK138:BK150">ROUND(I138*H138,2)</f>
        <v>0</v>
      </c>
      <c r="BL138" s="17" t="s">
        <v>128</v>
      </c>
      <c r="BM138" s="151" t="s">
        <v>196</v>
      </c>
    </row>
    <row r="139" spans="1:65" s="2" customFormat="1" ht="24.2" customHeight="1">
      <c r="A139" s="32"/>
      <c r="B139" s="138"/>
      <c r="C139" s="186" t="s">
        <v>164</v>
      </c>
      <c r="D139" s="186" t="s">
        <v>266</v>
      </c>
      <c r="E139" s="187" t="s">
        <v>578</v>
      </c>
      <c r="F139" s="188" t="s">
        <v>579</v>
      </c>
      <c r="G139" s="189" t="s">
        <v>577</v>
      </c>
      <c r="H139" s="190">
        <v>8.4</v>
      </c>
      <c r="I139" s="191"/>
      <c r="J139" s="192">
        <f t="shared" si="10"/>
        <v>0</v>
      </c>
      <c r="K139" s="193"/>
      <c r="L139" s="194"/>
      <c r="M139" s="195" t="s">
        <v>1</v>
      </c>
      <c r="N139" s="196" t="s">
        <v>41</v>
      </c>
      <c r="O139" s="58"/>
      <c r="P139" s="149">
        <f t="shared" si="11"/>
        <v>0</v>
      </c>
      <c r="Q139" s="149">
        <v>0</v>
      </c>
      <c r="R139" s="149">
        <f t="shared" si="12"/>
        <v>0</v>
      </c>
      <c r="S139" s="149">
        <v>0</v>
      </c>
      <c r="T139" s="150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1" t="s">
        <v>145</v>
      </c>
      <c r="AT139" s="151" t="s">
        <v>266</v>
      </c>
      <c r="AU139" s="151" t="s">
        <v>85</v>
      </c>
      <c r="AY139" s="17" t="s">
        <v>123</v>
      </c>
      <c r="BE139" s="152">
        <f t="shared" si="14"/>
        <v>0</v>
      </c>
      <c r="BF139" s="152">
        <f t="shared" si="15"/>
        <v>0</v>
      </c>
      <c r="BG139" s="152">
        <f t="shared" si="16"/>
        <v>0</v>
      </c>
      <c r="BH139" s="152">
        <f t="shared" si="17"/>
        <v>0</v>
      </c>
      <c r="BI139" s="152">
        <f t="shared" si="18"/>
        <v>0</v>
      </c>
      <c r="BJ139" s="17" t="s">
        <v>83</v>
      </c>
      <c r="BK139" s="152">
        <f t="shared" si="19"/>
        <v>0</v>
      </c>
      <c r="BL139" s="17" t="s">
        <v>128</v>
      </c>
      <c r="BM139" s="151" t="s">
        <v>200</v>
      </c>
    </row>
    <row r="140" spans="1:65" s="2" customFormat="1" ht="37.9" customHeight="1">
      <c r="A140" s="32"/>
      <c r="B140" s="138"/>
      <c r="C140" s="139" t="s">
        <v>8</v>
      </c>
      <c r="D140" s="139" t="s">
        <v>124</v>
      </c>
      <c r="E140" s="140" t="s">
        <v>580</v>
      </c>
      <c r="F140" s="141" t="s">
        <v>581</v>
      </c>
      <c r="G140" s="142" t="s">
        <v>582</v>
      </c>
      <c r="H140" s="143">
        <v>1</v>
      </c>
      <c r="I140" s="144"/>
      <c r="J140" s="145">
        <f t="shared" si="10"/>
        <v>0</v>
      </c>
      <c r="K140" s="146"/>
      <c r="L140" s="33"/>
      <c r="M140" s="147" t="s">
        <v>1</v>
      </c>
      <c r="N140" s="148" t="s">
        <v>41</v>
      </c>
      <c r="O140" s="58"/>
      <c r="P140" s="149">
        <f t="shared" si="11"/>
        <v>0</v>
      </c>
      <c r="Q140" s="149">
        <v>0</v>
      </c>
      <c r="R140" s="149">
        <f t="shared" si="12"/>
        <v>0</v>
      </c>
      <c r="S140" s="149">
        <v>0</v>
      </c>
      <c r="T140" s="150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1" t="s">
        <v>128</v>
      </c>
      <c r="AT140" s="151" t="s">
        <v>124</v>
      </c>
      <c r="AU140" s="151" t="s">
        <v>85</v>
      </c>
      <c r="AY140" s="17" t="s">
        <v>123</v>
      </c>
      <c r="BE140" s="152">
        <f t="shared" si="14"/>
        <v>0</v>
      </c>
      <c r="BF140" s="152">
        <f t="shared" si="15"/>
        <v>0</v>
      </c>
      <c r="BG140" s="152">
        <f t="shared" si="16"/>
        <v>0</v>
      </c>
      <c r="BH140" s="152">
        <f t="shared" si="17"/>
        <v>0</v>
      </c>
      <c r="BI140" s="152">
        <f t="shared" si="18"/>
        <v>0</v>
      </c>
      <c r="BJ140" s="17" t="s">
        <v>83</v>
      </c>
      <c r="BK140" s="152">
        <f t="shared" si="19"/>
        <v>0</v>
      </c>
      <c r="BL140" s="17" t="s">
        <v>128</v>
      </c>
      <c r="BM140" s="151" t="s">
        <v>205</v>
      </c>
    </row>
    <row r="141" spans="1:65" s="2" customFormat="1" ht="24.2" customHeight="1">
      <c r="A141" s="32"/>
      <c r="B141" s="138"/>
      <c r="C141" s="139" t="s">
        <v>168</v>
      </c>
      <c r="D141" s="139" t="s">
        <v>124</v>
      </c>
      <c r="E141" s="140" t="s">
        <v>583</v>
      </c>
      <c r="F141" s="141" t="s">
        <v>584</v>
      </c>
      <c r="G141" s="142" t="s">
        <v>577</v>
      </c>
      <c r="H141" s="143">
        <v>9.5</v>
      </c>
      <c r="I141" s="144"/>
      <c r="J141" s="145">
        <f t="shared" si="10"/>
        <v>0</v>
      </c>
      <c r="K141" s="146"/>
      <c r="L141" s="33"/>
      <c r="M141" s="147" t="s">
        <v>1</v>
      </c>
      <c r="N141" s="148" t="s">
        <v>41</v>
      </c>
      <c r="O141" s="58"/>
      <c r="P141" s="149">
        <f t="shared" si="11"/>
        <v>0</v>
      </c>
      <c r="Q141" s="149">
        <v>0</v>
      </c>
      <c r="R141" s="149">
        <f t="shared" si="12"/>
        <v>0</v>
      </c>
      <c r="S141" s="149">
        <v>0</v>
      </c>
      <c r="T141" s="150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1" t="s">
        <v>128</v>
      </c>
      <c r="AT141" s="151" t="s">
        <v>124</v>
      </c>
      <c r="AU141" s="151" t="s">
        <v>85</v>
      </c>
      <c r="AY141" s="17" t="s">
        <v>123</v>
      </c>
      <c r="BE141" s="152">
        <f t="shared" si="14"/>
        <v>0</v>
      </c>
      <c r="BF141" s="152">
        <f t="shared" si="15"/>
        <v>0</v>
      </c>
      <c r="BG141" s="152">
        <f t="shared" si="16"/>
        <v>0</v>
      </c>
      <c r="BH141" s="152">
        <f t="shared" si="17"/>
        <v>0</v>
      </c>
      <c r="BI141" s="152">
        <f t="shared" si="18"/>
        <v>0</v>
      </c>
      <c r="BJ141" s="17" t="s">
        <v>83</v>
      </c>
      <c r="BK141" s="152">
        <f t="shared" si="19"/>
        <v>0</v>
      </c>
      <c r="BL141" s="17" t="s">
        <v>128</v>
      </c>
      <c r="BM141" s="151" t="s">
        <v>213</v>
      </c>
    </row>
    <row r="142" spans="1:65" s="2" customFormat="1" ht="24.2" customHeight="1">
      <c r="A142" s="32"/>
      <c r="B142" s="138"/>
      <c r="C142" s="186" t="s">
        <v>210</v>
      </c>
      <c r="D142" s="186" t="s">
        <v>266</v>
      </c>
      <c r="E142" s="187" t="s">
        <v>585</v>
      </c>
      <c r="F142" s="188" t="s">
        <v>586</v>
      </c>
      <c r="G142" s="189" t="s">
        <v>577</v>
      </c>
      <c r="H142" s="190">
        <v>9.5</v>
      </c>
      <c r="I142" s="191"/>
      <c r="J142" s="192">
        <f t="shared" si="10"/>
        <v>0</v>
      </c>
      <c r="K142" s="193"/>
      <c r="L142" s="194"/>
      <c r="M142" s="195" t="s">
        <v>1</v>
      </c>
      <c r="N142" s="196" t="s">
        <v>41</v>
      </c>
      <c r="O142" s="58"/>
      <c r="P142" s="149">
        <f t="shared" si="11"/>
        <v>0</v>
      </c>
      <c r="Q142" s="149">
        <v>0</v>
      </c>
      <c r="R142" s="149">
        <f t="shared" si="12"/>
        <v>0</v>
      </c>
      <c r="S142" s="149">
        <v>0</v>
      </c>
      <c r="T142" s="150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1" t="s">
        <v>145</v>
      </c>
      <c r="AT142" s="151" t="s">
        <v>266</v>
      </c>
      <c r="AU142" s="151" t="s">
        <v>85</v>
      </c>
      <c r="AY142" s="17" t="s">
        <v>123</v>
      </c>
      <c r="BE142" s="152">
        <f t="shared" si="14"/>
        <v>0</v>
      </c>
      <c r="BF142" s="152">
        <f t="shared" si="15"/>
        <v>0</v>
      </c>
      <c r="BG142" s="152">
        <f t="shared" si="16"/>
        <v>0</v>
      </c>
      <c r="BH142" s="152">
        <f t="shared" si="17"/>
        <v>0</v>
      </c>
      <c r="BI142" s="152">
        <f t="shared" si="18"/>
        <v>0</v>
      </c>
      <c r="BJ142" s="17" t="s">
        <v>83</v>
      </c>
      <c r="BK142" s="152">
        <f t="shared" si="19"/>
        <v>0</v>
      </c>
      <c r="BL142" s="17" t="s">
        <v>128</v>
      </c>
      <c r="BM142" s="151" t="s">
        <v>219</v>
      </c>
    </row>
    <row r="143" spans="1:65" s="2" customFormat="1" ht="37.9" customHeight="1">
      <c r="A143" s="32"/>
      <c r="B143" s="138"/>
      <c r="C143" s="139" t="s">
        <v>175</v>
      </c>
      <c r="D143" s="139" t="s">
        <v>124</v>
      </c>
      <c r="E143" s="140" t="s">
        <v>587</v>
      </c>
      <c r="F143" s="141" t="s">
        <v>588</v>
      </c>
      <c r="G143" s="142" t="s">
        <v>582</v>
      </c>
      <c r="H143" s="143">
        <v>1</v>
      </c>
      <c r="I143" s="144"/>
      <c r="J143" s="145">
        <f t="shared" si="10"/>
        <v>0</v>
      </c>
      <c r="K143" s="146"/>
      <c r="L143" s="33"/>
      <c r="M143" s="147" t="s">
        <v>1</v>
      </c>
      <c r="N143" s="148" t="s">
        <v>41</v>
      </c>
      <c r="O143" s="58"/>
      <c r="P143" s="149">
        <f t="shared" si="11"/>
        <v>0</v>
      </c>
      <c r="Q143" s="149">
        <v>0</v>
      </c>
      <c r="R143" s="149">
        <f t="shared" si="12"/>
        <v>0</v>
      </c>
      <c r="S143" s="149">
        <v>0</v>
      </c>
      <c r="T143" s="150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1" t="s">
        <v>128</v>
      </c>
      <c r="AT143" s="151" t="s">
        <v>124</v>
      </c>
      <c r="AU143" s="151" t="s">
        <v>85</v>
      </c>
      <c r="AY143" s="17" t="s">
        <v>123</v>
      </c>
      <c r="BE143" s="152">
        <f t="shared" si="14"/>
        <v>0</v>
      </c>
      <c r="BF143" s="152">
        <f t="shared" si="15"/>
        <v>0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17" t="s">
        <v>83</v>
      </c>
      <c r="BK143" s="152">
        <f t="shared" si="19"/>
        <v>0</v>
      </c>
      <c r="BL143" s="17" t="s">
        <v>128</v>
      </c>
      <c r="BM143" s="151" t="s">
        <v>227</v>
      </c>
    </row>
    <row r="144" spans="1:65" s="2" customFormat="1" ht="24.2" customHeight="1">
      <c r="A144" s="32"/>
      <c r="B144" s="138"/>
      <c r="C144" s="139" t="s">
        <v>223</v>
      </c>
      <c r="D144" s="139" t="s">
        <v>124</v>
      </c>
      <c r="E144" s="140" t="s">
        <v>589</v>
      </c>
      <c r="F144" s="141" t="s">
        <v>590</v>
      </c>
      <c r="G144" s="142" t="s">
        <v>577</v>
      </c>
      <c r="H144" s="143">
        <v>8.4</v>
      </c>
      <c r="I144" s="144"/>
      <c r="J144" s="145">
        <f t="shared" si="10"/>
        <v>0</v>
      </c>
      <c r="K144" s="146"/>
      <c r="L144" s="33"/>
      <c r="M144" s="147" t="s">
        <v>1</v>
      </c>
      <c r="N144" s="148" t="s">
        <v>41</v>
      </c>
      <c r="O144" s="58"/>
      <c r="P144" s="149">
        <f t="shared" si="11"/>
        <v>0</v>
      </c>
      <c r="Q144" s="149">
        <v>0</v>
      </c>
      <c r="R144" s="149">
        <f t="shared" si="12"/>
        <v>0</v>
      </c>
      <c r="S144" s="149">
        <v>0</v>
      </c>
      <c r="T144" s="150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1" t="s">
        <v>128</v>
      </c>
      <c r="AT144" s="151" t="s">
        <v>124</v>
      </c>
      <c r="AU144" s="151" t="s">
        <v>85</v>
      </c>
      <c r="AY144" s="17" t="s">
        <v>123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7" t="s">
        <v>83</v>
      </c>
      <c r="BK144" s="152">
        <f t="shared" si="19"/>
        <v>0</v>
      </c>
      <c r="BL144" s="17" t="s">
        <v>128</v>
      </c>
      <c r="BM144" s="151" t="s">
        <v>231</v>
      </c>
    </row>
    <row r="145" spans="1:65" s="2" customFormat="1" ht="21.75" customHeight="1">
      <c r="A145" s="32"/>
      <c r="B145" s="138"/>
      <c r="C145" s="139" t="s">
        <v>181</v>
      </c>
      <c r="D145" s="139" t="s">
        <v>124</v>
      </c>
      <c r="E145" s="140" t="s">
        <v>591</v>
      </c>
      <c r="F145" s="141" t="s">
        <v>592</v>
      </c>
      <c r="G145" s="142" t="s">
        <v>577</v>
      </c>
      <c r="H145" s="143">
        <v>9.5</v>
      </c>
      <c r="I145" s="144"/>
      <c r="J145" s="145">
        <f t="shared" si="10"/>
        <v>0</v>
      </c>
      <c r="K145" s="146"/>
      <c r="L145" s="33"/>
      <c r="M145" s="147" t="s">
        <v>1</v>
      </c>
      <c r="N145" s="148" t="s">
        <v>41</v>
      </c>
      <c r="O145" s="58"/>
      <c r="P145" s="149">
        <f t="shared" si="11"/>
        <v>0</v>
      </c>
      <c r="Q145" s="149">
        <v>0</v>
      </c>
      <c r="R145" s="149">
        <f t="shared" si="12"/>
        <v>0</v>
      </c>
      <c r="S145" s="149">
        <v>0</v>
      </c>
      <c r="T145" s="150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1" t="s">
        <v>128</v>
      </c>
      <c r="AT145" s="151" t="s">
        <v>124</v>
      </c>
      <c r="AU145" s="151" t="s">
        <v>85</v>
      </c>
      <c r="AY145" s="17" t="s">
        <v>123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7" t="s">
        <v>83</v>
      </c>
      <c r="BK145" s="152">
        <f t="shared" si="19"/>
        <v>0</v>
      </c>
      <c r="BL145" s="17" t="s">
        <v>128</v>
      </c>
      <c r="BM145" s="151" t="s">
        <v>235</v>
      </c>
    </row>
    <row r="146" spans="1:65" s="2" customFormat="1" ht="24.2" customHeight="1">
      <c r="A146" s="32"/>
      <c r="B146" s="138"/>
      <c r="C146" s="139" t="s">
        <v>7</v>
      </c>
      <c r="D146" s="139" t="s">
        <v>124</v>
      </c>
      <c r="E146" s="140" t="s">
        <v>593</v>
      </c>
      <c r="F146" s="141" t="s">
        <v>594</v>
      </c>
      <c r="G146" s="142" t="s">
        <v>582</v>
      </c>
      <c r="H146" s="143">
        <v>1</v>
      </c>
      <c r="I146" s="144"/>
      <c r="J146" s="145">
        <f t="shared" si="10"/>
        <v>0</v>
      </c>
      <c r="K146" s="146"/>
      <c r="L146" s="33"/>
      <c r="M146" s="147" t="s">
        <v>1</v>
      </c>
      <c r="N146" s="148" t="s">
        <v>41</v>
      </c>
      <c r="O146" s="58"/>
      <c r="P146" s="149">
        <f t="shared" si="11"/>
        <v>0</v>
      </c>
      <c r="Q146" s="149">
        <v>0</v>
      </c>
      <c r="R146" s="149">
        <f t="shared" si="12"/>
        <v>0</v>
      </c>
      <c r="S146" s="149">
        <v>0</v>
      </c>
      <c r="T146" s="150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1" t="s">
        <v>128</v>
      </c>
      <c r="AT146" s="151" t="s">
        <v>124</v>
      </c>
      <c r="AU146" s="151" t="s">
        <v>85</v>
      </c>
      <c r="AY146" s="17" t="s">
        <v>123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7" t="s">
        <v>83</v>
      </c>
      <c r="BK146" s="152">
        <f t="shared" si="19"/>
        <v>0</v>
      </c>
      <c r="BL146" s="17" t="s">
        <v>128</v>
      </c>
      <c r="BM146" s="151" t="s">
        <v>239</v>
      </c>
    </row>
    <row r="147" spans="1:65" s="2" customFormat="1" ht="24.2" customHeight="1">
      <c r="A147" s="32"/>
      <c r="B147" s="138"/>
      <c r="C147" s="139" t="s">
        <v>186</v>
      </c>
      <c r="D147" s="139" t="s">
        <v>124</v>
      </c>
      <c r="E147" s="140" t="s">
        <v>595</v>
      </c>
      <c r="F147" s="141" t="s">
        <v>596</v>
      </c>
      <c r="G147" s="142" t="s">
        <v>582</v>
      </c>
      <c r="H147" s="143">
        <v>1</v>
      </c>
      <c r="I147" s="144"/>
      <c r="J147" s="145">
        <f t="shared" si="10"/>
        <v>0</v>
      </c>
      <c r="K147" s="146"/>
      <c r="L147" s="33"/>
      <c r="M147" s="147" t="s">
        <v>1</v>
      </c>
      <c r="N147" s="148" t="s">
        <v>41</v>
      </c>
      <c r="O147" s="58"/>
      <c r="P147" s="149">
        <f t="shared" si="11"/>
        <v>0</v>
      </c>
      <c r="Q147" s="149">
        <v>0</v>
      </c>
      <c r="R147" s="149">
        <f t="shared" si="12"/>
        <v>0</v>
      </c>
      <c r="S147" s="149">
        <v>0</v>
      </c>
      <c r="T147" s="150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1" t="s">
        <v>128</v>
      </c>
      <c r="AT147" s="151" t="s">
        <v>124</v>
      </c>
      <c r="AU147" s="151" t="s">
        <v>85</v>
      </c>
      <c r="AY147" s="17" t="s">
        <v>123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7" t="s">
        <v>83</v>
      </c>
      <c r="BK147" s="152">
        <f t="shared" si="19"/>
        <v>0</v>
      </c>
      <c r="BL147" s="17" t="s">
        <v>128</v>
      </c>
      <c r="BM147" s="151" t="s">
        <v>244</v>
      </c>
    </row>
    <row r="148" spans="1:65" s="2" customFormat="1" ht="24.2" customHeight="1">
      <c r="A148" s="32"/>
      <c r="B148" s="138"/>
      <c r="C148" s="139" t="s">
        <v>241</v>
      </c>
      <c r="D148" s="139" t="s">
        <v>124</v>
      </c>
      <c r="E148" s="140" t="s">
        <v>597</v>
      </c>
      <c r="F148" s="141" t="s">
        <v>598</v>
      </c>
      <c r="G148" s="142" t="s">
        <v>582</v>
      </c>
      <c r="H148" s="143">
        <v>1</v>
      </c>
      <c r="I148" s="144"/>
      <c r="J148" s="145">
        <f t="shared" si="10"/>
        <v>0</v>
      </c>
      <c r="K148" s="146"/>
      <c r="L148" s="33"/>
      <c r="M148" s="147" t="s">
        <v>1</v>
      </c>
      <c r="N148" s="148" t="s">
        <v>41</v>
      </c>
      <c r="O148" s="58"/>
      <c r="P148" s="149">
        <f t="shared" si="11"/>
        <v>0</v>
      </c>
      <c r="Q148" s="149">
        <v>0</v>
      </c>
      <c r="R148" s="149">
        <f t="shared" si="12"/>
        <v>0</v>
      </c>
      <c r="S148" s="149">
        <v>0</v>
      </c>
      <c r="T148" s="150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1" t="s">
        <v>128</v>
      </c>
      <c r="AT148" s="151" t="s">
        <v>124</v>
      </c>
      <c r="AU148" s="151" t="s">
        <v>85</v>
      </c>
      <c r="AY148" s="17" t="s">
        <v>123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7" t="s">
        <v>83</v>
      </c>
      <c r="BK148" s="152">
        <f t="shared" si="19"/>
        <v>0</v>
      </c>
      <c r="BL148" s="17" t="s">
        <v>128</v>
      </c>
      <c r="BM148" s="151" t="s">
        <v>251</v>
      </c>
    </row>
    <row r="149" spans="1:65" s="2" customFormat="1" ht="24.2" customHeight="1">
      <c r="A149" s="32"/>
      <c r="B149" s="138"/>
      <c r="C149" s="139" t="s">
        <v>189</v>
      </c>
      <c r="D149" s="139" t="s">
        <v>124</v>
      </c>
      <c r="E149" s="140" t="s">
        <v>599</v>
      </c>
      <c r="F149" s="141" t="s">
        <v>600</v>
      </c>
      <c r="G149" s="142" t="s">
        <v>582</v>
      </c>
      <c r="H149" s="143">
        <v>1</v>
      </c>
      <c r="I149" s="144"/>
      <c r="J149" s="145">
        <f t="shared" si="10"/>
        <v>0</v>
      </c>
      <c r="K149" s="146"/>
      <c r="L149" s="33"/>
      <c r="M149" s="147" t="s">
        <v>1</v>
      </c>
      <c r="N149" s="148" t="s">
        <v>41</v>
      </c>
      <c r="O149" s="58"/>
      <c r="P149" s="149">
        <f t="shared" si="11"/>
        <v>0</v>
      </c>
      <c r="Q149" s="149">
        <v>0</v>
      </c>
      <c r="R149" s="149">
        <f t="shared" si="12"/>
        <v>0</v>
      </c>
      <c r="S149" s="149">
        <v>0</v>
      </c>
      <c r="T149" s="150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1" t="s">
        <v>128</v>
      </c>
      <c r="AT149" s="151" t="s">
        <v>124</v>
      </c>
      <c r="AU149" s="151" t="s">
        <v>85</v>
      </c>
      <c r="AY149" s="17" t="s">
        <v>123</v>
      </c>
      <c r="BE149" s="152">
        <f t="shared" si="14"/>
        <v>0</v>
      </c>
      <c r="BF149" s="152">
        <f t="shared" si="15"/>
        <v>0</v>
      </c>
      <c r="BG149" s="152">
        <f t="shared" si="16"/>
        <v>0</v>
      </c>
      <c r="BH149" s="152">
        <f t="shared" si="17"/>
        <v>0</v>
      </c>
      <c r="BI149" s="152">
        <f t="shared" si="18"/>
        <v>0</v>
      </c>
      <c r="BJ149" s="17" t="s">
        <v>83</v>
      </c>
      <c r="BK149" s="152">
        <f t="shared" si="19"/>
        <v>0</v>
      </c>
      <c r="BL149" s="17" t="s">
        <v>128</v>
      </c>
      <c r="BM149" s="151" t="s">
        <v>256</v>
      </c>
    </row>
    <row r="150" spans="1:65" s="2" customFormat="1" ht="24.2" customHeight="1">
      <c r="A150" s="32"/>
      <c r="B150" s="138"/>
      <c r="C150" s="139" t="s">
        <v>253</v>
      </c>
      <c r="D150" s="139" t="s">
        <v>124</v>
      </c>
      <c r="E150" s="140" t="s">
        <v>601</v>
      </c>
      <c r="F150" s="141" t="s">
        <v>602</v>
      </c>
      <c r="G150" s="142" t="s">
        <v>582</v>
      </c>
      <c r="H150" s="143">
        <v>1</v>
      </c>
      <c r="I150" s="144"/>
      <c r="J150" s="145">
        <f t="shared" si="10"/>
        <v>0</v>
      </c>
      <c r="K150" s="146"/>
      <c r="L150" s="33"/>
      <c r="M150" s="147" t="s">
        <v>1</v>
      </c>
      <c r="N150" s="148" t="s">
        <v>41</v>
      </c>
      <c r="O150" s="58"/>
      <c r="P150" s="149">
        <f t="shared" si="11"/>
        <v>0</v>
      </c>
      <c r="Q150" s="149">
        <v>0</v>
      </c>
      <c r="R150" s="149">
        <f t="shared" si="12"/>
        <v>0</v>
      </c>
      <c r="S150" s="149">
        <v>0</v>
      </c>
      <c r="T150" s="150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1" t="s">
        <v>128</v>
      </c>
      <c r="AT150" s="151" t="s">
        <v>124</v>
      </c>
      <c r="AU150" s="151" t="s">
        <v>85</v>
      </c>
      <c r="AY150" s="17" t="s">
        <v>123</v>
      </c>
      <c r="BE150" s="152">
        <f t="shared" si="14"/>
        <v>0</v>
      </c>
      <c r="BF150" s="152">
        <f t="shared" si="15"/>
        <v>0</v>
      </c>
      <c r="BG150" s="152">
        <f t="shared" si="16"/>
        <v>0</v>
      </c>
      <c r="BH150" s="152">
        <f t="shared" si="17"/>
        <v>0</v>
      </c>
      <c r="BI150" s="152">
        <f t="shared" si="18"/>
        <v>0</v>
      </c>
      <c r="BJ150" s="17" t="s">
        <v>83</v>
      </c>
      <c r="BK150" s="152">
        <f t="shared" si="19"/>
        <v>0</v>
      </c>
      <c r="BL150" s="17" t="s">
        <v>128</v>
      </c>
      <c r="BM150" s="151" t="s">
        <v>261</v>
      </c>
    </row>
    <row r="151" spans="2:63" s="11" customFormat="1" ht="22.9" customHeight="1">
      <c r="B151" s="127"/>
      <c r="D151" s="128" t="s">
        <v>75</v>
      </c>
      <c r="E151" s="184" t="s">
        <v>603</v>
      </c>
      <c r="F151" s="184" t="s">
        <v>604</v>
      </c>
      <c r="I151" s="130"/>
      <c r="J151" s="185">
        <f>BK151</f>
        <v>0</v>
      </c>
      <c r="L151" s="127"/>
      <c r="M151" s="132"/>
      <c r="N151" s="133"/>
      <c r="O151" s="133"/>
      <c r="P151" s="134">
        <f>P152</f>
        <v>0</v>
      </c>
      <c r="Q151" s="133"/>
      <c r="R151" s="134">
        <f>R152</f>
        <v>0</v>
      </c>
      <c r="S151" s="133"/>
      <c r="T151" s="135">
        <f>T152</f>
        <v>0</v>
      </c>
      <c r="AR151" s="128" t="s">
        <v>83</v>
      </c>
      <c r="AT151" s="136" t="s">
        <v>75</v>
      </c>
      <c r="AU151" s="136" t="s">
        <v>83</v>
      </c>
      <c r="AY151" s="128" t="s">
        <v>123</v>
      </c>
      <c r="BK151" s="137">
        <f>BK152</f>
        <v>0</v>
      </c>
    </row>
    <row r="152" spans="1:65" s="2" customFormat="1" ht="24.2" customHeight="1">
      <c r="A152" s="32"/>
      <c r="B152" s="138"/>
      <c r="C152" s="139" t="s">
        <v>193</v>
      </c>
      <c r="D152" s="139" t="s">
        <v>124</v>
      </c>
      <c r="E152" s="140" t="s">
        <v>605</v>
      </c>
      <c r="F152" s="141" t="s">
        <v>606</v>
      </c>
      <c r="G152" s="142" t="s">
        <v>565</v>
      </c>
      <c r="H152" s="143">
        <v>11.003</v>
      </c>
      <c r="I152" s="144"/>
      <c r="J152" s="145">
        <f>ROUND(I152*H152,2)</f>
        <v>0</v>
      </c>
      <c r="K152" s="146"/>
      <c r="L152" s="33"/>
      <c r="M152" s="197" t="s">
        <v>1</v>
      </c>
      <c r="N152" s="198" t="s">
        <v>41</v>
      </c>
      <c r="O152" s="199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1" t="s">
        <v>128</v>
      </c>
      <c r="AT152" s="151" t="s">
        <v>124</v>
      </c>
      <c r="AU152" s="151" t="s">
        <v>85</v>
      </c>
      <c r="AY152" s="17" t="s">
        <v>123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7" t="s">
        <v>83</v>
      </c>
      <c r="BK152" s="152">
        <f>ROUND(I152*H152,2)</f>
        <v>0</v>
      </c>
      <c r="BL152" s="17" t="s">
        <v>128</v>
      </c>
      <c r="BM152" s="151" t="s">
        <v>267</v>
      </c>
    </row>
    <row r="153" spans="1:31" s="2" customFormat="1" ht="6.95" customHeight="1">
      <c r="A153" s="32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3"/>
      <c r="M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</sheetData>
  <autoFilter ref="C120:K15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6">
      <selection activeCell="F25" sqref="F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5" t="str">
        <f>'Rekapitulace stavby'!K6</f>
        <v>III/22920 Kounov - most ev. č. 22920-2</v>
      </c>
      <c r="F7" s="246"/>
      <c r="G7" s="246"/>
      <c r="H7" s="246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661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2. 5. 2022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40</v>
      </c>
      <c r="E33" s="27" t="s">
        <v>41</v>
      </c>
      <c r="F33" s="99">
        <f>ROUND((SUM(BE118:BE122)),2)</f>
        <v>0</v>
      </c>
      <c r="G33" s="32"/>
      <c r="H33" s="32"/>
      <c r="I33" s="100">
        <v>0.21</v>
      </c>
      <c r="J33" s="99">
        <f>ROUND(((SUM(BE118:BE122))*I33),2)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99">
        <f>ROUND((SUM(BF118:BF122)),2)</f>
        <v>0</v>
      </c>
      <c r="G34" s="32"/>
      <c r="H34" s="32"/>
      <c r="I34" s="100">
        <v>0.15</v>
      </c>
      <c r="J34" s="99">
        <f>ROUND(((SUM(BF118:BF122))*I34),2)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99">
        <f>ROUND((SUM(BG118:BG122)),2)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99">
        <f>ROUND((SUM(BH118:BH122)),2)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99">
        <f>ROUND((SUM(BI118:BI122)),2)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5" t="str">
        <f>E7</f>
        <v>III/22920 Kounov - most ev. č. 22920-2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SO 901 - Dopravně-inženýrská opatření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Kounov</v>
      </c>
      <c r="G89" s="32"/>
      <c r="H89" s="32"/>
      <c r="I89" s="27" t="s">
        <v>22</v>
      </c>
      <c r="J89" s="55" t="str">
        <f>IF(J12="","",J12)</f>
        <v>2. 5. 2022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Krajská správa a údržba silnic středočeského kraje</v>
      </c>
      <c r="G91" s="32"/>
      <c r="H91" s="32"/>
      <c r="I91" s="27" t="s">
        <v>30</v>
      </c>
      <c r="J91" s="30" t="str">
        <f>E21</f>
        <v>Ingutis, spol. s 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95</v>
      </c>
      <c r="D94" s="101"/>
      <c r="E94" s="101"/>
      <c r="F94" s="101"/>
      <c r="G94" s="101"/>
      <c r="H94" s="101"/>
      <c r="I94" s="101"/>
      <c r="J94" s="110" t="s">
        <v>96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97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2:12" s="9" customFormat="1" ht="24.95" customHeight="1">
      <c r="B97" s="112"/>
      <c r="D97" s="113" t="s">
        <v>607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15" customFormat="1" ht="19.9" customHeight="1">
      <c r="B98" s="180"/>
      <c r="D98" s="181" t="s">
        <v>608</v>
      </c>
      <c r="E98" s="182"/>
      <c r="F98" s="182"/>
      <c r="G98" s="182"/>
      <c r="H98" s="182"/>
      <c r="I98" s="182"/>
      <c r="J98" s="183">
        <f>J120</f>
        <v>0</v>
      </c>
      <c r="L98" s="180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109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45" t="str">
        <f>E7</f>
        <v>III/22920 Kounov - most ev. č. 22920-2</v>
      </c>
      <c r="F108" s="246"/>
      <c r="G108" s="246"/>
      <c r="H108" s="246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93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24" t="str">
        <f>E9</f>
        <v>SO 901 - Dopravně-inženýrská opatření</v>
      </c>
      <c r="F110" s="244"/>
      <c r="G110" s="244"/>
      <c r="H110" s="244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>Kounov</v>
      </c>
      <c r="G112" s="32"/>
      <c r="H112" s="32"/>
      <c r="I112" s="27" t="s">
        <v>22</v>
      </c>
      <c r="J112" s="55" t="str">
        <f>IF(J12="","",J12)</f>
        <v>2. 5. 2022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24</v>
      </c>
      <c r="D114" s="32"/>
      <c r="E114" s="32"/>
      <c r="F114" s="25" t="str">
        <f>E15</f>
        <v>Krajská správa a údržba silnic středočeského kraje</v>
      </c>
      <c r="G114" s="32"/>
      <c r="H114" s="32"/>
      <c r="I114" s="27" t="s">
        <v>30</v>
      </c>
      <c r="J114" s="30" t="str">
        <f>E21</f>
        <v>Ingutis, spol. s r.o.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2"/>
      <c r="E115" s="32"/>
      <c r="F115" s="25" t="str">
        <f>IF(E18="","",E18)</f>
        <v>Vyplň údaj</v>
      </c>
      <c r="G115" s="32"/>
      <c r="H115" s="32"/>
      <c r="I115" s="27" t="s">
        <v>33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0" customFormat="1" ht="29.25" customHeight="1">
      <c r="A117" s="116"/>
      <c r="B117" s="117"/>
      <c r="C117" s="118" t="s">
        <v>110</v>
      </c>
      <c r="D117" s="119" t="s">
        <v>61</v>
      </c>
      <c r="E117" s="119" t="s">
        <v>57</v>
      </c>
      <c r="F117" s="119" t="s">
        <v>58</v>
      </c>
      <c r="G117" s="119" t="s">
        <v>111</v>
      </c>
      <c r="H117" s="119" t="s">
        <v>112</v>
      </c>
      <c r="I117" s="119" t="s">
        <v>113</v>
      </c>
      <c r="J117" s="120" t="s">
        <v>96</v>
      </c>
      <c r="K117" s="121" t="s">
        <v>114</v>
      </c>
      <c r="L117" s="122"/>
      <c r="M117" s="62" t="s">
        <v>1</v>
      </c>
      <c r="N117" s="63" t="s">
        <v>40</v>
      </c>
      <c r="O117" s="63" t="s">
        <v>115</v>
      </c>
      <c r="P117" s="63" t="s">
        <v>116</v>
      </c>
      <c r="Q117" s="63" t="s">
        <v>117</v>
      </c>
      <c r="R117" s="63" t="s">
        <v>118</v>
      </c>
      <c r="S117" s="63" t="s">
        <v>119</v>
      </c>
      <c r="T117" s="64" t="s">
        <v>120</v>
      </c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</row>
    <row r="118" spans="1:63" s="2" customFormat="1" ht="22.9" customHeight="1">
      <c r="A118" s="32"/>
      <c r="B118" s="33"/>
      <c r="C118" s="69" t="s">
        <v>121</v>
      </c>
      <c r="D118" s="32"/>
      <c r="E118" s="32"/>
      <c r="F118" s="32"/>
      <c r="G118" s="32"/>
      <c r="H118" s="32"/>
      <c r="I118" s="32"/>
      <c r="J118" s="123">
        <f>BK118</f>
        <v>0</v>
      </c>
      <c r="K118" s="32"/>
      <c r="L118" s="33"/>
      <c r="M118" s="65"/>
      <c r="N118" s="56"/>
      <c r="O118" s="66"/>
      <c r="P118" s="124">
        <f>P119</f>
        <v>0</v>
      </c>
      <c r="Q118" s="66"/>
      <c r="R118" s="124">
        <f>R119</f>
        <v>0</v>
      </c>
      <c r="S118" s="66"/>
      <c r="T118" s="125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75</v>
      </c>
      <c r="AU118" s="17" t="s">
        <v>98</v>
      </c>
      <c r="BK118" s="126">
        <f>BK119</f>
        <v>0</v>
      </c>
    </row>
    <row r="119" spans="2:63" s="11" customFormat="1" ht="25.9" customHeight="1">
      <c r="B119" s="127"/>
      <c r="D119" s="128" t="s">
        <v>75</v>
      </c>
      <c r="E119" s="129" t="s">
        <v>609</v>
      </c>
      <c r="F119" s="129" t="s">
        <v>610</v>
      </c>
      <c r="I119" s="130"/>
      <c r="J119" s="131">
        <f>BK119</f>
        <v>0</v>
      </c>
      <c r="L119" s="127"/>
      <c r="M119" s="132"/>
      <c r="N119" s="133"/>
      <c r="O119" s="133"/>
      <c r="P119" s="134">
        <f>P120</f>
        <v>0</v>
      </c>
      <c r="Q119" s="133"/>
      <c r="R119" s="134">
        <f>R120</f>
        <v>0</v>
      </c>
      <c r="S119" s="133"/>
      <c r="T119" s="135">
        <f>T120</f>
        <v>0</v>
      </c>
      <c r="AR119" s="128" t="s">
        <v>148</v>
      </c>
      <c r="AT119" s="136" t="s">
        <v>75</v>
      </c>
      <c r="AU119" s="136" t="s">
        <v>76</v>
      </c>
      <c r="AY119" s="128" t="s">
        <v>123</v>
      </c>
      <c r="BK119" s="137">
        <f>BK120</f>
        <v>0</v>
      </c>
    </row>
    <row r="120" spans="2:63" s="11" customFormat="1" ht="22.9" customHeight="1">
      <c r="B120" s="127"/>
      <c r="D120" s="128" t="s">
        <v>75</v>
      </c>
      <c r="E120" s="184" t="s">
        <v>611</v>
      </c>
      <c r="F120" s="184" t="s">
        <v>612</v>
      </c>
      <c r="I120" s="130"/>
      <c r="J120" s="185">
        <f>BK120</f>
        <v>0</v>
      </c>
      <c r="L120" s="127"/>
      <c r="M120" s="132"/>
      <c r="N120" s="133"/>
      <c r="O120" s="133"/>
      <c r="P120" s="134">
        <f>SUM(P121:P122)</f>
        <v>0</v>
      </c>
      <c r="Q120" s="133"/>
      <c r="R120" s="134">
        <f>SUM(R121:R122)</f>
        <v>0</v>
      </c>
      <c r="S120" s="133"/>
      <c r="T120" s="135">
        <f>SUM(T121:T122)</f>
        <v>0</v>
      </c>
      <c r="AR120" s="128" t="s">
        <v>148</v>
      </c>
      <c r="AT120" s="136" t="s">
        <v>75</v>
      </c>
      <c r="AU120" s="136" t="s">
        <v>83</v>
      </c>
      <c r="AY120" s="128" t="s">
        <v>123</v>
      </c>
      <c r="BK120" s="137">
        <f>SUM(BK121:BK122)</f>
        <v>0</v>
      </c>
    </row>
    <row r="121" spans="1:65" s="2" customFormat="1" ht="21.75" customHeight="1">
      <c r="A121" s="32"/>
      <c r="B121" s="138"/>
      <c r="C121" s="139" t="s">
        <v>83</v>
      </c>
      <c r="D121" s="139" t="s">
        <v>124</v>
      </c>
      <c r="E121" s="140" t="s">
        <v>613</v>
      </c>
      <c r="F121" s="141" t="s">
        <v>614</v>
      </c>
      <c r="G121" s="142" t="s">
        <v>615</v>
      </c>
      <c r="H121" s="143">
        <v>1</v>
      </c>
      <c r="I121" s="144"/>
      <c r="J121" s="145">
        <f>ROUND(I121*H121,2)</f>
        <v>0</v>
      </c>
      <c r="K121" s="146"/>
      <c r="L121" s="33"/>
      <c r="M121" s="147" t="s">
        <v>1</v>
      </c>
      <c r="N121" s="148" t="s">
        <v>41</v>
      </c>
      <c r="O121" s="58"/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1" t="s">
        <v>128</v>
      </c>
      <c r="AT121" s="151" t="s">
        <v>124</v>
      </c>
      <c r="AU121" s="151" t="s">
        <v>85</v>
      </c>
      <c r="AY121" s="17" t="s">
        <v>123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7" t="s">
        <v>83</v>
      </c>
      <c r="BK121" s="152">
        <f>ROUND(I121*H121,2)</f>
        <v>0</v>
      </c>
      <c r="BL121" s="17" t="s">
        <v>128</v>
      </c>
      <c r="BM121" s="151" t="s">
        <v>85</v>
      </c>
    </row>
    <row r="122" spans="1:65" s="2" customFormat="1" ht="16.5" customHeight="1">
      <c r="A122" s="32"/>
      <c r="B122" s="138"/>
      <c r="C122" s="139" t="s">
        <v>85</v>
      </c>
      <c r="D122" s="139" t="s">
        <v>124</v>
      </c>
      <c r="E122" s="140" t="s">
        <v>616</v>
      </c>
      <c r="F122" s="141" t="s">
        <v>617</v>
      </c>
      <c r="G122" s="142" t="s">
        <v>615</v>
      </c>
      <c r="H122" s="143">
        <v>1</v>
      </c>
      <c r="I122" s="144"/>
      <c r="J122" s="145">
        <f>ROUND(I122*H122,2)</f>
        <v>0</v>
      </c>
      <c r="K122" s="146"/>
      <c r="L122" s="33"/>
      <c r="M122" s="197" t="s">
        <v>1</v>
      </c>
      <c r="N122" s="198" t="s">
        <v>41</v>
      </c>
      <c r="O122" s="199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1" t="s">
        <v>128</v>
      </c>
      <c r="AT122" s="151" t="s">
        <v>124</v>
      </c>
      <c r="AU122" s="151" t="s">
        <v>85</v>
      </c>
      <c r="AY122" s="17" t="s">
        <v>123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7" t="s">
        <v>83</v>
      </c>
      <c r="BK122" s="152">
        <f>ROUND(I122*H122,2)</f>
        <v>0</v>
      </c>
      <c r="BL122" s="17" t="s">
        <v>128</v>
      </c>
      <c r="BM122" s="151" t="s">
        <v>128</v>
      </c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33"/>
      <c r="M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</sheetData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tabSelected="1" workbookViewId="0" topLeftCell="A122">
      <selection activeCell="H138" sqref="H1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5" t="str">
        <f>'Rekapitulace stavby'!K6</f>
        <v>III/22920 Kounov - most ev. č. 22920-2</v>
      </c>
      <c r="F7" s="246"/>
      <c r="G7" s="246"/>
      <c r="H7" s="246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662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2. 5. 2022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ROUND(J117,2)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40</v>
      </c>
      <c r="E33" s="27" t="s">
        <v>41</v>
      </c>
      <c r="F33" s="99">
        <f>ROUND((SUM(BE117:BE138)),2)</f>
        <v>0</v>
      </c>
      <c r="G33" s="32"/>
      <c r="H33" s="32"/>
      <c r="I33" s="100">
        <v>0.21</v>
      </c>
      <c r="J33" s="99">
        <f>ROUND(((SUM(BE117:BE138))*I33),2)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99">
        <f>ROUND((SUM(BF117:BF138)),2)</f>
        <v>0</v>
      </c>
      <c r="G34" s="32"/>
      <c r="H34" s="32"/>
      <c r="I34" s="100">
        <v>0.15</v>
      </c>
      <c r="J34" s="99">
        <f>ROUND(((SUM(BF117:BF138))*I34),2)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99">
        <f>ROUND((SUM(BG117:BG138)),2)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99">
        <f>ROUND((SUM(BH117:BH138)),2)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99">
        <f>ROUND((SUM(BI117:BI138)),2)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5" t="str">
        <f>E7</f>
        <v>III/22920 Kounov - most ev. č. 22920-2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VON - Vedlejší a ostatní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Kounov</v>
      </c>
      <c r="G89" s="32"/>
      <c r="H89" s="32"/>
      <c r="I89" s="27" t="s">
        <v>22</v>
      </c>
      <c r="J89" s="55" t="str">
        <f>IF(J12="","",J12)</f>
        <v>2. 5. 2022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Krajská správa a údržba silnic středočeského kraje</v>
      </c>
      <c r="G91" s="32"/>
      <c r="H91" s="32"/>
      <c r="I91" s="27" t="s">
        <v>30</v>
      </c>
      <c r="J91" s="30" t="str">
        <f>E21</f>
        <v>Ingutis, spol. s 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95</v>
      </c>
      <c r="D94" s="101"/>
      <c r="E94" s="101"/>
      <c r="F94" s="101"/>
      <c r="G94" s="101"/>
      <c r="H94" s="101"/>
      <c r="I94" s="101"/>
      <c r="J94" s="110" t="s">
        <v>96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97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2:12" s="9" customFormat="1" ht="24.95" customHeight="1">
      <c r="B97" s="112"/>
      <c r="D97" s="113" t="s">
        <v>99</v>
      </c>
      <c r="E97" s="114"/>
      <c r="F97" s="114"/>
      <c r="G97" s="114"/>
      <c r="H97" s="114"/>
      <c r="I97" s="114"/>
      <c r="J97" s="115">
        <f>J118</f>
        <v>0</v>
      </c>
      <c r="L97" s="112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109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45" t="str">
        <f>E7</f>
        <v>III/22920 Kounov - most ev. č. 22920-2</v>
      </c>
      <c r="F107" s="246"/>
      <c r="G107" s="246"/>
      <c r="H107" s="246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93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24" t="str">
        <f>E9</f>
        <v>VON - Vedlejší a ostatní náklady</v>
      </c>
      <c r="F109" s="244"/>
      <c r="G109" s="244"/>
      <c r="H109" s="244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>Kounov</v>
      </c>
      <c r="G111" s="32"/>
      <c r="H111" s="32"/>
      <c r="I111" s="27" t="s">
        <v>22</v>
      </c>
      <c r="J111" s="55" t="str">
        <f>IF(J12="","",J12)</f>
        <v>2. 5. 2022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2" customHeight="1">
      <c r="A113" s="32"/>
      <c r="B113" s="33"/>
      <c r="C113" s="27" t="s">
        <v>24</v>
      </c>
      <c r="D113" s="32"/>
      <c r="E113" s="32"/>
      <c r="F113" s="25" t="str">
        <f>E15</f>
        <v>Krajská správa a údržba silnic středočeského kraje</v>
      </c>
      <c r="G113" s="32"/>
      <c r="H113" s="32"/>
      <c r="I113" s="27" t="s">
        <v>30</v>
      </c>
      <c r="J113" s="30" t="str">
        <f>E21</f>
        <v>Ingutis, spol. s r.o.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28</v>
      </c>
      <c r="D114" s="32"/>
      <c r="E114" s="32"/>
      <c r="F114" s="25" t="str">
        <f>IF(E18="","",E18)</f>
        <v>Vyplň údaj</v>
      </c>
      <c r="G114" s="32"/>
      <c r="H114" s="32"/>
      <c r="I114" s="27" t="s">
        <v>33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0" customFormat="1" ht="29.25" customHeight="1">
      <c r="A116" s="116"/>
      <c r="B116" s="117"/>
      <c r="C116" s="118" t="s">
        <v>110</v>
      </c>
      <c r="D116" s="119" t="s">
        <v>61</v>
      </c>
      <c r="E116" s="119" t="s">
        <v>57</v>
      </c>
      <c r="F116" s="119" t="s">
        <v>58</v>
      </c>
      <c r="G116" s="119" t="s">
        <v>111</v>
      </c>
      <c r="H116" s="119" t="s">
        <v>112</v>
      </c>
      <c r="I116" s="119" t="s">
        <v>113</v>
      </c>
      <c r="J116" s="120" t="s">
        <v>96</v>
      </c>
      <c r="K116" s="121" t="s">
        <v>114</v>
      </c>
      <c r="L116" s="122"/>
      <c r="M116" s="62" t="s">
        <v>1</v>
      </c>
      <c r="N116" s="63" t="s">
        <v>40</v>
      </c>
      <c r="O116" s="63" t="s">
        <v>115</v>
      </c>
      <c r="P116" s="63" t="s">
        <v>116</v>
      </c>
      <c r="Q116" s="63" t="s">
        <v>117</v>
      </c>
      <c r="R116" s="63" t="s">
        <v>118</v>
      </c>
      <c r="S116" s="63" t="s">
        <v>119</v>
      </c>
      <c r="T116" s="64" t="s">
        <v>120</v>
      </c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</row>
    <row r="117" spans="1:63" s="2" customFormat="1" ht="22.9" customHeight="1">
      <c r="A117" s="32"/>
      <c r="B117" s="33"/>
      <c r="C117" s="69" t="s">
        <v>121</v>
      </c>
      <c r="D117" s="32"/>
      <c r="E117" s="32"/>
      <c r="F117" s="32"/>
      <c r="G117" s="32"/>
      <c r="H117" s="32"/>
      <c r="I117" s="32"/>
      <c r="J117" s="123">
        <f>BK117</f>
        <v>0</v>
      </c>
      <c r="K117" s="32"/>
      <c r="L117" s="33"/>
      <c r="M117" s="65"/>
      <c r="N117" s="56"/>
      <c r="O117" s="66"/>
      <c r="P117" s="124">
        <f>P118</f>
        <v>0</v>
      </c>
      <c r="Q117" s="66"/>
      <c r="R117" s="124">
        <f>R118</f>
        <v>0</v>
      </c>
      <c r="S117" s="66"/>
      <c r="T117" s="125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75</v>
      </c>
      <c r="AU117" s="17" t="s">
        <v>98</v>
      </c>
      <c r="BK117" s="126">
        <f>BK118</f>
        <v>0</v>
      </c>
    </row>
    <row r="118" spans="2:63" s="11" customFormat="1" ht="25.9" customHeight="1">
      <c r="B118" s="127"/>
      <c r="D118" s="128" t="s">
        <v>75</v>
      </c>
      <c r="E118" s="129" t="s">
        <v>76</v>
      </c>
      <c r="F118" s="129" t="s">
        <v>122</v>
      </c>
      <c r="I118" s="130"/>
      <c r="J118" s="131">
        <f>BK118</f>
        <v>0</v>
      </c>
      <c r="L118" s="127"/>
      <c r="M118" s="132"/>
      <c r="N118" s="133"/>
      <c r="O118" s="133"/>
      <c r="P118" s="134">
        <f>SUM(P119:P138)</f>
        <v>0</v>
      </c>
      <c r="Q118" s="133"/>
      <c r="R118" s="134">
        <f>SUM(R119:R138)</f>
        <v>0</v>
      </c>
      <c r="S118" s="133"/>
      <c r="T118" s="135">
        <f>SUM(T119:T138)</f>
        <v>0</v>
      </c>
      <c r="AR118" s="128" t="s">
        <v>83</v>
      </c>
      <c r="AT118" s="136" t="s">
        <v>75</v>
      </c>
      <c r="AU118" s="136" t="s">
        <v>76</v>
      </c>
      <c r="AY118" s="128" t="s">
        <v>123</v>
      </c>
      <c r="BK118" s="137">
        <f>SUM(BK119:BK138)</f>
        <v>0</v>
      </c>
    </row>
    <row r="119" spans="1:65" s="2" customFormat="1" ht="24.2" customHeight="1">
      <c r="A119" s="32"/>
      <c r="B119" s="138"/>
      <c r="C119" s="139" t="s">
        <v>83</v>
      </c>
      <c r="D119" s="139" t="s">
        <v>124</v>
      </c>
      <c r="E119" s="140" t="s">
        <v>618</v>
      </c>
      <c r="F119" s="141" t="s">
        <v>619</v>
      </c>
      <c r="G119" s="142" t="s">
        <v>615</v>
      </c>
      <c r="H119" s="143">
        <v>1</v>
      </c>
      <c r="I119" s="144"/>
      <c r="J119" s="145">
        <f aca="true" t="shared" si="0" ref="J119:J136">ROUND(I119*H119,2)</f>
        <v>0</v>
      </c>
      <c r="K119" s="146"/>
      <c r="L119" s="33"/>
      <c r="M119" s="147" t="s">
        <v>1</v>
      </c>
      <c r="N119" s="148" t="s">
        <v>41</v>
      </c>
      <c r="O119" s="58"/>
      <c r="P119" s="149">
        <f aca="true" t="shared" si="1" ref="P119:P136">O119*H119</f>
        <v>0</v>
      </c>
      <c r="Q119" s="149">
        <v>0</v>
      </c>
      <c r="R119" s="149">
        <f aca="true" t="shared" si="2" ref="R119:R136">Q119*H119</f>
        <v>0</v>
      </c>
      <c r="S119" s="149">
        <v>0</v>
      </c>
      <c r="T119" s="150">
        <f aca="true" t="shared" si="3" ref="T119:T136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1" t="s">
        <v>128</v>
      </c>
      <c r="AT119" s="151" t="s">
        <v>124</v>
      </c>
      <c r="AU119" s="151" t="s">
        <v>83</v>
      </c>
      <c r="AY119" s="17" t="s">
        <v>123</v>
      </c>
      <c r="BE119" s="152">
        <f aca="true" t="shared" si="4" ref="BE119:BE136">IF(N119="základní",J119,0)</f>
        <v>0</v>
      </c>
      <c r="BF119" s="152">
        <f aca="true" t="shared" si="5" ref="BF119:BF136">IF(N119="snížená",J119,0)</f>
        <v>0</v>
      </c>
      <c r="BG119" s="152">
        <f aca="true" t="shared" si="6" ref="BG119:BG136">IF(N119="zákl. přenesená",J119,0)</f>
        <v>0</v>
      </c>
      <c r="BH119" s="152">
        <f aca="true" t="shared" si="7" ref="BH119:BH136">IF(N119="sníž. přenesená",J119,0)</f>
        <v>0</v>
      </c>
      <c r="BI119" s="152">
        <f aca="true" t="shared" si="8" ref="BI119:BI136">IF(N119="nulová",J119,0)</f>
        <v>0</v>
      </c>
      <c r="BJ119" s="17" t="s">
        <v>83</v>
      </c>
      <c r="BK119" s="152">
        <f aca="true" t="shared" si="9" ref="BK119:BK136">ROUND(I119*H119,2)</f>
        <v>0</v>
      </c>
      <c r="BL119" s="17" t="s">
        <v>128</v>
      </c>
      <c r="BM119" s="151" t="s">
        <v>85</v>
      </c>
    </row>
    <row r="120" spans="1:65" s="2" customFormat="1" ht="24.2" customHeight="1">
      <c r="A120" s="32"/>
      <c r="B120" s="138"/>
      <c r="C120" s="139" t="s">
        <v>85</v>
      </c>
      <c r="D120" s="139" t="s">
        <v>124</v>
      </c>
      <c r="E120" s="140" t="s">
        <v>620</v>
      </c>
      <c r="F120" s="141" t="s">
        <v>621</v>
      </c>
      <c r="G120" s="142" t="s">
        <v>615</v>
      </c>
      <c r="H120" s="143">
        <v>1</v>
      </c>
      <c r="I120" s="144"/>
      <c r="J120" s="145">
        <f t="shared" si="0"/>
        <v>0</v>
      </c>
      <c r="K120" s="146"/>
      <c r="L120" s="33"/>
      <c r="M120" s="147" t="s">
        <v>1</v>
      </c>
      <c r="N120" s="148" t="s">
        <v>41</v>
      </c>
      <c r="O120" s="58"/>
      <c r="P120" s="149">
        <f t="shared" si="1"/>
        <v>0</v>
      </c>
      <c r="Q120" s="149">
        <v>0</v>
      </c>
      <c r="R120" s="149">
        <f t="shared" si="2"/>
        <v>0</v>
      </c>
      <c r="S120" s="149">
        <v>0</v>
      </c>
      <c r="T120" s="150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1" t="s">
        <v>128</v>
      </c>
      <c r="AT120" s="151" t="s">
        <v>124</v>
      </c>
      <c r="AU120" s="151" t="s">
        <v>83</v>
      </c>
      <c r="AY120" s="17" t="s">
        <v>123</v>
      </c>
      <c r="BE120" s="152">
        <f t="shared" si="4"/>
        <v>0</v>
      </c>
      <c r="BF120" s="152">
        <f t="shared" si="5"/>
        <v>0</v>
      </c>
      <c r="BG120" s="152">
        <f t="shared" si="6"/>
        <v>0</v>
      </c>
      <c r="BH120" s="152">
        <f t="shared" si="7"/>
        <v>0</v>
      </c>
      <c r="BI120" s="152">
        <f t="shared" si="8"/>
        <v>0</v>
      </c>
      <c r="BJ120" s="17" t="s">
        <v>83</v>
      </c>
      <c r="BK120" s="152">
        <f t="shared" si="9"/>
        <v>0</v>
      </c>
      <c r="BL120" s="17" t="s">
        <v>128</v>
      </c>
      <c r="BM120" s="151" t="s">
        <v>128</v>
      </c>
    </row>
    <row r="121" spans="1:65" s="2" customFormat="1" ht="21.75" customHeight="1">
      <c r="A121" s="32"/>
      <c r="B121" s="138"/>
      <c r="C121" s="139" t="s">
        <v>137</v>
      </c>
      <c r="D121" s="139" t="s">
        <v>124</v>
      </c>
      <c r="E121" s="140" t="s">
        <v>622</v>
      </c>
      <c r="F121" s="141" t="s">
        <v>623</v>
      </c>
      <c r="G121" s="142" t="s">
        <v>624</v>
      </c>
      <c r="H121" s="143">
        <v>1</v>
      </c>
      <c r="I121" s="144"/>
      <c r="J121" s="145">
        <f t="shared" si="0"/>
        <v>0</v>
      </c>
      <c r="K121" s="146"/>
      <c r="L121" s="33"/>
      <c r="M121" s="147" t="s">
        <v>1</v>
      </c>
      <c r="N121" s="148" t="s">
        <v>41</v>
      </c>
      <c r="O121" s="58"/>
      <c r="P121" s="149">
        <f t="shared" si="1"/>
        <v>0</v>
      </c>
      <c r="Q121" s="149">
        <v>0</v>
      </c>
      <c r="R121" s="149">
        <f t="shared" si="2"/>
        <v>0</v>
      </c>
      <c r="S121" s="149">
        <v>0</v>
      </c>
      <c r="T121" s="150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1" t="s">
        <v>128</v>
      </c>
      <c r="AT121" s="151" t="s">
        <v>124</v>
      </c>
      <c r="AU121" s="151" t="s">
        <v>83</v>
      </c>
      <c r="AY121" s="17" t="s">
        <v>123</v>
      </c>
      <c r="BE121" s="152">
        <f t="shared" si="4"/>
        <v>0</v>
      </c>
      <c r="BF121" s="152">
        <f t="shared" si="5"/>
        <v>0</v>
      </c>
      <c r="BG121" s="152">
        <f t="shared" si="6"/>
        <v>0</v>
      </c>
      <c r="BH121" s="152">
        <f t="shared" si="7"/>
        <v>0</v>
      </c>
      <c r="BI121" s="152">
        <f t="shared" si="8"/>
        <v>0</v>
      </c>
      <c r="BJ121" s="17" t="s">
        <v>83</v>
      </c>
      <c r="BK121" s="152">
        <f t="shared" si="9"/>
        <v>0</v>
      </c>
      <c r="BL121" s="17" t="s">
        <v>128</v>
      </c>
      <c r="BM121" s="151" t="s">
        <v>139</v>
      </c>
    </row>
    <row r="122" spans="1:65" s="2" customFormat="1" ht="24.2" customHeight="1">
      <c r="A122" s="32"/>
      <c r="B122" s="138"/>
      <c r="C122" s="139" t="s">
        <v>128</v>
      </c>
      <c r="D122" s="139" t="s">
        <v>124</v>
      </c>
      <c r="E122" s="140" t="s">
        <v>625</v>
      </c>
      <c r="F122" s="141" t="s">
        <v>626</v>
      </c>
      <c r="G122" s="142" t="s">
        <v>624</v>
      </c>
      <c r="H122" s="143">
        <v>1</v>
      </c>
      <c r="I122" s="144"/>
      <c r="J122" s="145">
        <f t="shared" si="0"/>
        <v>0</v>
      </c>
      <c r="K122" s="146"/>
      <c r="L122" s="33"/>
      <c r="M122" s="147" t="s">
        <v>1</v>
      </c>
      <c r="N122" s="148" t="s">
        <v>41</v>
      </c>
      <c r="O122" s="58"/>
      <c r="P122" s="149">
        <f t="shared" si="1"/>
        <v>0</v>
      </c>
      <c r="Q122" s="149">
        <v>0</v>
      </c>
      <c r="R122" s="149">
        <f t="shared" si="2"/>
        <v>0</v>
      </c>
      <c r="S122" s="149">
        <v>0</v>
      </c>
      <c r="T122" s="150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1" t="s">
        <v>128</v>
      </c>
      <c r="AT122" s="151" t="s">
        <v>124</v>
      </c>
      <c r="AU122" s="151" t="s">
        <v>83</v>
      </c>
      <c r="AY122" s="17" t="s">
        <v>123</v>
      </c>
      <c r="BE122" s="152">
        <f t="shared" si="4"/>
        <v>0</v>
      </c>
      <c r="BF122" s="152">
        <f t="shared" si="5"/>
        <v>0</v>
      </c>
      <c r="BG122" s="152">
        <f t="shared" si="6"/>
        <v>0</v>
      </c>
      <c r="BH122" s="152">
        <f t="shared" si="7"/>
        <v>0</v>
      </c>
      <c r="BI122" s="152">
        <f t="shared" si="8"/>
        <v>0</v>
      </c>
      <c r="BJ122" s="17" t="s">
        <v>83</v>
      </c>
      <c r="BK122" s="152">
        <f t="shared" si="9"/>
        <v>0</v>
      </c>
      <c r="BL122" s="17" t="s">
        <v>128</v>
      </c>
      <c r="BM122" s="151" t="s">
        <v>145</v>
      </c>
    </row>
    <row r="123" spans="1:65" s="2" customFormat="1" ht="24.2" customHeight="1">
      <c r="A123" s="32"/>
      <c r="B123" s="138"/>
      <c r="C123" s="139" t="s">
        <v>148</v>
      </c>
      <c r="D123" s="139" t="s">
        <v>124</v>
      </c>
      <c r="E123" s="140" t="s">
        <v>627</v>
      </c>
      <c r="F123" s="141" t="s">
        <v>628</v>
      </c>
      <c r="G123" s="142" t="s">
        <v>624</v>
      </c>
      <c r="H123" s="143">
        <v>1</v>
      </c>
      <c r="I123" s="144"/>
      <c r="J123" s="145">
        <f t="shared" si="0"/>
        <v>0</v>
      </c>
      <c r="K123" s="146"/>
      <c r="L123" s="33"/>
      <c r="M123" s="147" t="s">
        <v>1</v>
      </c>
      <c r="N123" s="148" t="s">
        <v>41</v>
      </c>
      <c r="O123" s="58"/>
      <c r="P123" s="149">
        <f t="shared" si="1"/>
        <v>0</v>
      </c>
      <c r="Q123" s="149">
        <v>0</v>
      </c>
      <c r="R123" s="149">
        <f t="shared" si="2"/>
        <v>0</v>
      </c>
      <c r="S123" s="149">
        <v>0</v>
      </c>
      <c r="T123" s="150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1" t="s">
        <v>128</v>
      </c>
      <c r="AT123" s="151" t="s">
        <v>124</v>
      </c>
      <c r="AU123" s="151" t="s">
        <v>83</v>
      </c>
      <c r="AY123" s="17" t="s">
        <v>123</v>
      </c>
      <c r="BE123" s="152">
        <f t="shared" si="4"/>
        <v>0</v>
      </c>
      <c r="BF123" s="152">
        <f t="shared" si="5"/>
        <v>0</v>
      </c>
      <c r="BG123" s="152">
        <f t="shared" si="6"/>
        <v>0</v>
      </c>
      <c r="BH123" s="152">
        <f t="shared" si="7"/>
        <v>0</v>
      </c>
      <c r="BI123" s="152">
        <f t="shared" si="8"/>
        <v>0</v>
      </c>
      <c r="BJ123" s="17" t="s">
        <v>83</v>
      </c>
      <c r="BK123" s="152">
        <f t="shared" si="9"/>
        <v>0</v>
      </c>
      <c r="BL123" s="17" t="s">
        <v>128</v>
      </c>
      <c r="BM123" s="151" t="s">
        <v>152</v>
      </c>
    </row>
    <row r="124" spans="1:65" s="2" customFormat="1" ht="24.2" customHeight="1">
      <c r="A124" s="32"/>
      <c r="B124" s="138"/>
      <c r="C124" s="139" t="s">
        <v>139</v>
      </c>
      <c r="D124" s="139" t="s">
        <v>124</v>
      </c>
      <c r="E124" s="140" t="s">
        <v>629</v>
      </c>
      <c r="F124" s="141" t="s">
        <v>630</v>
      </c>
      <c r="G124" s="142" t="s">
        <v>624</v>
      </c>
      <c r="H124" s="143">
        <v>1</v>
      </c>
      <c r="I124" s="144"/>
      <c r="J124" s="145">
        <f t="shared" si="0"/>
        <v>0</v>
      </c>
      <c r="K124" s="146"/>
      <c r="L124" s="33"/>
      <c r="M124" s="147" t="s">
        <v>1</v>
      </c>
      <c r="N124" s="148" t="s">
        <v>41</v>
      </c>
      <c r="O124" s="58"/>
      <c r="P124" s="149">
        <f t="shared" si="1"/>
        <v>0</v>
      </c>
      <c r="Q124" s="149">
        <v>0</v>
      </c>
      <c r="R124" s="149">
        <f t="shared" si="2"/>
        <v>0</v>
      </c>
      <c r="S124" s="149">
        <v>0</v>
      </c>
      <c r="T124" s="150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1" t="s">
        <v>128</v>
      </c>
      <c r="AT124" s="151" t="s">
        <v>124</v>
      </c>
      <c r="AU124" s="151" t="s">
        <v>83</v>
      </c>
      <c r="AY124" s="17" t="s">
        <v>123</v>
      </c>
      <c r="BE124" s="152">
        <f t="shared" si="4"/>
        <v>0</v>
      </c>
      <c r="BF124" s="152">
        <f t="shared" si="5"/>
        <v>0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7" t="s">
        <v>83</v>
      </c>
      <c r="BK124" s="152">
        <f t="shared" si="9"/>
        <v>0</v>
      </c>
      <c r="BL124" s="17" t="s">
        <v>128</v>
      </c>
      <c r="BM124" s="151" t="s">
        <v>156</v>
      </c>
    </row>
    <row r="125" spans="1:65" s="2" customFormat="1" ht="24.2" customHeight="1">
      <c r="A125" s="32"/>
      <c r="B125" s="138"/>
      <c r="C125" s="139" t="s">
        <v>161</v>
      </c>
      <c r="D125" s="139" t="s">
        <v>124</v>
      </c>
      <c r="E125" s="140" t="s">
        <v>631</v>
      </c>
      <c r="F125" s="141" t="s">
        <v>632</v>
      </c>
      <c r="G125" s="142" t="s">
        <v>624</v>
      </c>
      <c r="H125" s="143">
        <v>1</v>
      </c>
      <c r="I125" s="144"/>
      <c r="J125" s="145">
        <f t="shared" si="0"/>
        <v>0</v>
      </c>
      <c r="K125" s="146"/>
      <c r="L125" s="33"/>
      <c r="M125" s="147" t="s">
        <v>1</v>
      </c>
      <c r="N125" s="148" t="s">
        <v>41</v>
      </c>
      <c r="O125" s="58"/>
      <c r="P125" s="149">
        <f t="shared" si="1"/>
        <v>0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1" t="s">
        <v>128</v>
      </c>
      <c r="AT125" s="151" t="s">
        <v>124</v>
      </c>
      <c r="AU125" s="151" t="s">
        <v>83</v>
      </c>
      <c r="AY125" s="17" t="s">
        <v>123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7" t="s">
        <v>83</v>
      </c>
      <c r="BK125" s="152">
        <f t="shared" si="9"/>
        <v>0</v>
      </c>
      <c r="BL125" s="17" t="s">
        <v>128</v>
      </c>
      <c r="BM125" s="151" t="s">
        <v>164</v>
      </c>
    </row>
    <row r="126" spans="1:65" s="2" customFormat="1" ht="16.5" customHeight="1">
      <c r="A126" s="32"/>
      <c r="B126" s="138"/>
      <c r="C126" s="139" t="s">
        <v>145</v>
      </c>
      <c r="D126" s="139" t="s">
        <v>124</v>
      </c>
      <c r="E126" s="140" t="s">
        <v>633</v>
      </c>
      <c r="F126" s="141" t="s">
        <v>634</v>
      </c>
      <c r="G126" s="142" t="s">
        <v>624</v>
      </c>
      <c r="H126" s="143">
        <v>1</v>
      </c>
      <c r="I126" s="144"/>
      <c r="J126" s="145">
        <f t="shared" si="0"/>
        <v>0</v>
      </c>
      <c r="K126" s="146"/>
      <c r="L126" s="33"/>
      <c r="M126" s="147" t="s">
        <v>1</v>
      </c>
      <c r="N126" s="148" t="s">
        <v>41</v>
      </c>
      <c r="O126" s="58"/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1" t="s">
        <v>128</v>
      </c>
      <c r="AT126" s="151" t="s">
        <v>124</v>
      </c>
      <c r="AU126" s="151" t="s">
        <v>83</v>
      </c>
      <c r="AY126" s="17" t="s">
        <v>123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7" t="s">
        <v>83</v>
      </c>
      <c r="BK126" s="152">
        <f t="shared" si="9"/>
        <v>0</v>
      </c>
      <c r="BL126" s="17" t="s">
        <v>128</v>
      </c>
      <c r="BM126" s="151" t="s">
        <v>168</v>
      </c>
    </row>
    <row r="127" spans="1:65" s="2" customFormat="1" ht="16.5" customHeight="1">
      <c r="A127" s="32"/>
      <c r="B127" s="138"/>
      <c r="C127" s="139" t="s">
        <v>172</v>
      </c>
      <c r="D127" s="139" t="s">
        <v>124</v>
      </c>
      <c r="E127" s="140" t="s">
        <v>635</v>
      </c>
      <c r="F127" s="141" t="s">
        <v>636</v>
      </c>
      <c r="G127" s="142" t="s">
        <v>637</v>
      </c>
      <c r="H127" s="143">
        <v>1</v>
      </c>
      <c r="I127" s="144"/>
      <c r="J127" s="145">
        <f t="shared" si="0"/>
        <v>0</v>
      </c>
      <c r="K127" s="146"/>
      <c r="L127" s="33"/>
      <c r="M127" s="147" t="s">
        <v>1</v>
      </c>
      <c r="N127" s="148" t="s">
        <v>41</v>
      </c>
      <c r="O127" s="58"/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1" t="s">
        <v>128</v>
      </c>
      <c r="AT127" s="151" t="s">
        <v>124</v>
      </c>
      <c r="AU127" s="151" t="s">
        <v>83</v>
      </c>
      <c r="AY127" s="17" t="s">
        <v>123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7" t="s">
        <v>83</v>
      </c>
      <c r="BK127" s="152">
        <f t="shared" si="9"/>
        <v>0</v>
      </c>
      <c r="BL127" s="17" t="s">
        <v>128</v>
      </c>
      <c r="BM127" s="151" t="s">
        <v>175</v>
      </c>
    </row>
    <row r="128" spans="1:65" s="2" customFormat="1" ht="24.2" customHeight="1">
      <c r="A128" s="32"/>
      <c r="B128" s="138"/>
      <c r="C128" s="139" t="s">
        <v>152</v>
      </c>
      <c r="D128" s="139" t="s">
        <v>124</v>
      </c>
      <c r="E128" s="140" t="s">
        <v>638</v>
      </c>
      <c r="F128" s="141" t="s">
        <v>639</v>
      </c>
      <c r="G128" s="142" t="s">
        <v>151</v>
      </c>
      <c r="H128" s="143">
        <v>1</v>
      </c>
      <c r="I128" s="144"/>
      <c r="J128" s="145">
        <f t="shared" si="0"/>
        <v>0</v>
      </c>
      <c r="K128" s="146"/>
      <c r="L128" s="33"/>
      <c r="M128" s="147" t="s">
        <v>1</v>
      </c>
      <c r="N128" s="148" t="s">
        <v>41</v>
      </c>
      <c r="O128" s="58"/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1" t="s">
        <v>128</v>
      </c>
      <c r="AT128" s="151" t="s">
        <v>124</v>
      </c>
      <c r="AU128" s="151" t="s">
        <v>83</v>
      </c>
      <c r="AY128" s="17" t="s">
        <v>123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7" t="s">
        <v>83</v>
      </c>
      <c r="BK128" s="152">
        <f t="shared" si="9"/>
        <v>0</v>
      </c>
      <c r="BL128" s="17" t="s">
        <v>128</v>
      </c>
      <c r="BM128" s="151" t="s">
        <v>181</v>
      </c>
    </row>
    <row r="129" spans="1:65" s="2" customFormat="1" ht="16.5" customHeight="1">
      <c r="A129" s="32"/>
      <c r="B129" s="138"/>
      <c r="C129" s="139" t="s">
        <v>183</v>
      </c>
      <c r="D129" s="139" t="s">
        <v>124</v>
      </c>
      <c r="E129" s="140" t="s">
        <v>640</v>
      </c>
      <c r="F129" s="141" t="s">
        <v>641</v>
      </c>
      <c r="G129" s="142" t="s">
        <v>624</v>
      </c>
      <c r="H129" s="143">
        <v>1</v>
      </c>
      <c r="I129" s="144"/>
      <c r="J129" s="145">
        <f t="shared" si="0"/>
        <v>0</v>
      </c>
      <c r="K129" s="146"/>
      <c r="L129" s="33"/>
      <c r="M129" s="147" t="s">
        <v>1</v>
      </c>
      <c r="N129" s="148" t="s">
        <v>41</v>
      </c>
      <c r="O129" s="58"/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1" t="s">
        <v>128</v>
      </c>
      <c r="AT129" s="151" t="s">
        <v>124</v>
      </c>
      <c r="AU129" s="151" t="s">
        <v>83</v>
      </c>
      <c r="AY129" s="17" t="s">
        <v>123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7" t="s">
        <v>83</v>
      </c>
      <c r="BK129" s="152">
        <f t="shared" si="9"/>
        <v>0</v>
      </c>
      <c r="BL129" s="17" t="s">
        <v>128</v>
      </c>
      <c r="BM129" s="151" t="s">
        <v>186</v>
      </c>
    </row>
    <row r="130" spans="1:65" s="2" customFormat="1" ht="24.2" customHeight="1">
      <c r="A130" s="32"/>
      <c r="B130" s="138"/>
      <c r="C130" s="139" t="s">
        <v>156</v>
      </c>
      <c r="D130" s="139" t="s">
        <v>124</v>
      </c>
      <c r="E130" s="140" t="s">
        <v>642</v>
      </c>
      <c r="F130" s="141" t="s">
        <v>643</v>
      </c>
      <c r="G130" s="142" t="s">
        <v>624</v>
      </c>
      <c r="H130" s="143">
        <v>1</v>
      </c>
      <c r="I130" s="144"/>
      <c r="J130" s="145">
        <f t="shared" si="0"/>
        <v>0</v>
      </c>
      <c r="K130" s="146"/>
      <c r="L130" s="33"/>
      <c r="M130" s="147" t="s">
        <v>1</v>
      </c>
      <c r="N130" s="148" t="s">
        <v>41</v>
      </c>
      <c r="O130" s="58"/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1" t="s">
        <v>128</v>
      </c>
      <c r="AT130" s="151" t="s">
        <v>124</v>
      </c>
      <c r="AU130" s="151" t="s">
        <v>83</v>
      </c>
      <c r="AY130" s="17" t="s">
        <v>123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7" t="s">
        <v>83</v>
      </c>
      <c r="BK130" s="152">
        <f t="shared" si="9"/>
        <v>0</v>
      </c>
      <c r="BL130" s="17" t="s">
        <v>128</v>
      </c>
      <c r="BM130" s="151" t="s">
        <v>189</v>
      </c>
    </row>
    <row r="131" spans="1:65" s="2" customFormat="1" ht="24.2" customHeight="1">
      <c r="A131" s="32"/>
      <c r="B131" s="138"/>
      <c r="C131" s="139" t="s">
        <v>190</v>
      </c>
      <c r="D131" s="139" t="s">
        <v>124</v>
      </c>
      <c r="E131" s="140" t="s">
        <v>644</v>
      </c>
      <c r="F131" s="141" t="s">
        <v>645</v>
      </c>
      <c r="G131" s="142" t="s">
        <v>624</v>
      </c>
      <c r="H131" s="143">
        <v>1</v>
      </c>
      <c r="I131" s="144"/>
      <c r="J131" s="145">
        <f t="shared" si="0"/>
        <v>0</v>
      </c>
      <c r="K131" s="146"/>
      <c r="L131" s="33"/>
      <c r="M131" s="147" t="s">
        <v>1</v>
      </c>
      <c r="N131" s="148" t="s">
        <v>41</v>
      </c>
      <c r="O131" s="58"/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1" t="s">
        <v>128</v>
      </c>
      <c r="AT131" s="151" t="s">
        <v>124</v>
      </c>
      <c r="AU131" s="151" t="s">
        <v>83</v>
      </c>
      <c r="AY131" s="17" t="s">
        <v>123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7" t="s">
        <v>83</v>
      </c>
      <c r="BK131" s="152">
        <f t="shared" si="9"/>
        <v>0</v>
      </c>
      <c r="BL131" s="17" t="s">
        <v>128</v>
      </c>
      <c r="BM131" s="151" t="s">
        <v>193</v>
      </c>
    </row>
    <row r="132" spans="1:65" s="2" customFormat="1" ht="21.75" customHeight="1">
      <c r="A132" s="32"/>
      <c r="B132" s="138"/>
      <c r="C132" s="139" t="s">
        <v>164</v>
      </c>
      <c r="D132" s="139" t="s">
        <v>124</v>
      </c>
      <c r="E132" s="140" t="s">
        <v>646</v>
      </c>
      <c r="F132" s="141" t="s">
        <v>647</v>
      </c>
      <c r="G132" s="142" t="s">
        <v>151</v>
      </c>
      <c r="H132" s="143">
        <v>1</v>
      </c>
      <c r="I132" s="144"/>
      <c r="J132" s="145">
        <f t="shared" si="0"/>
        <v>0</v>
      </c>
      <c r="K132" s="146"/>
      <c r="L132" s="33"/>
      <c r="M132" s="147" t="s">
        <v>1</v>
      </c>
      <c r="N132" s="148" t="s">
        <v>41</v>
      </c>
      <c r="O132" s="58"/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1" t="s">
        <v>128</v>
      </c>
      <c r="AT132" s="151" t="s">
        <v>124</v>
      </c>
      <c r="AU132" s="151" t="s">
        <v>83</v>
      </c>
      <c r="AY132" s="17" t="s">
        <v>123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7" t="s">
        <v>83</v>
      </c>
      <c r="BK132" s="152">
        <f t="shared" si="9"/>
        <v>0</v>
      </c>
      <c r="BL132" s="17" t="s">
        <v>128</v>
      </c>
      <c r="BM132" s="151" t="s">
        <v>196</v>
      </c>
    </row>
    <row r="133" spans="1:65" s="2" customFormat="1" ht="16.5" customHeight="1">
      <c r="A133" s="32"/>
      <c r="B133" s="138"/>
      <c r="C133" s="139" t="s">
        <v>8</v>
      </c>
      <c r="D133" s="139" t="s">
        <v>124</v>
      </c>
      <c r="E133" s="140" t="s">
        <v>648</v>
      </c>
      <c r="F133" s="141" t="s">
        <v>649</v>
      </c>
      <c r="G133" s="142" t="s">
        <v>624</v>
      </c>
      <c r="H133" s="143">
        <v>1</v>
      </c>
      <c r="I133" s="144"/>
      <c r="J133" s="145">
        <f t="shared" si="0"/>
        <v>0</v>
      </c>
      <c r="K133" s="146"/>
      <c r="L133" s="33"/>
      <c r="M133" s="147" t="s">
        <v>1</v>
      </c>
      <c r="N133" s="148" t="s">
        <v>41</v>
      </c>
      <c r="O133" s="58"/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1" t="s">
        <v>128</v>
      </c>
      <c r="AT133" s="151" t="s">
        <v>124</v>
      </c>
      <c r="AU133" s="151" t="s">
        <v>83</v>
      </c>
      <c r="AY133" s="17" t="s">
        <v>123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7" t="s">
        <v>83</v>
      </c>
      <c r="BK133" s="152">
        <f t="shared" si="9"/>
        <v>0</v>
      </c>
      <c r="BL133" s="17" t="s">
        <v>128</v>
      </c>
      <c r="BM133" s="151" t="s">
        <v>200</v>
      </c>
    </row>
    <row r="134" spans="1:65" s="2" customFormat="1" ht="24.2" customHeight="1">
      <c r="A134" s="32"/>
      <c r="B134" s="138"/>
      <c r="C134" s="139" t="s">
        <v>168</v>
      </c>
      <c r="D134" s="139" t="s">
        <v>124</v>
      </c>
      <c r="E134" s="140" t="s">
        <v>650</v>
      </c>
      <c r="F134" s="141" t="s">
        <v>651</v>
      </c>
      <c r="G134" s="142" t="s">
        <v>151</v>
      </c>
      <c r="H134" s="143">
        <v>3</v>
      </c>
      <c r="I134" s="144"/>
      <c r="J134" s="145">
        <f t="shared" si="0"/>
        <v>0</v>
      </c>
      <c r="K134" s="146"/>
      <c r="L134" s="33"/>
      <c r="M134" s="147" t="s">
        <v>1</v>
      </c>
      <c r="N134" s="148" t="s">
        <v>41</v>
      </c>
      <c r="O134" s="58"/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1" t="s">
        <v>128</v>
      </c>
      <c r="AT134" s="151" t="s">
        <v>124</v>
      </c>
      <c r="AU134" s="151" t="s">
        <v>83</v>
      </c>
      <c r="AY134" s="17" t="s">
        <v>123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7" t="s">
        <v>83</v>
      </c>
      <c r="BK134" s="152">
        <f t="shared" si="9"/>
        <v>0</v>
      </c>
      <c r="BL134" s="17" t="s">
        <v>128</v>
      </c>
      <c r="BM134" s="151" t="s">
        <v>205</v>
      </c>
    </row>
    <row r="135" spans="1:65" s="2" customFormat="1" ht="24.2" customHeight="1">
      <c r="A135" s="32"/>
      <c r="B135" s="138"/>
      <c r="C135" s="139" t="s">
        <v>210</v>
      </c>
      <c r="D135" s="139" t="s">
        <v>124</v>
      </c>
      <c r="E135" s="140" t="s">
        <v>652</v>
      </c>
      <c r="F135" s="141" t="s">
        <v>653</v>
      </c>
      <c r="G135" s="142" t="s">
        <v>624</v>
      </c>
      <c r="H135" s="143">
        <v>1</v>
      </c>
      <c r="I135" s="144"/>
      <c r="J135" s="145">
        <f t="shared" si="0"/>
        <v>0</v>
      </c>
      <c r="K135" s="146"/>
      <c r="L135" s="33"/>
      <c r="M135" s="147" t="s">
        <v>1</v>
      </c>
      <c r="N135" s="148" t="s">
        <v>41</v>
      </c>
      <c r="O135" s="58"/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1" t="s">
        <v>128</v>
      </c>
      <c r="AT135" s="151" t="s">
        <v>124</v>
      </c>
      <c r="AU135" s="151" t="s">
        <v>83</v>
      </c>
      <c r="AY135" s="17" t="s">
        <v>123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7" t="s">
        <v>83</v>
      </c>
      <c r="BK135" s="152">
        <f t="shared" si="9"/>
        <v>0</v>
      </c>
      <c r="BL135" s="17" t="s">
        <v>128</v>
      </c>
      <c r="BM135" s="151" t="s">
        <v>213</v>
      </c>
    </row>
    <row r="136" spans="1:65" s="2" customFormat="1" ht="30.75" customHeight="1">
      <c r="A136" s="32"/>
      <c r="B136" s="138"/>
      <c r="C136" s="139" t="s">
        <v>175</v>
      </c>
      <c r="D136" s="139" t="s">
        <v>124</v>
      </c>
      <c r="E136" s="140" t="s">
        <v>654</v>
      </c>
      <c r="F136" s="141" t="s">
        <v>664</v>
      </c>
      <c r="G136" s="142" t="s">
        <v>226</v>
      </c>
      <c r="H136" s="143">
        <v>1600</v>
      </c>
      <c r="I136" s="144"/>
      <c r="J136" s="145">
        <f t="shared" si="0"/>
        <v>0</v>
      </c>
      <c r="K136" s="146"/>
      <c r="L136" s="33"/>
      <c r="M136" s="147" t="s">
        <v>1</v>
      </c>
      <c r="N136" s="148" t="s">
        <v>41</v>
      </c>
      <c r="O136" s="58"/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1" t="s">
        <v>128</v>
      </c>
      <c r="AT136" s="151" t="s">
        <v>124</v>
      </c>
      <c r="AU136" s="151" t="s">
        <v>83</v>
      </c>
      <c r="AY136" s="17" t="s">
        <v>123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7" t="s">
        <v>83</v>
      </c>
      <c r="BK136" s="152">
        <f t="shared" si="9"/>
        <v>0</v>
      </c>
      <c r="BL136" s="17" t="s">
        <v>128</v>
      </c>
      <c r="BM136" s="151" t="s">
        <v>219</v>
      </c>
    </row>
    <row r="137" spans="2:51" s="13" customFormat="1" ht="22.5">
      <c r="B137" s="162"/>
      <c r="D137" s="154" t="s">
        <v>129</v>
      </c>
      <c r="E137" s="163" t="s">
        <v>1</v>
      </c>
      <c r="F137" s="164" t="s">
        <v>655</v>
      </c>
      <c r="H137" s="163" t="s">
        <v>1</v>
      </c>
      <c r="I137" s="165"/>
      <c r="L137" s="162"/>
      <c r="M137" s="166"/>
      <c r="N137" s="167"/>
      <c r="O137" s="167"/>
      <c r="P137" s="167"/>
      <c r="Q137" s="167"/>
      <c r="R137" s="167"/>
      <c r="S137" s="167"/>
      <c r="T137" s="168"/>
      <c r="AT137" s="163" t="s">
        <v>129</v>
      </c>
      <c r="AU137" s="163" t="s">
        <v>83</v>
      </c>
      <c r="AV137" s="13" t="s">
        <v>83</v>
      </c>
      <c r="AW137" s="13" t="s">
        <v>32</v>
      </c>
      <c r="AX137" s="13" t="s">
        <v>76</v>
      </c>
      <c r="AY137" s="163" t="s">
        <v>123</v>
      </c>
    </row>
    <row r="138" spans="2:51" s="12" customFormat="1" ht="12">
      <c r="B138" s="153"/>
      <c r="D138" s="154"/>
      <c r="E138" s="155" t="s">
        <v>1</v>
      </c>
      <c r="F138" s="156"/>
      <c r="H138" s="157"/>
      <c r="I138" s="158"/>
      <c r="L138" s="153"/>
      <c r="M138" s="202"/>
      <c r="N138" s="203"/>
      <c r="O138" s="203"/>
      <c r="P138" s="203"/>
      <c r="Q138" s="203"/>
      <c r="R138" s="203"/>
      <c r="S138" s="203"/>
      <c r="T138" s="204"/>
      <c r="AT138" s="155" t="s">
        <v>129</v>
      </c>
      <c r="AU138" s="155" t="s">
        <v>83</v>
      </c>
      <c r="AV138" s="12" t="s">
        <v>85</v>
      </c>
      <c r="AW138" s="12" t="s">
        <v>32</v>
      </c>
      <c r="AX138" s="12" t="s">
        <v>83</v>
      </c>
      <c r="AY138" s="155" t="s">
        <v>123</v>
      </c>
    </row>
    <row r="139" spans="1:31" s="2" customFormat="1" ht="6.95" customHeight="1">
      <c r="A139" s="32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33"/>
      <c r="M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</sheetData>
  <autoFilter ref="C116:K13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Šťastný</cp:lastModifiedBy>
  <dcterms:created xsi:type="dcterms:W3CDTF">2022-05-16T10:56:13Z</dcterms:created>
  <dcterms:modified xsi:type="dcterms:W3CDTF">2022-05-17T13:04:27Z</dcterms:modified>
  <cp:category/>
  <cp:version/>
  <cp:contentType/>
  <cp:contentStatus/>
</cp:coreProperties>
</file>