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rozpočt..." sheetId="2" r:id="rId2"/>
    <sheet name="SO 101 - Komunikace" sheetId="3" r:id="rId3"/>
    <sheet name="SO 201 - Most" sheetId="4" r:id="rId4"/>
    <sheet name="SO 301.1 - Ochrana vodovo..." sheetId="5" r:id="rId5"/>
    <sheet name="SO 301.2 - Ochrana vodovo..." sheetId="6" r:id="rId6"/>
    <sheet name="SO 501 - Ochrana plynovodu" sheetId="7" r:id="rId7"/>
    <sheet name="SO 901 - Provizorní lávka..." sheetId="8" r:id="rId8"/>
  </sheets>
  <definedNames>
    <definedName name="_xlnm.Print_Area" localSheetId="0">'Rekapitulace stavby'!$D$4:$AO$76,'Rekapitulace stavby'!$C$82:$AQ$102</definedName>
    <definedName name="_xlnm._FilterDatabase" localSheetId="1" hidden="1">'SO 000 - Vedlejší rozpočt...'!$C$116:$K$168</definedName>
    <definedName name="_xlnm.Print_Area" localSheetId="1">'SO 000 - Vedlejší rozpočt...'!$C$104:$J$168</definedName>
    <definedName name="_xlnm._FilterDatabase" localSheetId="2" hidden="1">'SO 101 - Komunikace'!$C$122:$K$226</definedName>
    <definedName name="_xlnm.Print_Area" localSheetId="2">'SO 101 - Komunikace'!$C$110:$J$226</definedName>
    <definedName name="_xlnm._FilterDatabase" localSheetId="3" hidden="1">'SO 201 - Most'!$C$125:$K$379</definedName>
    <definedName name="_xlnm.Print_Area" localSheetId="3">'SO 201 - Most'!$C$113:$J$379</definedName>
    <definedName name="_xlnm._FilterDatabase" localSheetId="4" hidden="1">'SO 301.1 - Ochrana vodovo...'!$C$124:$K$230</definedName>
    <definedName name="_xlnm.Print_Area" localSheetId="4">'SO 301.1 - Ochrana vodovo...'!$C$112:$J$230</definedName>
    <definedName name="_xlnm._FilterDatabase" localSheetId="5" hidden="1">'SO 301.2 - Ochrana vodovo...'!$C$123:$K$200</definedName>
    <definedName name="_xlnm.Print_Area" localSheetId="5">'SO 301.2 - Ochrana vodovo...'!$C$111:$J$200</definedName>
    <definedName name="_xlnm._FilterDatabase" localSheetId="6" hidden="1">'SO 501 - Ochrana plynovodu'!$C$123:$K$170</definedName>
    <definedName name="_xlnm.Print_Area" localSheetId="6">'SO 501 - Ochrana plynovodu'!$C$111:$J$170</definedName>
    <definedName name="_xlnm._FilterDatabase" localSheetId="7" hidden="1">'SO 901 - Provizorní lávka...'!$C$120:$K$190</definedName>
    <definedName name="_xlnm.Print_Area" localSheetId="7">'SO 901 - Provizorní lávka...'!$C$108:$J$190</definedName>
    <definedName name="_xlnm.Print_Titles" localSheetId="0">'Rekapitulace stavby'!$92:$92</definedName>
    <definedName name="_xlnm.Print_Titles" localSheetId="1">'SO 000 - Vedlejší rozpočt...'!$116:$116</definedName>
    <definedName name="_xlnm.Print_Titles" localSheetId="2">'SO 101 - Komunikace'!$122:$122</definedName>
    <definedName name="_xlnm.Print_Titles" localSheetId="3">'SO 201 - Most'!$125:$125</definedName>
    <definedName name="_xlnm.Print_Titles" localSheetId="4">'SO 301.1 - Ochrana vodovo...'!$124:$124</definedName>
    <definedName name="_xlnm.Print_Titles" localSheetId="5">'SO 301.2 - Ochrana vodovo...'!$123:$123</definedName>
    <definedName name="_xlnm.Print_Titles" localSheetId="6">'SO 501 - Ochrana plynovodu'!$123:$123</definedName>
    <definedName name="_xlnm.Print_Titles" localSheetId="7">'SO 901 - Provizorní lávka...'!$120:$120</definedName>
  </definedNames>
  <calcPr fullCalcOnLoad="1"/>
</workbook>
</file>

<file path=xl/sharedStrings.xml><?xml version="1.0" encoding="utf-8"?>
<sst xmlns="http://schemas.openxmlformats.org/spreadsheetml/2006/main" count="6345" uniqueCount="1008">
  <si>
    <t>Export Komplet</t>
  </si>
  <si>
    <t/>
  </si>
  <si>
    <t>2.0</t>
  </si>
  <si>
    <t>False</t>
  </si>
  <si>
    <t>{a20d263e-0a46-4887-937f-eeb1ec69f18e}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</si>
  <si>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</si>
  <si>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</si>
  <si>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</si>
  <si>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</si>
  <si>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</si>
  <si>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</si>
  <si>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</si>
  <si>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0,0001</t>
  </si>
  <si>
    <t>Kód:</t>
  </si>
  <si>
    <t>201615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</si>
  <si>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</si>
  <si>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</si>
  <si>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Kostelec_most ev.č.244-006</t>
  </si>
  <si>
    <t>KSO:</t>
  </si>
  <si>
    <t>CC-CZ:</t>
  </si>
  <si>
    <t>Místo:</t>
  </si>
  <si>
    <t xml:space="preserve"> </t>
  </si>
  <si>
    <t>Datum:</t>
  </si>
  <si>
    <t>13. 5. 2022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</si>
  <si>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</si>
  <si>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</si>
  <si>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</si>
  <si>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</si>
  <si>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</si>
  <si>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</si>
  <si>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</si>
  <si>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</si>
  <si>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</si>
  <si>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</si>
  <si>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</si>
  <si>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</si>
  <si>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</si>
  <si>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</si>
  <si>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</si>
  <si>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</si>
  <si>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</si>
  <si>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</si>
  <si>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</si>
  <si>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</si>
  <si>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</si>
  <si>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</si>
  <si>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</si>
  <si>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</si>
  <si>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</si>
  <si>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</si>
  <si>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</si>
  <si>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</si>
  <si>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</si>
  <si>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</si>
  <si>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</si>
  <si>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</si>
  <si>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</si>
  <si>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</si>
  <si>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</si>
  <si>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</si>
  <si>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</si>
  <si>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</si>
  <si>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</si>
  <si>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</si>
  <si>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</si>
  <si>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</si>
  <si>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</si>
  <si>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</si>
  <si>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</si>
  <si>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</si>
  <si>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</si>
  <si>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</si>
  <si>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</si>
  <si>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</si>
  <si>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</si>
  <si>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</si>
  <si>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</si>
  <si>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</si>
  <si>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</si>
  <si>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rozpočtové náklady</t>
  </si>
  <si>
    <t>STA</t>
  </si>
  <si>
    <t>1</t>
  </si>
  <si>
    <t>{6422bb74-7044-4c23-b077-21eecddb759d}</t>
  </si>
  <si>
    <t>2</t>
  </si>
  <si>
    <t>SO 101</t>
  </si>
  <si>
    <t>Komunikace</t>
  </si>
  <si>
    <t>{6a2c5576-e57f-4259-b033-5296c467ec66}</t>
  </si>
  <si>
    <t>SO 201</t>
  </si>
  <si>
    <t>Most</t>
  </si>
  <si>
    <t>{418ab5fd-bd97-4b97-a287-369c29625063}</t>
  </si>
  <si>
    <t>SO 301.1</t>
  </si>
  <si>
    <t>Ochrana vodovodu - provizorium</t>
  </si>
  <si>
    <t>{8001499b-b15a-4650-8838-820f3a113a6d}</t>
  </si>
  <si>
    <t>SO 301.2</t>
  </si>
  <si>
    <t>Ochrana vodovodu - definitivní</t>
  </si>
  <si>
    <t>{c0bd9e16-373b-4a87-849c-dc35dbee27da}</t>
  </si>
  <si>
    <t>SO 501</t>
  </si>
  <si>
    <t>Ochrana plynovodu</t>
  </si>
  <si>
    <t>{585510d5-f7aa-4dcb-9424-e99c1f5abcbc}</t>
  </si>
  <si>
    <t>SO 901</t>
  </si>
  <si>
    <t>Provizorní lávka pro pěší</t>
  </si>
  <si>
    <t>{c7747279-d8d2-4b1b-a8bd-9521eba3b16e}</t>
  </si>
  <si>
    <t>KRYCÍ LIST SOUPISU PRACÍ</t>
  </si>
  <si>
    <t>Objekt:</t>
  </si>
  <si>
    <t>SO 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</si>
  <si>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</si>
  <si>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</si>
  <si>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</si>
  <si>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</si>
  <si>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</si>
  <si>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</si>
  <si>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</si>
  <si>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</si>
  <si>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</si>
  <si>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</si>
  <si>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</si>
  <si>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</si>
  <si>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</si>
  <si>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</si>
  <si>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</si>
  <si>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</si>
  <si>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</si>
  <si>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</si>
  <si>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</si>
  <si>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</si>
  <si>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</si>
  <si>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</si>
  <si>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</si>
  <si>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</si>
  <si>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02620</t>
  </si>
  <si>
    <t>ZKOUŠENÍ KONSTRUKCÍ A PRACÍ NEZÁVISLOU ZKUŠEBNOU</t>
  </si>
  <si>
    <t>KPL</t>
  </si>
  <si>
    <t>512</t>
  </si>
  <si>
    <t>1529751199</t>
  </si>
  <si>
    <t>PP</t>
  </si>
  <si>
    <t>ZKOUŠENÍ KONSTRUKCÍ A PRACÍ NEZÁVISLOU ZKUŠEBNOU
Kontrolní zkoušky a odběr kontrolních vzorku - SO 201.</t>
  </si>
  <si>
    <t>PSC</t>
  </si>
  <si>
    <t>Poznámka k souboru cen:
zahrnuje veškeré náklady spojené s objednatelem požadovanými zkouškami</t>
  </si>
  <si>
    <t>02720</t>
  </si>
  <si>
    <t>POMOC PRÁCE ZŘÍZ NEBO ZAJIŠŤ REGULACI A OCHRANU DOPRAVY</t>
  </si>
  <si>
    <t>-2131399684</t>
  </si>
  <si>
    <t>POMOC PRÁCE ZŘÍZ NEBO ZAJIŠŤ REGULACI A OCHRANU DOPRAVY
Položka zahrnuje dopravně inženýrská opatření v průběhu celé stavby.</t>
  </si>
  <si>
    <t>Poznámka k souboru cen:
zahrnuje veškeré náklady spojené s objednatelem požadovanými zařízeními</t>
  </si>
  <si>
    <t>3</t>
  </si>
  <si>
    <t>02720.1</t>
  </si>
  <si>
    <t xml:space="preserve">OPRAVA OBJÍZDNÝCH TRAS CELOPLOŠNÝCH - ACO tl. 50mm </t>
  </si>
  <si>
    <t>1054344929</t>
  </si>
  <si>
    <t>POMOC PRÁCE ZŘÍZ NEBO ZAJIŠŤ REGULACI A OCHRANU DOPRAVY
Případná oprava objízdných tras po ukončení stavby. 
Čerpáno se souhlasem TDI a investora.</t>
  </si>
  <si>
    <t>02730</t>
  </si>
  <si>
    <t>POMOC PRÁCE ZŘÍZ NEBO ZAJIŠŤ OCHRANU INŽENÝRSKÝCH SÍTÍ</t>
  </si>
  <si>
    <t>KČ</t>
  </si>
  <si>
    <t>1643491521</t>
  </si>
  <si>
    <t>5</t>
  </si>
  <si>
    <t>02911</t>
  </si>
  <si>
    <t>OSTATNÍ POŽADAVKY - GEODETICKÉ ZAMĚŘENÍ</t>
  </si>
  <si>
    <t>-400653642</t>
  </si>
  <si>
    <t>Poznámka k souboru cen:
zahrnuje veškeré náklady spojené s objednatelem požadovanými pracemi</t>
  </si>
  <si>
    <t>6</t>
  </si>
  <si>
    <t>02911.1</t>
  </si>
  <si>
    <t>OSTATNÍ POŽADAVKY - VYTYČENÍ ING. SÍTÍ</t>
  </si>
  <si>
    <t>-1855920677</t>
  </si>
  <si>
    <t>7</t>
  </si>
  <si>
    <t>02940</t>
  </si>
  <si>
    <t>OSTATNÍ POŽADAVKY - VYPRACOVÁNÍ DOKUMENTACE</t>
  </si>
  <si>
    <t>-1903873684</t>
  </si>
  <si>
    <t xml:space="preserve">OSTATNÍ POŽADAVKY - VYPRACOVÁNÍ DOKUMENTACE
výpočet zatížitelnosti po dokončení stavby dle skutečných parametrů
</t>
  </si>
  <si>
    <t>8</t>
  </si>
  <si>
    <t>02940.1</t>
  </si>
  <si>
    <t>OSTATNÍ POŽADAVKY - VYPRACOVÁNÍ DOKUMENTACE SKUT. PROVEDENÍ</t>
  </si>
  <si>
    <t>-919440808</t>
  </si>
  <si>
    <t>VV</t>
  </si>
  <si>
    <t>"SO 101"1</t>
  </si>
  <si>
    <t>9</t>
  </si>
  <si>
    <t>02940.2</t>
  </si>
  <si>
    <t>-424532537</t>
  </si>
  <si>
    <t>"SO 201"1</t>
  </si>
  <si>
    <t>10</t>
  </si>
  <si>
    <t>029412</t>
  </si>
  <si>
    <t>OSTATNÍ POŽADAVKY - VYPRACOVÁNÍ MOSTNÍHO LISTU</t>
  </si>
  <si>
    <t>KUS</t>
  </si>
  <si>
    <t>1867301230</t>
  </si>
  <si>
    <t>11</t>
  </si>
  <si>
    <t>02943.1</t>
  </si>
  <si>
    <t>OSTATNÍ POŽADAVKY - VYPRACOVÁNÍ RDS</t>
  </si>
  <si>
    <t>1759615394</t>
  </si>
  <si>
    <t>12</t>
  </si>
  <si>
    <t>02943.2</t>
  </si>
  <si>
    <t>-1500702309</t>
  </si>
  <si>
    <t>13</t>
  </si>
  <si>
    <t>02943.3</t>
  </si>
  <si>
    <t>1768601809</t>
  </si>
  <si>
    <t>"SO 301.1"1</t>
  </si>
  <si>
    <t>16</t>
  </si>
  <si>
    <t>02950</t>
  </si>
  <si>
    <t>OSTATNÍ POŽADAVKY - POSUDKY, KONTROLY, REVIZNÍ ZPRÁVY</t>
  </si>
  <si>
    <t>2125142685</t>
  </si>
  <si>
    <t>OSTATNÍ POŽADAVKY - POSUDKY, KONTROLY, REVIZNÍ ZPRÁVY
Pasport objektů před stavbou.</t>
  </si>
  <si>
    <t>14</t>
  </si>
  <si>
    <t>029522</t>
  </si>
  <si>
    <t>OSTATNÍ POŽADAVKY - REVIZNÍ ZPRÁVY</t>
  </si>
  <si>
    <t>1296334031</t>
  </si>
  <si>
    <t>03100</t>
  </si>
  <si>
    <t>ZAŘÍZENÍ STAVENIŠTĚ - ZŘÍZENÍ, PROVOZ, DEMONTÁŽ</t>
  </si>
  <si>
    <t>1235793136</t>
  </si>
  <si>
    <t>Poznámka k souboru cen:
zahrnuje objednatelem povolené náklady na pořízení (event. pronájem), provozování, udržování a likvidaci zhotovitelova zařízení</t>
  </si>
  <si>
    <t>SO 101 - Komunikace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</si>
  <si>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</si>
  <si>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</si>
  <si>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</si>
  <si>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</si>
  <si>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>PSV - Práce a dodávky PSV</t>
  </si>
  <si>
    <t xml:space="preserve">    741 - Elektroinstalace - silnoproud</t>
  </si>
  <si>
    <t>HSV</t>
  </si>
  <si>
    <t>Práce a dodávky HSV</t>
  </si>
  <si>
    <t>Zemní práce</t>
  </si>
  <si>
    <t>113338</t>
  </si>
  <si>
    <t>ODSTRAN PODKL ZPEVNĚNÝCH PLOCH S ASFALT POJIVEM, ODVOZ DO 20KM</t>
  </si>
  <si>
    <t>M3</t>
  </si>
  <si>
    <t>543040899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</si>
  <si>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</si>
  <si>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 xml:space="preserve"> "předpolí"(5,8+3,5)*7,2</t>
  </si>
  <si>
    <t>113488</t>
  </si>
  <si>
    <t>ODSTRANĚNÍ KRYTU ZPEVNĚNÝCH PLOCH Z DLAŽDIC VČETNĚ PODKLADU, ODVOZ DO 20KM</t>
  </si>
  <si>
    <t>-746249311</t>
  </si>
  <si>
    <t>ODSTRANĚNÍ KRYTU ZPEVNĚNÝCH PLOCH Z DLAŽDIC VČETNĚ PODKLADU, ODVOZ DO 20KM
Odstranění krytu chodníků ze zámkové dlažby, včetně odvozu a uložení na skládku KSÚS, nebo jinou určenou skládku</t>
  </si>
  <si>
    <t>"nové chodníky"(57+55)*0,15</t>
  </si>
  <si>
    <t>113524</t>
  </si>
  <si>
    <t>ODSTRANĚNÍ CHODNÍKOVÝCH OBRUBNÍKŮ BETONOVÝCH, ODVOZ DO 5KM</t>
  </si>
  <si>
    <t>M</t>
  </si>
  <si>
    <t>-1395928201</t>
  </si>
  <si>
    <t>ODSTRANĚNÍ CHODNÍKOVÝCH A SILNIČNÍCH OBRUBNÍKŮ BETONOVÝCH, ODVOZ DO 5KM</t>
  </si>
  <si>
    <t>"odstranění stávajících obrub"31+32</t>
  </si>
  <si>
    <t>113728</t>
  </si>
  <si>
    <t>FRÉZOVÁNÍ ZPEVNĚNÝCH PLOCH ASFALTOVÝCH, ODVOZ DO 20KM</t>
  </si>
  <si>
    <t>-1610210294</t>
  </si>
  <si>
    <t>"fréza stávajícího asfaltu"200*0,04+195*0,06+7,2*(6,5+4,5)*0,09</t>
  </si>
  <si>
    <t>122738</t>
  </si>
  <si>
    <t>ODKOPÁVKY A PROKOPÁVKY OBECNÉ TŘ. I, ODVOZ DO 20KM</t>
  </si>
  <si>
    <t>-1218482607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</si>
  <si>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</si>
  <si>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"odkopávky chodníků"(21+16+17+25)*(0,35-0,15)</t>
  </si>
  <si>
    <t>18110</t>
  </si>
  <si>
    <t>ÚPRAVA PLÁNĚ SE ZHUTNĚNÍM V HORNINĚ TŘ. I</t>
  </si>
  <si>
    <t>M2</t>
  </si>
  <si>
    <t>-1889663909</t>
  </si>
  <si>
    <t>Poznámka k souboru cen:
položka zahrnuje úpravu pláně včetně vyrovnání výškových rozdílů. Míru zhutnění určuje projekt.</t>
  </si>
  <si>
    <t>16*9</t>
  </si>
  <si>
    <t>Komunikace pozemní</t>
  </si>
  <si>
    <t>56334</t>
  </si>
  <si>
    <t>VOZOVKOVÉ VRSTVY ZE ŠTĚRKODRTI TL. DO 200MM</t>
  </si>
  <si>
    <t>1481876408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</si>
  <si>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</si>
  <si>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"nové chodníky"15,5+22+20+15</t>
  </si>
  <si>
    <t>56335</t>
  </si>
  <si>
    <t>VOZOVKOVÉ VRSTVY ZE ŠTĚRKODRTI TL. DO 250MM</t>
  </si>
  <si>
    <t>-287040716</t>
  </si>
  <si>
    <t xml:space="preserve"> "předpolí - ŠD tl. 250 mm"(5,8+3,5)*7,2</t>
  </si>
  <si>
    <t>574A33</t>
  </si>
  <si>
    <t>ASFALTOVÝ BETON PRO OBRUSNÉ VRSTVY ACO 11 TL. 40MM</t>
  </si>
  <si>
    <t>1400455993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</si>
  <si>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</si>
  <si>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11+ tl. 40 mm - celá vozovka"200</t>
  </si>
  <si>
    <t>574D55</t>
  </si>
  <si>
    <t>ASFALTOVÝ BETON PRO LOŽNÍ VRSTVY MODIFIK ACL 16 TL. 60MM</t>
  </si>
  <si>
    <t>1952435873</t>
  </si>
  <si>
    <t>"ACL 16+ tl. 60 mm - předpolí"(35,3+55,6)</t>
  </si>
  <si>
    <t>574E88</t>
  </si>
  <si>
    <t>ASFALTOVÝ BETON PRO PODKLADNÍ VRSTVY ACP 22+, 22S TL. 90MM</t>
  </si>
  <si>
    <t>-1109381905</t>
  </si>
  <si>
    <t>"ACP 22* tl. 90 mm - předpolí"7,2*(6,5+4,5)</t>
  </si>
  <si>
    <t>575C53</t>
  </si>
  <si>
    <t>LITÝ ASFALT MA IV (OCHRANA MOSTNÍ IZOLACE) 11 TL. 40MM</t>
  </si>
  <si>
    <t>466166549</t>
  </si>
  <si>
    <t>"MA 11 IV tl. 40 mm - most"7,2*15</t>
  </si>
  <si>
    <t>58221</t>
  </si>
  <si>
    <t>DLÁŽDĚNÉ KRYTY Z DROBNÝCH KOSTEK DO LOŽE Z KAMENIVA</t>
  </si>
  <si>
    <t>-1177011662</t>
  </si>
  <si>
    <t>Poznámka k souboru cen:
- 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</si>
  <si>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"nové chodníky"57+55</t>
  </si>
  <si>
    <t>582612</t>
  </si>
  <si>
    <t>KRYTY Z BETON DLAŽDIC SE ZÁMKEM ŠEDÝCH TL 80MM DO LOŽE Z KAM</t>
  </si>
  <si>
    <t>-1471897671</t>
  </si>
  <si>
    <t>"předláždění chodníku - reliéfní dlažba - dlažba most"(22+25+17+16)-(4+4)-10</t>
  </si>
  <si>
    <t>58261B</t>
  </si>
  <si>
    <t>KRYTY Z BETON DLAŽDIC SE ZÁMKEM BAREV RELIÉF TL 80MM DO LOŽE Z KAM</t>
  </si>
  <si>
    <t>1861653763</t>
  </si>
  <si>
    <t>"reliéfní dlažba"4+4</t>
  </si>
  <si>
    <t>58920</t>
  </si>
  <si>
    <t>VÝPLŇ SPAR MODIFIKOVANÝM ASFALTEM</t>
  </si>
  <si>
    <t>1754750366</t>
  </si>
  <si>
    <t>Poznámka k souboru cen:
položka zahrnuje: - dodávku předepsaného materiálu - vyčištění a výplň spar tímto materiálem</t>
  </si>
  <si>
    <t>"zálivka podél obrub a říms mostu"31+32+8+7,2</t>
  </si>
  <si>
    <t>Ostatní konstrukce a práce, bourání</t>
  </si>
  <si>
    <t>17</t>
  </si>
  <si>
    <t>915211</t>
  </si>
  <si>
    <t>VODOROVNÉ DOPRAVNÍ ZNAČENÍ PLASTEM HLADKÉ - DODÁVKA A POKLÁDKA</t>
  </si>
  <si>
    <t>912900451</t>
  </si>
  <si>
    <t>Poznámka k souboru cen:
položka zahrnuje: - dodání a pokládku nátěrového materiálu (měří se pouze natíraná plocha) - předznačení a reflexní úpravu</t>
  </si>
  <si>
    <t>"VDZ"7*0,5*5+3*0,125*27</t>
  </si>
  <si>
    <t>18</t>
  </si>
  <si>
    <t>917425</t>
  </si>
  <si>
    <t>CHODNÍKOVÉ OBRUBY Z KAMENNÝCH OBRUBNÍKŮ ŠÍŘ 200MM</t>
  </si>
  <si>
    <t>349101635</t>
  </si>
  <si>
    <t>Poznámka k souboru cen:
Položka zahrnuje: dodání a pokládku kamenných obrubníků o rozměrech předepsaných zadávací dokumentací betonové lože i boční betonovou opěrku.</t>
  </si>
  <si>
    <t>"obrubníky"31+32</t>
  </si>
  <si>
    <t>19</t>
  </si>
  <si>
    <t>919111</t>
  </si>
  <si>
    <t>ŘEZÁNÍ ASFALTOVÉHO KRYTU VOZOVEK TL DO 50MM</t>
  </si>
  <si>
    <t>2088367780</t>
  </si>
  <si>
    <t>Poznámka k souboru cen:
položka zahrnuje řezání vozovkové vrstvy v předepsané tloušťce, včetně spotřeby vody</t>
  </si>
  <si>
    <t>15+12,5</t>
  </si>
  <si>
    <t>20</t>
  </si>
  <si>
    <t>919112</t>
  </si>
  <si>
    <t>ŘEZÁNÍ ASFALTOVÉHO KRYTU VOZOVEK TL DO 100MM</t>
  </si>
  <si>
    <t>-919785044</t>
  </si>
  <si>
    <t>8+7,2</t>
  </si>
  <si>
    <t>PSV</t>
  </si>
  <si>
    <t>Práce a dodávky PSV</t>
  </si>
  <si>
    <t>741</t>
  </si>
  <si>
    <t>Elektroinstalace - silnoproud</t>
  </si>
  <si>
    <t>743Z11.1</t>
  </si>
  <si>
    <t>DEMONTÁŽ A ZPĚTNÁ MONTÁŽ SLOUPU VO</t>
  </si>
  <si>
    <t>-1450791386</t>
  </si>
  <si>
    <t>DEMONTÁŽ A ZPĚTNÁ MONTÁŽ SLOUPU VO
Položka zahrnuje veškeré práce spojené s demontáží sloupu VO po dobu výstavby.</t>
  </si>
  <si>
    <t>Poznámka k souboru cen:
1. Položka obsahuje: – všechny náklady na demontáž stávajícího zařízení se všemi pomocnými doplňujícími úpravami pro jeho likvidaci – naložení vybouraného materiálu na dopravní prostředek 2. Položka neobsahuje: – odvoz vybouraného materiálu – poplatek za likvidaci odpadů (nacení se dle SSD 0) 3. Způsob měření: Udává se počet kusů kompletní konstrukce nebo práce.</t>
  </si>
  <si>
    <t>22</t>
  </si>
  <si>
    <t>014112</t>
  </si>
  <si>
    <t>POPLATKY ZA SKLÁDKU TYP S-IO (INERTNÍ ODPAD)</t>
  </si>
  <si>
    <t>T</t>
  </si>
  <si>
    <t>-1204008508</t>
  </si>
  <si>
    <t>Poznámka k souboru cen:
zahrnuje veškeré poplatky provozovateli skládky související s uložením odpadu na skládce.</t>
  </si>
  <si>
    <t>"pol. 113524 - odstr. obrub"63*0,25*0,15*2,2</t>
  </si>
  <si>
    <t>23</t>
  </si>
  <si>
    <t>014122</t>
  </si>
  <si>
    <t>POPLATKY ZA SKLÁDKU TYP S-OO (OSTATNÍ ODPAD)</t>
  </si>
  <si>
    <t>-441108761</t>
  </si>
  <si>
    <t>"pol. 113338 - odstr. podkladu"66,96*4,8</t>
  </si>
  <si>
    <t>"pol. 122738 - odkop"15,8*1,8</t>
  </si>
  <si>
    <t>24</t>
  </si>
  <si>
    <t>014132</t>
  </si>
  <si>
    <t>POPLATKY ZA SKLÁDKU TYP S-NO (NEBEZPEČNÝ ODPAD)</t>
  </si>
  <si>
    <t>-577551998</t>
  </si>
  <si>
    <t>"pol. 113728 - fréza"26,828*2,4</t>
  </si>
  <si>
    <t>SO 201 - Most</t>
  </si>
  <si>
    <t>0 - Všeobecné konstrukce a práce</t>
  </si>
  <si>
    <t>1 - Zemní práce</t>
  </si>
  <si>
    <t>2 - Základy</t>
  </si>
  <si>
    <t>3 - Svislé konstrukce</t>
  </si>
  <si>
    <t>4 - Vodorovné konstrukce</t>
  </si>
  <si>
    <t>6 - Úpravy povrchů, podlahy, výplně otvorů</t>
  </si>
  <si>
    <t>5 - Přidružená stavební výroba</t>
  </si>
  <si>
    <t xml:space="preserve">    8 - Trubní vedení</t>
  </si>
  <si>
    <t>Všeobecné konstrukce a práce</t>
  </si>
  <si>
    <t>014102.1</t>
  </si>
  <si>
    <t>POPLATKY ZA SKLÁDKU</t>
  </si>
  <si>
    <t>88587434</t>
  </si>
  <si>
    <t>"pol. 966168 - bourání kcí ze ŽB"8,040*2,5</t>
  </si>
  <si>
    <t>014102.2</t>
  </si>
  <si>
    <t>966458113</t>
  </si>
  <si>
    <t xml:space="preserve">"pol. 131738 - hloubení jam"124,870*1,8 </t>
  </si>
  <si>
    <t xml:space="preserve">"pol. 12960 - čištění vodoteče"28,875*1,8 </t>
  </si>
  <si>
    <t>11090</t>
  </si>
  <si>
    <t>VŠEOBECNÉ VYKLIZENÍ OSTATNÍCH PLOCH</t>
  </si>
  <si>
    <t>Poznámka k souboru cen:
zahrnuje odstranění všech překážek pro uskutečnění stavby</t>
  </si>
  <si>
    <t>505+98</t>
  </si>
  <si>
    <t>11514</t>
  </si>
  <si>
    <t>ČERPÁNÍ VODY DO 4000 L/MIN</t>
  </si>
  <si>
    <t>HOD</t>
  </si>
  <si>
    <t>Poznámka k souboru cen:
Položka čerpání vody na povrchu zahrnuje i potrubí, pohotovost záložní čerpací soupravy a zřízení čerpací jímky. Součástí položky je také následná demontáž a likvidace těchto zařízení</t>
  </si>
  <si>
    <t>11527</t>
  </si>
  <si>
    <t>PŘEV VOD NA POVRCHU POTR DN DO 1000MM NEBO ŽLAB R.O. DO 3,6M</t>
  </si>
  <si>
    <t>PŘEV VOD NA POVRCHU POTR DN DO 1000MM NEBO ŽLAB R.O. DO 3,6M
Kompletní zatrubnění vodoteče během stavby vč. usměrnění toku do potrubí</t>
  </si>
  <si>
    <t>Poznámka k souboru cen:
Položka převedení vody na povrchu zahrnuje zřízení, udržování a odstranění příslušného zařízení. Převedení vody se uvádí buď průměrem potrubí (DN) nebo délkou rozvinutého obvodu žlabu (r.o.).</t>
  </si>
  <si>
    <t>12960</t>
  </si>
  <si>
    <t>ČIŠTĚNÍ VODOTEČÍ A MELIORAČ KANÁLŮ OD NÁNOSŮ</t>
  </si>
  <si>
    <t>26</t>
  </si>
  <si>
    <t xml:space="preserve">ČIŠTĚNÍ VODOTEČÍ A MELIORAČ KANÁLŮ OD NÁNOSŮ
Úprava koryta přemosťované vodoteče v nezbytně nutné míře, vyčištění případných náplav a uvedení koryta do původního stavu po vybudování ochranných prahů. 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</si>
  <si>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</si>
  <si>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7,7*0,25*15</t>
  </si>
  <si>
    <t>131738.1</t>
  </si>
  <si>
    <t>HLOUBENÍ JAM ZAPAŽ I NEPAŽ TŘ. I, ODVOZ DO 20KM</t>
  </si>
  <si>
    <t>-39840788</t>
  </si>
  <si>
    <t>HLOUBENÍ JAM ZAPAŽ I NEPAŽ TŘ. 1-4, ODVOZ DO 20KM
Skládkovné je zahrnuto v položce č. 014102.2.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</si>
  <si>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</si>
  <si>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9,24*7,2+(1,1+0,77)*26,6+4*1,5*1*0,5+3,5*8*0,2</t>
  </si>
  <si>
    <t>17481</t>
  </si>
  <si>
    <t>ZÁSYP JAM A RÝH Z NAKUPOVANÝCH MATERIÁLŮ</t>
  </si>
  <si>
    <t>30</t>
  </si>
  <si>
    <t>ZÁSYP JAM A RÝH Z NAKUPOVANÝCH MATERIÁLŮ
Zásyp pod souvrstvím chodníku na předpolí mostu, podél křídel a ostatní úpravy terénu. Drcené kamenivo, vč. nákupu materiálu a hutnění po vrstvách tl. 300 mm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</si>
  <si>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</si>
  <si>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(26,6-15)*(1,1+0,77)</t>
  </si>
  <si>
    <t>17760</t>
  </si>
  <si>
    <t>ZEMNÍ HRÁZKY ZE ZEMIN KAMENITÝCH A BALVANITÝCH</t>
  </si>
  <si>
    <t>32</t>
  </si>
  <si>
    <t>ZEMNÍ HRÁZKY ZE ZEMIN KAMENITÝCH A BALVANITÝCH
Včetně dopravy materiálu, zřízení, udržování po dobu stavby, odstranění, odvozu na skládku a případného poplatku za skládku.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</si>
  <si>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</si>
  <si>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3,6*(16,9+9,3)</t>
  </si>
  <si>
    <t>18223</t>
  </si>
  <si>
    <t>ROZPROSTŘENÍ ORNICE VE SVAHU V TL DO 0,20M</t>
  </si>
  <si>
    <t>34</t>
  </si>
  <si>
    <t>ROZPROSTŘENÍ ORNICE VE SVAHU V TL DO 0,20M
Terén svahu vedle mostního křídla vpravo u opěry O1</t>
  </si>
  <si>
    <t>Poznámka k souboru cen:
položka zahrnuje: nutné přemístění ornice z dočasných skládek vzdálených do 50m rozprostření ornice v předepsané tloušťce ve svahu přes 1:5</t>
  </si>
  <si>
    <t>3,5*8</t>
  </si>
  <si>
    <t>18242.1</t>
  </si>
  <si>
    <t>ZALOŽENÍ TRÁVNÍKU HYDROOSEVEM NA ORNICI</t>
  </si>
  <si>
    <t>36</t>
  </si>
  <si>
    <t>ZALOŽENÍ TRÁVNÍKU HYDROOSEVEM NA ORNICI
Založení trávníku na upraveném terénu a obnova na stávajících částech dotčených stavbou, včetně krytí vrstvou kotvené biodegradabilní textílie</t>
  </si>
  <si>
    <t>Poznámka k souboru cen:
Zahrnuje dodání předepsané travní směsi, hydroosev na ornici, zalévání, první pokosení, to vše bez ohledu na sklon terénu</t>
  </si>
  <si>
    <t>Základy</t>
  </si>
  <si>
    <t>21263</t>
  </si>
  <si>
    <t>TRATIVODY KOMPLET Z TRUB Z PLAST HMOT DN DO 150MM</t>
  </si>
  <si>
    <t>38</t>
  </si>
  <si>
    <t>TRATIVODY KOMPLET Z TRUB Z PLAST HMOT DN DO 150MM
Příčné drenáže včetně vyústění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</si>
  <si>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</si>
  <si>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2*12</t>
  </si>
  <si>
    <t>227841</t>
  </si>
  <si>
    <t>MIKROPILOTY KOMPLET D DO 200MM NA POVRCHU</t>
  </si>
  <si>
    <t>40</t>
  </si>
  <si>
    <t>Poznámka k souboru cen:
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</si>
  <si>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(8+7)*8,5</t>
  </si>
  <si>
    <t>261313</t>
  </si>
  <si>
    <t>VRTY PRO KOTVENÍ A INJEKTÁŽ TŘ III NA POVRCHU D DO 25MM</t>
  </si>
  <si>
    <t>42</t>
  </si>
  <si>
    <t>VRTY PRO KOTVENÍ A INJEKTÁŽ TŘ III NA POVRCHU D DO 25MM
Vrty pro  injektáž kamenného zdiva, délka vrtů do 3/4 tl. zdiva</t>
  </si>
  <si>
    <t>Poznámka k souboru cen:
položka zahrnuje: přemístění, montáž a demontáž vrtných souprav svislou dopravu zeminy z vrtu vodorovnou dopravu zeminy bez uložení na skládku případně nutné pažení dočasné (včetně odpažení) i trvalé</t>
  </si>
  <si>
    <t>1,125*((2*(1,4+1,6+2,1+1,9+1,7+1,6+5*1+1,2+1,3+1,5+1,3+1+0,9+0,6+0,5*2+3*0,4)+0,4)*7+10*6*1,4)</t>
  </si>
  <si>
    <t>261813</t>
  </si>
  <si>
    <t>VRTY PRO KOTVENÍ A INJEKTÁŽ TŘ III A IV NA POVRCHU D DO 25MM</t>
  </si>
  <si>
    <t>44</t>
  </si>
  <si>
    <t>VRTY PRO KOTVENÍ A INJEKTÁŽ TŘ III A IV NA POVRCHU D DO 25MM
Vrty pro kotevní trny říms ∅R16 do hloubky 0,5 m</t>
  </si>
  <si>
    <t>2*0,5*34</t>
  </si>
  <si>
    <t>26184</t>
  </si>
  <si>
    <t>VRT PRO KOTV, INJEK, MIKROPIL NA POVR TŘ III A IV D DO 200MM</t>
  </si>
  <si>
    <t>46</t>
  </si>
  <si>
    <t>8*5+7*6+8*4,5+7*3,5</t>
  </si>
  <si>
    <t>281611</t>
  </si>
  <si>
    <t>INJEKTOVÁNÍ NÍZKOTLAKÉ Z CEMENTOVÝCH POJIV NA POVRCHU</t>
  </si>
  <si>
    <t>48</t>
  </si>
  <si>
    <t>INJEKTOVÁNÍ NÍZKOTLAKÉ Z CEMENTOVÝCH POJIV NA POVRCHU
injektáž stávajícího zdiva, předpokládaná výsledná pevnost injektážní malty min. 3,5 MPa, uvažovaná mezerovitost 10%</t>
  </si>
  <si>
    <t>Poznámka k souboru cen:
Položka injektážních prací obsahuje kompletní práce, mimo zřízení vrtů (vykazují se položkami 261, 262), které jsou nutné pro předepsanou funkci injektáže (statickou, těsnící a pod.).Položka obsahuje vodní tlakové zkoušky před a po injektáži. Položka zahrnuje veškerý materiál, výrobky a polotovary, včetně mimostaveništní a vnitrostaveništní dopravy (rovněž přesuny), včetně naložení a složení, případně s uložením.</t>
  </si>
  <si>
    <t>25,7*4,51+12,2*2</t>
  </si>
  <si>
    <t>Svislé konstrukce</t>
  </si>
  <si>
    <t>31717</t>
  </si>
  <si>
    <t>KOVOVÉ KONSTRUKCE PRO KOTVENÍ ŘÍMSY</t>
  </si>
  <si>
    <t>KG</t>
  </si>
  <si>
    <t>50</t>
  </si>
  <si>
    <t>KOVOVÉ KONSTRUKCE PRO KOTVENÍ ŘÍMSY
Kotvy římsy á 0,5 m, na prac. spáře ochrana výztuže pozink. resp. epoxy nátěr, včetně vlepení trnů lepidlem vhodným pro chemické kotvy</t>
  </si>
  <si>
    <t xml:space="preserve">Poznámka k souboru cen:
Položka zahrnuje dodávku (výrobu) kotevního prvku předepsaného tvaru a jeho osazení do předepsané polohy včetně nezbytných prací (vrty, zálivky apod.) </t>
  </si>
  <si>
    <t>(1,9+0,8)*1,57*(33+34)</t>
  </si>
  <si>
    <t>317325</t>
  </si>
  <si>
    <t>ŘÍMSY ZE ŽELEZOBETONU DO C30/37</t>
  </si>
  <si>
    <t>52</t>
  </si>
  <si>
    <t>Poznámka k souboru cen:
položka zahrnuje: 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</si>
  <si>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0,25*16,5+0,4*17</t>
  </si>
  <si>
    <t>317365</t>
  </si>
  <si>
    <t>VÝZTUŽ ŘÍMS Z OCELI 10505, B500B</t>
  </si>
  <si>
    <t>54</t>
  </si>
  <si>
    <t>VÝZTUŽ ŘÍMS Z OCELI 10505, B500B
Předpoklad 125 kg/m3</t>
  </si>
  <si>
    <t>Poznámka k souboru cen:
položka zahrnuje: - dodání betonářské výztuže v požadované kvalitě, stříhání, řezání, ohýbání a spojování do všech požadovaných tvarů (vč. armakošů) a uložení s požadovaným zajištěním polohy a krytí výztuže betonem, - veškeré svary nebo jiné spoje výztuže, - pomocné konstrukce a práce pro osazení a upevnění výztuže, - zednické výpomoci pro montáž betonářské výztuže, - úpravy výztuže pro osazení doplňkových konstrukcí, - ochranu výztuže do doby jejího zabetonování, - úpravy výztuže pro zřízení železobetonových kloubů, kotevních prvků, závěsných ok a doplňkových konstrukcí, - veškerá opatření pro zajištění soudržnosti výztuže a betonu, - vodivé propojení výztuže, které je součástí ochrany konstrukce proti vlivům bludných proudů, vyvedení do měřících skříní nebo míst pro měření bludných proudů (vlastní měřící skříně se uvádějí položkami SD 74) - povrchovou antikorozní úpravu výztuže, - separaci výztuže, - osazení měřících zařízení a úpravy pro ně, - osazení měřících skříní nebo míst pro měření bludných proudů.</t>
  </si>
  <si>
    <t>10,925*0,125</t>
  </si>
  <si>
    <t>327212</t>
  </si>
  <si>
    <t>ZDI OPĚRNÉ, ZÁRUBNÍ, NÁBŘEŽNÍ Z LOMOVÉHO KAMENE NA MC</t>
  </si>
  <si>
    <t>56</t>
  </si>
  <si>
    <t>ZDI OPĚRNÉ, ZÁRUBNÍ, NÁBŘEŽNÍ Z LOMOVÉHO KAMENE NA MC
Stávající zdi navazující na průčelní zdi mostu - výměna kamenů, případně přezdění</t>
  </si>
  <si>
    <t>Poznámka k souboru cen:
položka zahrnuje dodávku a osazení lomového kamene, jeho výběr a případnou úpravu, dodávku předepsané malty, spárování.</t>
  </si>
  <si>
    <t>0,6*(4,5*0,4+1*6+2,5*4,6)</t>
  </si>
  <si>
    <t>32719</t>
  </si>
  <si>
    <t>ZDI OPĚR, ZÁRUB, NÁBŘEŽ Z DÍLCŮ KAMENNÝCH</t>
  </si>
  <si>
    <t>58</t>
  </si>
  <si>
    <t>ZDI OPĚR, ZÁRUB, NÁBŘEŽ Z DÍLCŮ KAMENNÝCH
Výměna nebo přezdění poškozených kamenů stávající kamenné klenby a průčelních zdí mostu, předpoklad 20% plochy do hloubky 0,4 m. Včetně případné aplikace speciální reprofilační hmoty a omítky na předpolí.</t>
  </si>
  <si>
    <t>Poznámka k souboru cen:
- dodání dílce požadovaného tvaru a vlastností, jeho skladování, doprava a osazení do definitivní polohy, včetně komplexní technologie výroby a montáže dílců, ošetření a ochrana dílců,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okamžiku, - další práce dané případně specifikací k příslušnému dílci (úprava pohledových ploch, příp. rubových ploch, osazení měřících zařízení, zkoušení a měření dílců a pod.).</t>
  </si>
  <si>
    <t>0,2*0,4*(14,5+13*4,55)</t>
  </si>
  <si>
    <t>Vodorovné konstrukce</t>
  </si>
  <si>
    <t>421325</t>
  </si>
  <si>
    <t>MOSTNÍ NOSNÉ DESKOVÉ KONSTRUKCE ZE ŽELEZOBETONU C30/37</t>
  </si>
  <si>
    <t>60</t>
  </si>
  <si>
    <t>MOSTNÍ NOSNÉ DESKOVÉ KONSTRUKCE ZE ŽELEZOBETONU C30/37
Nová železobetonová roznášecí deska s koncovými prahy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</si>
  <si>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</si>
  <si>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0,5*(3,2+3,3)*13+2,8*2,1+0,04*13+1*0,7*(9,1+7,8)</t>
  </si>
  <si>
    <t>421365</t>
  </si>
  <si>
    <t>VÝZTUŽ MOSTNÍ DESKOVÉ KONSTRUKCE Z OCELI 10505, B500B</t>
  </si>
  <si>
    <t>62</t>
  </si>
  <si>
    <t>VÝZTUŽ MOSTNÍ DESKOVÉ KONSTRUKCE Z OCELI 10505, B500B
Předpoklad 200 kg/m3</t>
  </si>
  <si>
    <t>Poznámka k souboru cen:
Položka zahrnuje veškerý materiál, výrobky a polotovary, včetně mimostaveništní a vnitrostaveništní dopravy (rovněž přesuny), včetně naložení a složení, případně s uložením - dodání betonářské výztuže v požadované kvalitě, stříhání, řezání, ohýbání a spojování do všech požadovaných tvarů (vč. armakošů) a uložení s požadovaným zajištěním polohy a krytí výztuže betonem, - veškeré svary nebo jiné spoje výztuže, - pomocné konstrukce a práce pro osazení a upevnění výztuže, - zednické výpomoci pro montáž betonářské výztuže, - úpravy výztuže pro osazení doplňkových konstrukcí, - ochranu výztuže do doby jejího zabetonování, - úpravy výztuže pro zřízení železobetonových kloubů, kotevních prvků, závěsných ok a doplňkových konstrukcí, - veškerá opatření pro zajištění soudržnosti výztuže a betonu, - vodivé propojení výztuže, které je součástí ochrany konstrukce proti vlivům bludných proudů, vyvedení do měřících skříní nebo míst pro měření bludných proudů (vlastní měřící skříně se uvádějí položkami SD 74. - povrchovou antikorozní úpravu výztuže, - separaci výztuže, - osazení měřících zařízení a úpravy pro ně, - osazení měřících skříní nebo míst pro měření bludných proudů.</t>
  </si>
  <si>
    <t>0,2*60,480</t>
  </si>
  <si>
    <t>25</t>
  </si>
  <si>
    <t>451311</t>
  </si>
  <si>
    <t>PODKL A VÝPLŇ VRSTVY Z PROST BET DO C8/10</t>
  </si>
  <si>
    <t>64</t>
  </si>
  <si>
    <t>PODKL A VÝPLŇ VRSTVY Z PROST BET DO C8/10
Podkladní beton C12/15, vrstva suchého betonu zhotovená nad vrcholem stávající klenby</t>
  </si>
  <si>
    <t>2*6,5*8,7*0,1+1,9*(8,7+7,7)+0,14*15+1,6*0,3*2,2+0,02*15+1,6*0,3*(2,2+1)</t>
  </si>
  <si>
    <t>45860</t>
  </si>
  <si>
    <t>VÝPLŇ ZA OPĚRAMI A ZDMI Z MEZEROVITÉHO BETONU</t>
  </si>
  <si>
    <t>66</t>
  </si>
  <si>
    <t>VÝPLŇ ZA OPĚRAMI A ZDMI Z MEZEROVITÉHO BETONU
Mezerovitý beton MCB D=98% v přechodových oblastech, drenážní beton kolem příčných drenáží</t>
  </si>
  <si>
    <t>Poznámka k souboru cen:
položka zahrnuje: - dodávku mezerovitého betonu předepsané kvality a zásyp se zhutněním včetně mimostaveništní a vnitrostaveništní dopravy</t>
  </si>
  <si>
    <t>0,45*8+0,43*6,9+0,43*7,5+0,45*9,2+2*2*1</t>
  </si>
  <si>
    <t>27</t>
  </si>
  <si>
    <t>46251</t>
  </si>
  <si>
    <t>ZÁHOZ Z LOMOVÉHO KAMENE</t>
  </si>
  <si>
    <t>68</t>
  </si>
  <si>
    <t>ZÁHOZ Z LOMOVÉHO KAMENE
Zához prahů ve dně vodoteče a podél křídel v blízkosti vodoteče, ochranná zóna z balvanů hmotnosti více než 200 kg na konci dlažby</t>
  </si>
  <si>
    <t>Poznámka k souboru cen:
položka zahrnuje: - dodávku a zához lomového kamene předepsané frakce včetně mimostaveništní a vnitrostaveništní dopravy není-li v zadávací dokumentaci uvedeno jinak, jedná se o nakupovaný materiál</t>
  </si>
  <si>
    <t>0,5*2*12+4*1,5*1*0,5</t>
  </si>
  <si>
    <t>28</t>
  </si>
  <si>
    <t>465512</t>
  </si>
  <si>
    <t>DLAŽBY Z LOMOVÉHO KAMENE NA MC</t>
  </si>
  <si>
    <t>70</t>
  </si>
  <si>
    <t>DLAŽBY Z LOMOVÉHO KAMENE NA MC
Dlažba z regulačního kamene tl. 250 mm do bet. lože tl. 150, terén pod mostem podél křídel š. 1 m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</si>
  <si>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</si>
  <si>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4*1,5*1*0,4</t>
  </si>
  <si>
    <t>29</t>
  </si>
  <si>
    <t>467385</t>
  </si>
  <si>
    <t>STUPNĚ A PRAHY VOD KORYT ZE ŽELBET DO C30/37 VČET VÝZT</t>
  </si>
  <si>
    <t>72</t>
  </si>
  <si>
    <t>STUPNĚ A PRAHY VOD KORYT ZE ŽELBET DO C30/37 VČET VÝZT
Ochranné betonové prahy podél základů původních kleneb z betonu C30/37-XF3 včetně kotvení do základu betonové klenby</t>
  </si>
  <si>
    <t>Poznámka k souboru cen:
položka zahrnuje: - nutné zemní práce (hloubení rýh apod.) 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 - dodání betonářské výztuže v požadované kvalitě, stříhání, řezání, ohýbání a spojování do všech požadovaných tvarů (vč. armakošů) a uložení s požadovaným zajištěním polohy a krytí výztuže betonem, - veškeré svary nebo jiné spoje výztuže, - pomocné konstrukce a práce pro osazení a upevnění výztuže, - zednické výpomoci pro montáž betonářské výztuže, - úpravy výztuže pro osazení doplňkových konstrukcí, - ochranu výztuže do doby jejího zabetonování, - úpravy výztuže pro zřízení železobetonových kloubů, kotevních prvků, závěsných ok a doplňkových konstrukcí, - veškerá opatření pro zajištění soudržnosti výztuže a betonu, - povrchovou antikorozní úpravu výztuže, - separaci výztuže</t>
  </si>
  <si>
    <t>0,6*2*7,5+0,9*2*2+1,7*2*1</t>
  </si>
  <si>
    <t>Úpravy povrchů, podlahy, výplně otvorů</t>
  </si>
  <si>
    <t>62442</t>
  </si>
  <si>
    <t>ÚPRAVA POVRCHŮ VNĚJŠ KONSTR ZDĚNÝCH OMÍTKOU VÁP, VÁPCEM</t>
  </si>
  <si>
    <t>74</t>
  </si>
  <si>
    <t>ÚPRAVA POVRCHŮ VNĚJŠ KONSTR ZDĚNÝCH OMÍTKOU VÁP, VÁPCEM
Vyspravení největších vad v povrchu sanační maltou do hl. 10 mm (podhled i čela betonových kleneb, betonové průčelní zdi, odhalený vrchol betonových kleneb cca 20% povrchu oblastí okolo trhlin v horních částech stojek)</t>
  </si>
  <si>
    <t>Poznámka k souboru cen:
položka zahrnuje: dodávku veškerého materiálu potřebného pro předepsanou úpravu v předepsané kvalitě nutné vyspravení podkladu, případně zatření spar zdiva položení vrstvy v předepsané tloušťce potřebná lešení a podpěrné konstrukce</t>
  </si>
  <si>
    <t>2,5*4,5+2*0,9*5,5</t>
  </si>
  <si>
    <t>31</t>
  </si>
  <si>
    <t>626111</t>
  </si>
  <si>
    <t>REPROFILACE PODHLEDŮ, SVISLÝCH PLOCH SANAČNÍ MALTOU JEDNOVRST TL 10MM</t>
  </si>
  <si>
    <t>76</t>
  </si>
  <si>
    <t>REPROFILACE PODHLEDŮ, SVISLÝCH PLOCH SANAČNÍ MALTOU JEDNOVRST TL 10MM
Vyspravení největších vad v povrchu sanační maltou do hl. 10 mm (podhled i čela betonových kleneb, betonové průčelní zdi, odhalený vrchol betonových kleneb cca 20% povrchu oblastí okolo trhlin v horních částech stojek)</t>
  </si>
  <si>
    <t>0,2*(13,8*5+8,9+9,6+11,9*1,1+(4,5+1)*2,6+41,1)</t>
  </si>
  <si>
    <t>626113</t>
  </si>
  <si>
    <t>REPROFILACE PODHLEDŮ, SVISLÝCH PLOCH SANAČNÍ MALTOU JEDNOVRST TL 30MM</t>
  </si>
  <si>
    <t>78</t>
  </si>
  <si>
    <t>REPROFILACE PODHLEDŮ, SVISLÝCH PLOCH SANAČNÍ MALTOU JEDNOVRST TL 30MM
Vyspravení největších vad v povrchu sanační maltou do hl. 30 mm (podhled i čela betonových kleneb, betonové průčelní zdi, odhalený vrchol betonových kleneb cca 10% povrchu oblastí okolo trhlin v horních částech stojek)</t>
  </si>
  <si>
    <t>0,1*(13,8*5+8,9+9,6+11,9*1,1+(4,5+1)*2,6+41,1)</t>
  </si>
  <si>
    <t>33</t>
  </si>
  <si>
    <t>626122</t>
  </si>
  <si>
    <t>REPROFILACE PODHLEDŮ, SVISLÝCH PLOCH SANAČNÍ MALTOU DVOUVRST TL 50MM</t>
  </si>
  <si>
    <t>80</t>
  </si>
  <si>
    <t>REPROFILACE PODHLEDŮ, SVISLÝCH PLOCH SANAČNÍ MALTOU DVOUVRST TL 50MM
Vyspravení největších vad v povrchu sanační maltou do hl. 50 mm (podhled i čela betonových kleneb, betonové průčelní zdi, odhalený vrchol betonových kleneb cca 10% povrchu oblastí okolo trhlin v horních částech stojek)</t>
  </si>
  <si>
    <t>62631</t>
  </si>
  <si>
    <t>SPOJOVACÍ MŮSTEK MEZI STARÝM A NOVÝM BETONEM</t>
  </si>
  <si>
    <t>82</t>
  </si>
  <si>
    <t>SPOJOVACÍ MŮSTEK MEZI STARÝM A NOVÝM BETONEM
Provedení adhezního můstku v místě určených k sanaci na povrchu podhledu  i čela betonových kleneb, betonové průčelní zdi a odhaleného vrcholu betonových kleneb</t>
  </si>
  <si>
    <t>0,4*(13,8*5+8,9+9,6+11,9*1,1+(4,5+1)*2,6+41,1)</t>
  </si>
  <si>
    <t>35</t>
  </si>
  <si>
    <t>62652</t>
  </si>
  <si>
    <t>OCHRANA VÝZTUŽE PŘI NEDOSTATEČNÉM KRYTÍ</t>
  </si>
  <si>
    <t>84</t>
  </si>
  <si>
    <t>OCHRANA VÝZTUŽE PŘI NEDOSTATEČNÉM KRYTÍ
Ochrana obnažené výztuže, pasivační nátěr, cca 5 % odhalených částí betonových konstrukcí, železné svorníky stávající kamenné klenby - obnova PKO</t>
  </si>
  <si>
    <t>Poznámka k souboru cen:
položka zahrnuje: dodávku veškerého materiálu potřebného pro předepsanou úpravu v předepsané kvalitě položení vrstvy v předepsané tloušťce potřebná lešení a podpěrné konstrukce</t>
  </si>
  <si>
    <t>0,05*(13,8*5+8,9+9,6+11,9*1,1+(4,5+1)*2,6+41,1)+3*0,5*0,1</t>
  </si>
  <si>
    <t>62747</t>
  </si>
  <si>
    <t>SPÁROVÁNÍ STARÉHO ZDIVA ZVLÁŠT MALTOU</t>
  </si>
  <si>
    <t>86</t>
  </si>
  <si>
    <t>SPÁROVÁNÍ STARÉHO ZDIVA ZVLÁŠT MALTOU
Vysekání spár kam. zdiva a nové hloubkové přespárování, včetně odklizení vzniklého odpadu</t>
  </si>
  <si>
    <t>Poznámka k souboru cen:
položka zahrnuje: dodávku veškerého materiálu potřebného pro předepsanou úpravu v předepsané kvalitě vyčištění spar (vyškrábání), vypláchnutí spar vodou, očištění povrchu spárování odklizení suti a přebytečného materiálu potřebná lešení</t>
  </si>
  <si>
    <t>(14,5+13*4,55)+(14,5+13*4,55)</t>
  </si>
  <si>
    <t>37</t>
  </si>
  <si>
    <t>78381</t>
  </si>
  <si>
    <t>NÁTĚRY BETON KONSTR TYP S1 (OS-A)</t>
  </si>
  <si>
    <t>88</t>
  </si>
  <si>
    <t>NÁTĚRY BETON KONSTR TYP S1 (OS-A)
Nátěr barevně sjednocující, maximálně propustný (s difúzním odporem, charakterizovaným srovnávací tloušťkou vzduchové vrstvy Sb,H2O&lt;0,3 m)  kleneb a průčelních zdí betonových částí nosné konstrukce. barevně sjednocujícího, maximálně propustného nátěru s difúzním odporem, charakterizovaným srovnávací tloušťkou vzduchové vrstvy Sb,H2O&lt;0,3 m.</t>
  </si>
  <si>
    <t>Poznámka k souboru cen:
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</si>
  <si>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1*(13,8*5+8,9+9,6+11,9*1,1+(4,5+1)*2,6+41,1)</t>
  </si>
  <si>
    <t>78383.1</t>
  </si>
  <si>
    <t>NÁTĚRY BETON KONSTR TYP OS - C</t>
  </si>
  <si>
    <t>90</t>
  </si>
  <si>
    <t>NÁTĚRY BETON KONSTR TYP OS - C
Ochranný nátěr nových říms s odolností proti UV</t>
  </si>
  <si>
    <t>1,7*16,1+1,5*16,3</t>
  </si>
  <si>
    <t>Přidružená stavební výroba</t>
  </si>
  <si>
    <t>39</t>
  </si>
  <si>
    <t>711412</t>
  </si>
  <si>
    <t>IZOLACE MOSTOVEK CELOPLOŠNÁ ASFALTOVÝMI PÁSY</t>
  </si>
  <si>
    <t>92</t>
  </si>
  <si>
    <t>IZOLACE MOSTOVEK CELOPLOŠNÁ ASFALTOVÝMI PÁSY
Včetně adhezně-penetračního nátěru</t>
  </si>
  <si>
    <t>Poznámka k souboru cen:
položka zahrnuje: - dodání předepsaného izolačního materiálu - očištění a ošetření podkladu, zadávací dokumentace může zahrnout i případné vyspravení - zřízení izolace jako kompletního povlaku, případně komplet. soustavy nebo systému podle příslušného technolog. předpisu - zřízení izolace i jednotlivých vrstev po etapách, včetně pracovních spár a spojů - úprava u okrajů, rohů, hran, dilatačních i pracovních spojů, kotev, obrubníků, dilatačních zařízení, odvodnění, otvorů, neizolovaných míst a pod. - zajištění odvodnění povrchu izolace, včetně odvodnění nejnižších míst, pokud dokumentace pro zadání stavby nestanoví jinak - ochrana izolace do doby zřízení definitivní ochranné vrstvy nebo konstrukce - úprava, očištění a ošetření prostoru kolem izolace - provedení požadovaných zkoušek - nezahrnuje ochranné vrstvy, např. litý asfalt, asfaltový beton v této položce se vykáže i izolace rámových konstrukcí (mosty, propusty, kolektory)</t>
  </si>
  <si>
    <t>18*10,6+4*0,9*0,8+(1,7+2,1)*0,8</t>
  </si>
  <si>
    <t>711111</t>
  </si>
  <si>
    <t>IZOLACE BĚŽNÝCH KONSTRUKCÍ PROTI ZEMNÍ VLHKOSTI ASFALTOVÝMI NÁTĚRY</t>
  </si>
  <si>
    <t>94</t>
  </si>
  <si>
    <t>Poznámka k souboru cen:
položka zahrnuje: - dodání předepsaného izolačního materiálu - očištění a ošetření podkladu, zadávací dokumentace může zahrnout i případné vyspravení - zřízení izolace jako kompletního povlaku, případně komplet. soustavy nebo systému podle příslušného technolog. předpisu - zřízení izolace i jednotlivých vrstev po etapách, včetně pracovních spár a spojů - úprava u okrajů, rohů, hran, dilatačních i pracovních spojů, kotev, obrubníků, dilatačních zařízení, odvodnění, otvorů, neizolovaných míst a pod. - zajištění odvodnění povrchu izolace, včetně odvodnění nejnižších míst, pokud dokumentace pro zadání stavby nestanoví jinak - ochrana izolace do doby zřízení definitivní ochranné vrstvy nebo konstrukce - úprava, očištění a ošetření prostoru kolem izolace - provedení požadovaných zkoušek - nezahrnuje ochranné vrstvy, např. geotextilii</t>
  </si>
  <si>
    <t>1,5*(1,8+2,1)+0,5*(5,3*2+2,5*2)+0,9*2*10,5+4*2*1</t>
  </si>
  <si>
    <t>41</t>
  </si>
  <si>
    <t>711216</t>
  </si>
  <si>
    <t>IZOLACE ZVLÁŠT KONSTR PROTI ZEM VLHK Z MĚKČ PVC</t>
  </si>
  <si>
    <t>96</t>
  </si>
  <si>
    <t>IZOLACE ZVLÁŠT KONSTR PROTI ZEM VLHK Z MĚKČ PVC
Nopová fólie chránící zasypaný svislý rub prahu roznášecí desky</t>
  </si>
  <si>
    <t>0,85*(9,1+7,8)</t>
  </si>
  <si>
    <t>711432</t>
  </si>
  <si>
    <t>IZOLACE MOSTOVEK POD ŘÍMSOU ASFALTOVÝMI PÁSY</t>
  </si>
  <si>
    <t>98</t>
  </si>
  <si>
    <t>IZOLACE MOSTOVEK POD ŘÍMSOU ASFALTOVÝMI PÁSY
Ochrana izolace pod římsami</t>
  </si>
  <si>
    <t>Poznámka k souboru cen:
položka zahrnuje: - dodání předepsaného izolačního materiálu - očištění a ošetření podkladu, zadávací dokumentace může zahrnout i případné vyspravení - zřízení izolace jako kompletního povlaku, případně komplet. soustavy nebo systému podle příslušného technolog. předpisu - zřízení izolace i jednotlivých vrstev po etapách, včetně pracovních spár a spojů - úprava u okrajů, rohů, hran, dilatačních i pracovních spojů, kotev, obrubníků, dilatačních zařízení, odvodnění, otvorů, neizolovaných míst a pod. - zajištění odvodnění povrchu izolace, včetně odvodnění nejnižších míst, pokud dokumentace pro zadání stavby nestanoví jinak - ochrana izolace do doby zřízení definitivní ochranné vrstvy nebo konstrukce - úprava, očištění a ošetření prostoru kolem izolace - provedení požadovaných zkoušek - nezahrnuje ochranné vrstvy, např. lepenku s hliníkovou vložkou, litý asfalt, asfaltový beton</t>
  </si>
  <si>
    <t>2*16,3+1,8*16,5</t>
  </si>
  <si>
    <t>43</t>
  </si>
  <si>
    <t>711519</t>
  </si>
  <si>
    <t>OCHRANA IZOLACE PODZEMNÍCH OBJEKTŮ TEXTILIÍ</t>
  </si>
  <si>
    <t>100</t>
  </si>
  <si>
    <t>OCHRANA IZOLACE PODZEMNÍCH OBJEKTŮ TEXTILIÍ
Plošná geokompozitní měkká ochrana hydroizolace 1000 g/m2 (příp. 2x500 g/m2)</t>
  </si>
  <si>
    <t>Poznámka k souboru cen:
položka zahrnuje: - dodání předepsaného ochranného materiálu - zřízení ochrany izolace</t>
  </si>
  <si>
    <t>78383.2</t>
  </si>
  <si>
    <t>102</t>
  </si>
  <si>
    <t>NÁTĚRY BETON KONSTR TYP OS - C
Hydrofobizační nátěr říms</t>
  </si>
  <si>
    <t>Trubní vedení</t>
  </si>
  <si>
    <t>45</t>
  </si>
  <si>
    <t>83434</t>
  </si>
  <si>
    <t>POTRUBÍ Z TRUB KAMENINOVÝCH DN DO 200MM</t>
  </si>
  <si>
    <t>104</t>
  </si>
  <si>
    <t>POTRUBÍ Z TRUB KAMENINOVÝCH DN DO 200MM
Vyústění příčných drenáží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</si>
  <si>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- položky platí pro práce prováděné v prostoru zapaženém i nezapaženém a i v kolektorech, chráničkách - položky zahrnují i práce spojené s nutnými obtoky, převáděním a čerpáním vody nezahrnuje zkoušky vodotěsnosti a televizní prohlídku</t>
  </si>
  <si>
    <t>2*2,5</t>
  </si>
  <si>
    <t>87633</t>
  </si>
  <si>
    <t>CHRÁNIČKY Z TRUB PLASTOVÝCH DN DO 150MM</t>
  </si>
  <si>
    <t>106</t>
  </si>
  <si>
    <t>CHRÁNIČKY Z TRUB PLASTOVÝCH DN DO 150MM
PE chráničky v římsách pro IS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</si>
  <si>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včetně případně předepsaného utěsnění konců chrániček - položky platí pro práce prováděné v prostoru zapaženém i nezapaženém a i v kolektorech, chráničkách</t>
  </si>
  <si>
    <t>2*18</t>
  </si>
  <si>
    <t>47</t>
  </si>
  <si>
    <t>894846</t>
  </si>
  <si>
    <t>ŠACHTY KANALIZAČNÍ PLASTOVÉ D 400MM</t>
  </si>
  <si>
    <t>108</t>
  </si>
  <si>
    <t>ŠACHTY KANALIZAČNÍ PLASTOVÉ D 400MM
Šachta pro čištění drenáží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</si>
  <si>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</si>
  <si>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9112B3</t>
  </si>
  <si>
    <t>ZÁBRADLÍ MOSTNÍ SE SVISLOU VÝPLNÍ - DEMONTÁŽ S PŘESUNEM</t>
  </si>
  <si>
    <t>110</t>
  </si>
  <si>
    <t>ZÁBRADLÍ MOSTNÍ SE SVISLOU VÝPLNÍ - DEMONTÁŽ S PŘESUNEM
Demontáž původního ocelového zábradlí se svislou ozdobnou výplní</t>
  </si>
  <si>
    <t>Poznámka k souboru cen:
položka zahrnuje: - demontáž a odstranění zařízení - jeho odvoz na předepsané místo</t>
  </si>
  <si>
    <t>19+17</t>
  </si>
  <si>
    <t>49</t>
  </si>
  <si>
    <t>9112B1.R</t>
  </si>
  <si>
    <t>ZÁBRADLÍ MOSTNÍ SE SVISLOU VÝPLNÍ - DODÁVKA A MONTÁŽ</t>
  </si>
  <si>
    <t>112</t>
  </si>
  <si>
    <t>ZÁBRADLÍ MOSTNÍ SE SVISLOU VÝPLNÍ - DODÁVKA A MONTÁŽ
Osazení původního repasovaného ocelového zábradlí se svislou ozdobnou výplní, doplněného patními deskami, přes které bude zábradlí kotveno do říms pomocí chemických kotev. Bude obnovena PKO. V případě špatného technického stavu bude po dohodě z projektantem, TDI, zástupcem NPÚ zhotovena replika původního zábradlí.</t>
  </si>
  <si>
    <t>9112B2</t>
  </si>
  <si>
    <t>ZÁBRADLÍ MOSTNÍ SE SVISLOU VÝPLNÍ - MONTÁŽ S PŘESUNEM (BEZ DODÁVKY)</t>
  </si>
  <si>
    <t>114</t>
  </si>
  <si>
    <t>ZÁBRADLÍ MOSTNÍ SE SVISLOU VÝPLNÍ - MONTÁŽ S PŘESUNEM (BEZ DODÁVKY)
Osazení původního repasovaného ocelového zábradlí se svislou ozdobnou výplní, doplněného patními deskami, přes které bude zábradlí kotveno do říms pomocí chemických kotev</t>
  </si>
  <si>
    <t>Poznámka k souboru cen:
položka zahrnuje: - dopravu demontovaného zařízení z dočasné skládky - jeho montáž a osazení na určeném místě včetně všech nutných konstrukcí a prací - nutnou opravu poškozených částí, opravu nátěrů - případnou náhradu zničených částí nezahrnuje kompletní novou PKO</t>
  </si>
  <si>
    <t>51</t>
  </si>
  <si>
    <t>931182</t>
  </si>
  <si>
    <t>VÝPLŇ DILATAČNÍCH SPAR Z POLYSTYRENU TL 20MM</t>
  </si>
  <si>
    <t>116</t>
  </si>
  <si>
    <t xml:space="preserve">VÝPLŇ DILATAČNÍCH SPAR Z POLYSTYRENU TL 20MM
Pružná vložka z extrudovaného polystyrenu tl. cca 20 mm na horním povrchu stávajících poprsních zdí a nad vrcholem klenby (na styku s novou roznášecí deskou)
</t>
  </si>
  <si>
    <t>Poznámka k souboru cen:
položka zahrnuje dodávku a osazení předepsaného materiálu, očištění ploch spáry před úpravou, očištění okolí spáry po úpravě</t>
  </si>
  <si>
    <t>2*16*2+5,5*3</t>
  </si>
  <si>
    <t>931334</t>
  </si>
  <si>
    <t>TĚSNĚNÍ DILATAČNÍCH SPAR POLYURETANOVÝM TMELEM PRŮŘEZU DO 400MM2</t>
  </si>
  <si>
    <t>118</t>
  </si>
  <si>
    <t>TĚSNĚNÍ DILATAČNÍCH SPAR POLYURETANOVÝM TMELEM PRŮŘEZU DO 400MM2
Tmelení spár mezi mezi stávajícími poprsními zdmi a novou roznášecí deskou, smršťovacích a pracovních spár říms trvale pružným tmelem</t>
  </si>
  <si>
    <t>Poznámka k souboru cen:
položka zahrnuje dodávku a osazení předepsaného materiálu, očištění ploch spáry před úpravou, očištění okolí spáry po úpravě nezahrnuje těsnící profil</t>
  </si>
  <si>
    <t>2*15+7*(0,85+0,75)+7*(0,45+1)</t>
  </si>
  <si>
    <t>53</t>
  </si>
  <si>
    <t>93162</t>
  </si>
  <si>
    <t>MOSTNÍ ZÁVĚRY ELASTICKÉ PRŮŘEZU DO 0,020M2</t>
  </si>
  <si>
    <t>120</t>
  </si>
  <si>
    <t>MOSTNÍ ZÁVĚRY ELASTICKÉ PRŮŘEZU DO 0,020M2
Dilatační úprava ve vozovce nad opěrami Řezaná spára tl. 25 mm ve vozovce nad opěrami se speciální zálivkou typu EMZ</t>
  </si>
  <si>
    <t>Poznámka k souboru cen:
- zahrnuje veškeré práce spojené s kompletním provedením mostních závěrů od úrovně izolace, t.j. položení pracovní separační vrstvy na hotovou izolaci před pokládkou vozovky, vyříznutí a vybourání položené vozovky v prostoru dilatace, dodávka a montáž metalizovaných krycích plechů, položení definitivní separační vrstvy a provedení vlastního mostního závěru zálivkovou hmotou</t>
  </si>
  <si>
    <t>2*7,2</t>
  </si>
  <si>
    <t>93122</t>
  </si>
  <si>
    <t>VLOŽKA DILATAČ SPAR Z FÓLIÍ</t>
  </si>
  <si>
    <t>122</t>
  </si>
  <si>
    <t xml:space="preserve">VLOŽKA DILATAČ SPAR Z FÓLIÍ
Hydroizolace podélné spáry mezi rozášecí deskou a novou římsou. Systém foliových pásů Hypalon š. 100 mm lepený epoxidovým lepidlem včetně separační vložky (např. 2x hliníková folie).   </t>
  </si>
  <si>
    <t>55</t>
  </si>
  <si>
    <t>936501.R</t>
  </si>
  <si>
    <t>DROBNÉ DOPLŇK KONSTR KOVOVÉ NEREZ</t>
  </si>
  <si>
    <t>124</t>
  </si>
  <si>
    <t>DROBNÉ DOPLŇK KONSTR KOVOVÉ NEREZ
Helikální výztuž - nerezové výztužné pruty šroubovicovitého tvaru osazené do vyfrézovaných drážek v ložných sparách kamenné klenby zakotvené na obou krajních čelech v dl. 0,35 m. Položka obsahuje frézování drážek, vrtání, lepidlo a příslušný počet profilů v drážce resp. ve vrtu.</t>
  </si>
  <si>
    <t>24*(4,5+2*0,35)</t>
  </si>
  <si>
    <t>938544</t>
  </si>
  <si>
    <t>OČIŠTĚNÍ BETON KONSTR OTRYSKÁNÍM TLAK VODOU PŘES 1000 BARŮ</t>
  </si>
  <si>
    <t>126</t>
  </si>
  <si>
    <t>OČIŠTĚNÍ BETON KONSTR OTRYSKÁNÍM TLAK VODOU PŘES 1000 BARŮ
Očištění betonových částí konstrukcí vodním paprskem do 1200 bar, vyzkoušeno na referenční ploše, včetně odklizení vzniklého odpadu</t>
  </si>
  <si>
    <t>Poznámka k souboru cen:
položka zahrnuje očištění předepsaným způsobem včetně odklizení vzniklého odpadu</t>
  </si>
  <si>
    <t>(13,8*5+8,9+9,6+11,9*1,1+(4,5+1)*2,6+41,1)</t>
  </si>
  <si>
    <t>57</t>
  </si>
  <si>
    <t>938443</t>
  </si>
  <si>
    <t>OČIŠTĚNÍ ZDIVA OTRYSKÁNÍM TLAKOVOU VODOU DO 1000 BARŮ</t>
  </si>
  <si>
    <t>128</t>
  </si>
  <si>
    <t>OČIŠTĚNÍ ZDIVA OTRYSKÁNÍM TLAKOVOU VODOU DO 1000 BARŮ
Očištění kam. zdiva vodním paprskem do 1000 bar, vyzkoušeno na referenční ploše, včetně odklizení vzniklého odpadu</t>
  </si>
  <si>
    <t>938542</t>
  </si>
  <si>
    <t>OČIŠTĚNÍ BETON KONSTR OTRYSKÁNÍM TLAK VODOU DO 500 BARŮ</t>
  </si>
  <si>
    <t>130</t>
  </si>
  <si>
    <t>OČIŠTĚNÍ BETON KONSTR OTRYSKÁNÍM TLAK VODOU DO 500 BARŮ
Omytí povrchu betonů vodou po bourání před provedením reprofilace, předpoklad 30%  plochy</t>
  </si>
  <si>
    <t>0,3*(13,8*5+8,9+9,6+11,9*1,1+(4,5+1)*2,6+41,1)</t>
  </si>
  <si>
    <t>59</t>
  </si>
  <si>
    <t>938442</t>
  </si>
  <si>
    <t>OČIŠTĚNÍ ZDIVA OTRYSKÁNÍM TLAKOVOU VODOU DO 500 BARŮ</t>
  </si>
  <si>
    <t>132</t>
  </si>
  <si>
    <t>OČIŠTĚNÍ ZDIVA OTRYSKÁNÍM TLAKOVOU VODOU DO 500 BARŮ
Omytí povrchu kam. zdiva vodou 300 bar - po provedení spárování</t>
  </si>
  <si>
    <t>938541</t>
  </si>
  <si>
    <t>OČIŠTĚNÍ BETON KONSTR OTRYSKÁNÍM TLAK VODOU DO 200 BARŮ</t>
  </si>
  <si>
    <t>134</t>
  </si>
  <si>
    <t>OČIŠTĚNÍ BETON KONSTR OTRYSKÁNÍM TLAK VODOU DO 200 BARŮ
Omytí povrchu betonů vodou 150 bar před provedením ochranných nátěrů</t>
  </si>
  <si>
    <t>61</t>
  </si>
  <si>
    <t>94290</t>
  </si>
  <si>
    <t>TĚŽKÉ PRACOVNÍ LEŠENÍ DO 3 KPA</t>
  </si>
  <si>
    <t>M3OP</t>
  </si>
  <si>
    <t>136</t>
  </si>
  <si>
    <t>Poznámka k souboru cen:
Položka zahrnuje dovoz, montáž, údržbu, opotřebení (nájemné), demontáž, konzervaci, odvoz.</t>
  </si>
  <si>
    <t>1*(75+56)+23*10,5</t>
  </si>
  <si>
    <t>966168</t>
  </si>
  <si>
    <t>BOURÁNÍ KONSTRUKCÍ ZE ŽELEZOBETONU S ODVOZEM DO 20KM</t>
  </si>
  <si>
    <t>138</t>
  </si>
  <si>
    <t>BOURÁNÍ KONSTRUKCÍ ZE ŽELEZOBETONU S ODVOZEM DO 20KM
Odbourání ŽB říms včetně odvozu.
Skládkovné je zahrnuto v položce 014102.1.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</si>
  <si>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</si>
  <si>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0,3*16+0,2*16,2</t>
  </si>
  <si>
    <t>63</t>
  </si>
  <si>
    <t>99001</t>
  </si>
  <si>
    <t>LETOPOČET VÝSTAVBY</t>
  </si>
  <si>
    <t>140</t>
  </si>
  <si>
    <t>LETOPOČET VÝSTAVBY
Vyznačení letopočtu výstavby vlysem do betonu římsy</t>
  </si>
  <si>
    <t>SO 301.1 - Ochrana vodovodu - provizorium</t>
  </si>
  <si>
    <t xml:space="preserve">    4 - Vodorovné konstrukce</t>
  </si>
  <si>
    <t xml:space="preserve">    711 - Izolace proti vodě, vlhkosti a plynům</t>
  </si>
  <si>
    <t xml:space="preserve">    713 - Izolace tepelné</t>
  </si>
  <si>
    <t>12273</t>
  </si>
  <si>
    <t>ODKOPÁVKY A PROKOPÁVKY OBECNÉ TŘ. I</t>
  </si>
  <si>
    <t>-341761439</t>
  </si>
  <si>
    <t>"kopané sondy 2*0,8*2 2 ks"6,4</t>
  </si>
  <si>
    <t>12573</t>
  </si>
  <si>
    <t>VYKOPÁVKY ZE ZEMNÍKŮ A SKLÁDEK TŘ. I</t>
  </si>
  <si>
    <t>-1060464304</t>
  </si>
  <si>
    <t xml:space="preserve"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úpravu, ochranu a očištění dna, základové spáry, stěn a svahů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položka nezahrnuje: - práce spojené s otvírkou zemníku </t>
  </si>
  <si>
    <t>"Zemina na zához"8</t>
  </si>
  <si>
    <t>13273</t>
  </si>
  <si>
    <t>HLOUBENÍ RÝH ŠÍŘ DO 2M PAŽ I NEPAŽ TŘ. I</t>
  </si>
  <si>
    <t>-840700311</t>
  </si>
  <si>
    <t>"výkop rýhy- hloubky do 2,5 m-tř.I"22,1</t>
  </si>
  <si>
    <t>17411</t>
  </si>
  <si>
    <t>ZÁSYP JAM A RÝH ZEMINOU SE ZHUTNĚNÍM</t>
  </si>
  <si>
    <t>2108095586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</si>
  <si>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</si>
  <si>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"zához"20,58</t>
  </si>
  <si>
    <t>17581</t>
  </si>
  <si>
    <t>OBSYP POTRUBÍ A OBJEKTŮ Z NAKUPOVANÝCH MATERIÁLŮ</t>
  </si>
  <si>
    <t>1502103518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</si>
  <si>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</si>
  <si>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"obsyp potrubí štěrkopískem"5,27</t>
  </si>
  <si>
    <t>45157</t>
  </si>
  <si>
    <t>PODKLADNÍ A VÝPLŇOVÉ VRSTVY Z KAMENIVA TĚŽENÉHO</t>
  </si>
  <si>
    <t>1811385310</t>
  </si>
  <si>
    <t>Poznámka k souboru cen:
položka zahrnuje dodávku předepsaného kameniva, mimostaveništní a vnitrostaveništní dopravu a jeho uložení není-li v zadávací dokumentaci uvedeno jinak, jedná se o nakupovaný materiál</t>
  </si>
  <si>
    <t>"lože pod potrubí štěrkopískové"1,17</t>
  </si>
  <si>
    <t>85133.1</t>
  </si>
  <si>
    <t>POTRUBÍ Z TRUB LITINOVÝCH TLAKOVÝCH HRDLOVÝCH DN DO 150MM</t>
  </si>
  <si>
    <t>-578950550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</si>
  <si>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- položky platí pro práce prováděné v prostoru zapaženém i nezapaženém a i v kolektorech, chráničkách - položky zahrnují i práce spojené s nutnými obtoky, převáděním a čerpáním vody nezahrnuje tlakové zkoušky ani proplach a dezinfekci</t>
  </si>
  <si>
    <t>"potrubí litinové DN 150"6</t>
  </si>
  <si>
    <t>85133.2</t>
  </si>
  <si>
    <t>KS</t>
  </si>
  <si>
    <t>1348041132</t>
  </si>
  <si>
    <t>"spojka mechanická DN 150"2</t>
  </si>
  <si>
    <t>"F150"1</t>
  </si>
  <si>
    <t>"odbočná tvarovka T150/150"2</t>
  </si>
  <si>
    <t>"trouba přírubová krácená TP 80 - 0,2 m"2</t>
  </si>
  <si>
    <t>"koleno přírubové N 90 - 150"2</t>
  </si>
  <si>
    <t>"koleno MMK 15 - 150"2</t>
  </si>
  <si>
    <t>87334.1</t>
  </si>
  <si>
    <t>POTRUBÍ Z TRUB PLASTOVÝCH TLAKOVÝCH SVAŘOVANÝCH DN DO 200MM</t>
  </si>
  <si>
    <t>-258577019</t>
  </si>
  <si>
    <t>"koleno PE K 90° - 160 5 ks lemový nákružek PE 160 s točivou přírubou 2 ks"7</t>
  </si>
  <si>
    <t>87334.2</t>
  </si>
  <si>
    <t>-652842280</t>
  </si>
  <si>
    <t>"potrubí polyetylenové D 160 včetně lemových nákružků D 160"24,6</t>
  </si>
  <si>
    <t>891133</t>
  </si>
  <si>
    <t>ŠOUPÁTKA DN DO 150MM</t>
  </si>
  <si>
    <t>-972252860</t>
  </si>
  <si>
    <t>Poznámka k souboru cen:
- Položka zahrnuje kompletní montáž dle technologického předpisu, dodávku armatury, veškerou mimostaveništní a vnitrostaveništní dopravu.</t>
  </si>
  <si>
    <t>"šoupě vodárenské DN 150 PN 16 přírubové"4</t>
  </si>
  <si>
    <t>891834</t>
  </si>
  <si>
    <t>NAVRTÁVACÍ PASY DN DO 200MM</t>
  </si>
  <si>
    <t>575646572</t>
  </si>
  <si>
    <t>"navrtávací pas 160/32 pro odvzdušnění potrubí"1</t>
  </si>
  <si>
    <t>891933</t>
  </si>
  <si>
    <t>ZEMNÍ SOUPRAVY DN DO 150MM S POKLOPEM</t>
  </si>
  <si>
    <t>-1508311151</t>
  </si>
  <si>
    <t>"zemní souprava šoupátková pro Š 150 poklop šoupátkový"4</t>
  </si>
  <si>
    <t>899331</t>
  </si>
  <si>
    <t>DOPLŇKY NA PLYN POTRUBÍ DN DO 150MM - PROPOJE</t>
  </si>
  <si>
    <t>131209198</t>
  </si>
  <si>
    <t>Poznámka k souboru cen:
- položka propoje zahrnuje dodávku a montáž propojovacího mezikusu, vypracování technologického postupu a práce s ním spojené, dozor správce potrubí.</t>
  </si>
  <si>
    <t>"spojka mechanická DN 150 2ks + propoj na stávající vodovod 2ks"2</t>
  </si>
  <si>
    <t>89943</t>
  </si>
  <si>
    <t>VÝŘEZ, VÝSEK, ÚTES NA POTRUBÍ DN DO 150MM</t>
  </si>
  <si>
    <t>-359072548</t>
  </si>
  <si>
    <t>Poznámka k souboru cen:
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</si>
  <si>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"výřez na potrubí LTH DN 150 2ks + výseky litinového potrubí DN 150 2ks"4</t>
  </si>
  <si>
    <t>899631</t>
  </si>
  <si>
    <t>TLAKOVÉ ZKOUŠKY POTRUBÍ DN DO 150MM</t>
  </si>
  <si>
    <t>-413840041</t>
  </si>
  <si>
    <t>Poznámka k souboru cen:
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</si>
  <si>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89973</t>
  </si>
  <si>
    <t>PROPLACH A DEZINFEKCE VODOVODNÍHO POTRUBÍ DN DO 150MM</t>
  </si>
  <si>
    <t>-881282125</t>
  </si>
  <si>
    <t>Poznámka k souboru cen:
- napuštění a vypuštění vody, dodání vody a dezinfekčního prostředku, bakteriologický rozbor vody.</t>
  </si>
  <si>
    <t>94895</t>
  </si>
  <si>
    <t>PODPĚRNÉ SKRUŽE ZE DŘEVA</t>
  </si>
  <si>
    <t>1293717178</t>
  </si>
  <si>
    <t>969133</t>
  </si>
  <si>
    <t>VYBOURÁNÍ POTRUBÍ DN DO 150MM VODOVODNÍCH</t>
  </si>
  <si>
    <t>-2089709847</t>
  </si>
  <si>
    <t>Poznámka k souboru cen:
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položka zahrnuje veškeré další práce plynoucí z technologického předpisu a z platných předpisů</t>
  </si>
  <si>
    <t>"Demontáž provizorního potrubí včetně izolace a ochrany 24,6 m + Demontáž stávajícího litinového potrubí DN 150 6 m"30,6</t>
  </si>
  <si>
    <t>711</t>
  </si>
  <si>
    <t>Izolace proti vodě, vlhkosti a plynům</t>
  </si>
  <si>
    <t>71151</t>
  </si>
  <si>
    <t>OCHRANA IZOLACE V PODZEMÍ</t>
  </si>
  <si>
    <t>-335669528</t>
  </si>
  <si>
    <t>"ochrana izolace obedněním prkny 1,2m2/m"28,8</t>
  </si>
  <si>
    <t>713</t>
  </si>
  <si>
    <t>Izolace tepelné</t>
  </si>
  <si>
    <t>71341</t>
  </si>
  <si>
    <t>IZOLACE TEPELNÁ POTRUBÍ PEVNÁ</t>
  </si>
  <si>
    <t>2123968484</t>
  </si>
  <si>
    <t>Poznámka k souboru cen:
položka zahrnuje: - dodání a uložení předepsaného izolačního materiálu předepsaným způsobem včetně vnitrostaveništní a mimostaveništní dopravy - veškerý upevňovací a pomocný materiál - předepsané přesahy (nezapočítávají se do výměry)</t>
  </si>
  <si>
    <t>"tepelná izolace potrubí minerální vata 60 mm + hliníková folie"20</t>
  </si>
  <si>
    <t>-2087408434</t>
  </si>
  <si>
    <t>"odvoz na skládku - veškerá vytlačená zemina + nevhodná+dlažba 15,92 m3 x 1,7 t/m3" 27,064</t>
  </si>
  <si>
    <t>01431</t>
  </si>
  <si>
    <t>POPLATKY ZA VYPUŠTĚNOU VODU</t>
  </si>
  <si>
    <t>-1751889253</t>
  </si>
  <si>
    <t xml:space="preserve">POPLATKY ZA VYPUŠTĚNOU VODU
při přepojování stávajícího vodovodu na přeložku
</t>
  </si>
  <si>
    <t>Poznámka k souboru cen:
zahrnuje náklady majiteli za způsobernou ztrátu</t>
  </si>
  <si>
    <t>01441</t>
  </si>
  <si>
    <t>POPLATKY ZA NÁHRADNÍ ZÁSOBOVÁNÍ VODOU</t>
  </si>
  <si>
    <t>1269978131</t>
  </si>
  <si>
    <t xml:space="preserve">POPLATKY ZA NÁHRADNÍ ZÁSOBOVÁNÍ VODOU
po dobu odstávky vodovodu
</t>
  </si>
  <si>
    <t>Poznámka k souboru cen:
zahrnuje náklady na náhradní zásobení</t>
  </si>
  <si>
    <t>SO 301.2 - Ochrana vodovodu - definitivní</t>
  </si>
  <si>
    <t>-1033358910</t>
  </si>
  <si>
    <t>"zemina na zához"5</t>
  </si>
  <si>
    <t>-1941769429</t>
  </si>
  <si>
    <t>"výkop rýhy- hloubky do 2,5 m-tř.I"14,96</t>
  </si>
  <si>
    <t>31695074</t>
  </si>
  <si>
    <t>"zához"10,12</t>
  </si>
  <si>
    <t>17511</t>
  </si>
  <si>
    <t>OBSYP POTRUBÍ A OBJEKTŮ SE ZHUTNĚNÍM</t>
  </si>
  <si>
    <t>-2005307222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</si>
  <si>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</si>
  <si>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"obsyp potrubí štěrkopískem"3,96</t>
  </si>
  <si>
    <t>400921337</t>
  </si>
  <si>
    <t>"lože pod potrubí štěrkopískové"5</t>
  </si>
  <si>
    <t>86645</t>
  </si>
  <si>
    <t>CHRÁNIČKY Z TRUB OCELOVÝCH DN DO 300MM</t>
  </si>
  <si>
    <t>-96597152</t>
  </si>
  <si>
    <t>Poznámka k souboru cen:
položky pro zhotovení potrubí platí bez ohledu na sklon.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včetně případně předepsaného utěsnění konců chrániček - položky platí pro práce prováděné v prostoru zapaženém i nezapaženém a i v kolektorech, chráničkách - opláštění dle dokumentace a nutné opravy opláštění při jeho poškození</t>
  </si>
  <si>
    <t>"potrubí ocelové 324/8 - CHRÁNIČKA"16</t>
  </si>
  <si>
    <t>-1805815539</t>
  </si>
  <si>
    <t>"potrubí polyetylenové D 160 včetně lemových nákružků D 160 s točivou přírubou 2 ks"19,55</t>
  </si>
  <si>
    <t>89917</t>
  </si>
  <si>
    <t>KOVOVÉ DOPLŇKY TRUB VEDENÍ</t>
  </si>
  <si>
    <t>2003154780</t>
  </si>
  <si>
    <t>Poznámka k souboru cen:
- dílenská dokumentace, včetně technologického předpisu spojování, - dodání materiálu v požadované kvalitě a výroba konstrukce i dílenská (včetně pomůcek, přípravků a prostředků pro výrobu) bez ohledu na náročnost a její hmotnost, dílenská montáž, - dodání spojovacího materiálu, - zřízení montážních a dilatačních spojů, spar, včetně potřebných úprav, vložek, opracování, očištění a ošetření, - podpěr. konstr. a lešení všech druhů pro montáž konstrukcí i doplňkových, včetně požadovaných otvorů, ochranných a bezpečnostních opatření a základů pro tyto konstrukce a lešení, - jakákoliv doprava a manipulace dílců a montážních sestav, včetně dopravy konstrukce z výrobny na stavbu, - montáž konstrukce na staveništi, včetně montážních prostředků a pomůcek a zednických výpomocí, - montážní dokumentace včetně technologického předpisu montáže, - výplň, těsnění a tmelení spar a spojů, - čištění konstrukce a odstranění všech vrubů (vrypy, otlačeniny a pod.), - veškeré druhy opracování povrchů, včetně úprav pod nátěry a pod izolaci, - veškeré druhy dílenských základů a základních nátěrů a povlaků, - všechny druhy ocelového kotvení, - dílenskou přejímku a montážní prohlídku, včetně požadovaných dokladů, - zřízení kotevních otvorů nebo jam, nejsou-li částí jiné konstrukce, jejich úpravy, očištění a ošetření, - osazení kotvení nebo přímo částí konstrukce do podpůrné konstrukce nebo do zeminy, - výplň kotevních otvorů (příp. podlití patních desek) maltou, betonem nebo jinou speciální hmotou, vyplnění jam zeminou, - ošetření kotevní oblasti proti vzniku trhlin, vlivu povětrnosti a pod., - osazení nivelačních značek, včetně jejich zaměření, označení znakem výrobce a vyznačení letopočtu. Dokumentace pro zadání stavby může dále předepsat že cena položky ještě obsahuje například: - veškeré druhy protikorozní ochrany a nátěry konstrukcí, - žárové zinkování ponorem nebo žárové stříkání (metalizace) kovem, - zvláštní spojovací prostředky, rozebíratelnost konstrukce, - osazení měřících zařízení a úpravy pro ně - ochranná opatření před účinky bludných proudů - ochranu před přepětím.</t>
  </si>
  <si>
    <t>"orientační tabulka"2</t>
  </si>
  <si>
    <t>899308</t>
  </si>
  <si>
    <t>DOPLŇKY NA POTRUBÍ - SIGNALIZAČ VODIČ</t>
  </si>
  <si>
    <t>1344673726</t>
  </si>
  <si>
    <t xml:space="preserve">Poznámka k souboru cen:
- Položka zahrnuje veškerý materiál, výrobky a polotovary, včetně mimostaveništní a vnitrostaveništní dopravy (rovněž přesuny), včetně naložení a složení,případně s uložením. - položka signalizační vodič zahrnuje i kontrolní vývody. </t>
  </si>
  <si>
    <t>"signální vodič Y 2,5 mm2"10</t>
  </si>
  <si>
    <t>899309</t>
  </si>
  <si>
    <t>DOPLŇKY NA POTRUBÍ - VÝSTRAŽNÁ FÓLIE</t>
  </si>
  <si>
    <t>-1553102470</t>
  </si>
  <si>
    <t xml:space="preserve">Poznámka k souboru cen:
- Položka zahrnuje veškerý materiál, výrobky a polotovary, včetně mimostaveništní a vnitrostaveništní dopravy (rovněž přesuny), včetně naložení a složení,případně s uložením. </t>
  </si>
  <si>
    <t>"signální folie šíře 300 mm"10</t>
  </si>
  <si>
    <t>-987465784</t>
  </si>
  <si>
    <t>"propoj na stávající vodovod"2</t>
  </si>
  <si>
    <t>899641</t>
  </si>
  <si>
    <t>TLAKOVÉ ZKOUŠKY POTRUBÍ DN DO 200MM</t>
  </si>
  <si>
    <t>1993380282</t>
  </si>
  <si>
    <t>-334777913</t>
  </si>
  <si>
    <t>969134</t>
  </si>
  <si>
    <t>VYBOURÁNÍ POTRUBÍ DN DO 200MM VODOVODNÍCH</t>
  </si>
  <si>
    <t>104056107</t>
  </si>
  <si>
    <t>"Demontáž stávajícího litinového potrubí 20 m Demontáž stávající chráničky DN 300 10 m"30</t>
  </si>
  <si>
    <t>387441866</t>
  </si>
  <si>
    <t>"izolace potrubí minerální vatou tl. 60 mm"16</t>
  </si>
  <si>
    <t>476967715</t>
  </si>
  <si>
    <t>"odvoz na skládku - veškerá vytlačená zemina + nevhodná 9,84 m3 x 1,7 t/m3"16,728</t>
  </si>
  <si>
    <t>-659689723</t>
  </si>
  <si>
    <t xml:space="preserve">POPLATKY ZA VYPUŠTĚNOU VODU
</t>
  </si>
  <si>
    <t>1600748946</t>
  </si>
  <si>
    <t xml:space="preserve">POPLATKY ZA NÁHRADNÍ ZÁSOBOVÁNÍ VODOU
</t>
  </si>
  <si>
    <t>SO 501 - Ochrana plynovodu</t>
  </si>
  <si>
    <t xml:space="preserve">    783 - Dokončovací práce - nátěry</t>
  </si>
  <si>
    <t>7388664</t>
  </si>
  <si>
    <t>"výkop rýhy- hloubky do 2,5 m-tř.I kopaná sonda 2ks"2*0,6*1,3</t>
  </si>
  <si>
    <t>-1181835492</t>
  </si>
  <si>
    <t>"zához"1,060</t>
  </si>
  <si>
    <t>1540496206</t>
  </si>
  <si>
    <t>"obnova štěrkopískového obsypu kolem inž. sítí"0,5</t>
  </si>
  <si>
    <t>58300</t>
  </si>
  <si>
    <t>KRYT ZE SINIČNÍCH DÍLCŮ (PANELŮ)</t>
  </si>
  <si>
    <t>-1803709995</t>
  </si>
  <si>
    <t>Poznámka k souboru cen:
- dodání dílců v požadované kvalitě, dodání materiálu pro předepsané lože v tloušťce předepsané dokumentací a pro předepsanou výplň spar - očištění podkladu - uložení dílců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</si>
  <si>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"uložení silničních panelů 3 m x 1 m x 0,15 m a jejich odstranění 2 ks štěrkopískové lože pod panely tl. 0,1m"0,9</t>
  </si>
  <si>
    <t>93883</t>
  </si>
  <si>
    <t>OŠETŘENÍ KONSTRUKCÍ ZAKRYTÍM ROHOŽEMI</t>
  </si>
  <si>
    <t>2056778624</t>
  </si>
  <si>
    <t>Poznámka k souboru cen:
Položka zahrnuje veškerý materiál, výrobky a polotovary, včetně mimostaveništní a vnitrostaveništní dopravy (rovněž přesuny), včetně naložení a složení,případně s uložením.</t>
  </si>
  <si>
    <t>"ochrana potrubí obalením minerální rohoží tl. 40 mm 0,9m2/m"13,5</t>
  </si>
  <si>
    <t>995104056</t>
  </si>
  <si>
    <t>97619</t>
  </si>
  <si>
    <t>VYBOURÁNÍ DROBNÝCH PŘEDMĚTŮ OSTATNÍCH</t>
  </si>
  <si>
    <t>466794038</t>
  </si>
  <si>
    <t>1107388778</t>
  </si>
  <si>
    <t>"ochrana izolace obedněním prkny staženými ocelovým drátem 1,2m2/m"18</t>
  </si>
  <si>
    <t>783</t>
  </si>
  <si>
    <t>Dokončovací práce - nátěry</t>
  </si>
  <si>
    <t>78342</t>
  </si>
  <si>
    <t>PROTIKOROZ OCHRANA POTRUBÍ A ARMATUR NÁTĚREM VÍCEVRST</t>
  </si>
  <si>
    <t>767114728</t>
  </si>
  <si>
    <t>Poznámka k souboru cen:
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</si>
  <si>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"obnova ochranného nátěru chráničky - očištění, nátěr 2 vrstvy"14,4</t>
  </si>
  <si>
    <t>014102</t>
  </si>
  <si>
    <t>-766826032</t>
  </si>
  <si>
    <t>"výkop 1,20 m3 x 1,7 t/m3"2,4</t>
  </si>
  <si>
    <t>SO 901 - Provizorní lávka pro pěší</t>
  </si>
  <si>
    <t xml:space="preserve">    2 - Zakládání</t>
  </si>
  <si>
    <t xml:space="preserve">    3 - Svislé a kompletní konstrukce</t>
  </si>
  <si>
    <t>Zakládání</t>
  </si>
  <si>
    <t>261513</t>
  </si>
  <si>
    <t>VRTY PRO KOTVENÍ A INJEKTÁŽ TŘ V NA POVRCHU D DO 25MM</t>
  </si>
  <si>
    <t>1095644276</t>
  </si>
  <si>
    <t>VRTY PRO KOTVENÍ A INJEKTÁŽ TŘ V NA POVRCHU D DO 25MM
Vrty průměr 25 mm dl.min.  0,3 m pro kotvení lávky do železobetonové průčelní zdi.</t>
  </si>
  <si>
    <t>18*0,32</t>
  </si>
  <si>
    <t>Svislé a kompletní konstrukce</t>
  </si>
  <si>
    <t>-663188979</t>
  </si>
  <si>
    <t>KOVOVÉ KONSTRUKCE PRO KOTVENÍ ŘÍMSY
Chemické kotvy M20 včetně vlepení do vyvrtaného otvoru, matice a podložky pro dřevěné konstrukce a osazení.</t>
  </si>
  <si>
    <t>1,3*18</t>
  </si>
  <si>
    <t>348951</t>
  </si>
  <si>
    <t>ZÁBRADLÍ ZE DŘEVA MĚKKÉHO</t>
  </si>
  <si>
    <t>1988109282</t>
  </si>
  <si>
    <t>ZÁBRADLÍ ZE DŘEVA MĚKKÉHO
Zábradlí lávky včetně svislých hranolů, vzpěr 0,1 x 0,1 m a prken tl. min. 30 mm</t>
  </si>
  <si>
    <t xml:space="preserve">Poznámka k souboru cen:
- dílenská dokumentace, včetně technologického předpisu spojování, - dodání materiálu v požadované kvalitě a výroba konstrukce (včetně pomůcek, přípravků a prostředků pro výrobu) bez ohledu na náročnost a její hmotnost, - dodání spojovacího materiálu, - zřízení montážních a dilatačních spojů, spar, včetně potřebných úprav, vložek, opracování, očištění a ošetření, - podpěr. konstr. a lešení všech druhů pro montáž konstrukcí i doplňkových, včetně požadovaných otvorů, ochranných a bezpečnostních opatření a základů pro tyto konstrukce a lešení, - montáž konstrukce na staveništi, včetně montážních prostředků a pomůcek a zednických výpomocí, - výplň, těsnění a tmelení spar a spojů, - všechny druhy ocelového kotvení, - dílenskou přejímku a montážní prohlídku, včetně požadovaných dokladů, - zřízení kotevních otvorů nebo jam, nejsou-li částí jiné konstrukce, - osazení kotvení nebo přímo částí konstrukce do podpůrné konstrukce nebo do zeminy, - výplň kotevních otvorů (příp. podlití patních desek) maltou, betonem nebo jinou speciální hmotou, vyplnění jam zeminou, - veškeré úpravy dřeva pro zlepšení jeho užitných vlastností (impregnace, zpevňování a pod.), - zvláštní spojovací prostředky, rozebíratelnost konstrukce, </t>
  </si>
  <si>
    <t>0,1*0,1*(2*1,3*22+22*0,9+18*0,9)+0,03*0,15*2*7*22</t>
  </si>
  <si>
    <t>421952</t>
  </si>
  <si>
    <t>MOSTOVKY A PODLAHY ZE DŘEVA DOČASNÉ</t>
  </si>
  <si>
    <t>250541246</t>
  </si>
  <si>
    <t>MOSTOVKY A PODLAHY ZE DŘEVA DOČASNÉ
Prkna mostovky tl. min. 30 mm</t>
  </si>
  <si>
    <t>0,03*2*0,2*1,7+0,03*1,35*22</t>
  </si>
  <si>
    <t>424952.1</t>
  </si>
  <si>
    <t>MOSTNÍ NOSNÍKY ZE DŘEVA DOČASNÉ</t>
  </si>
  <si>
    <t>-17541636</t>
  </si>
  <si>
    <t>MOSTNÍ NOSNÍKY ZE DŘEVA DOČASNÉ
Podkladní trámy případně dřev. pražce průřez 0,15x0,25 mm</t>
  </si>
  <si>
    <t>16*0,15*0,25*1,3+0,15*0,25*1,6+0,75*2*0,45</t>
  </si>
  <si>
    <t>424952.2</t>
  </si>
  <si>
    <t>1578937442</t>
  </si>
  <si>
    <t>MOSTNÍ NOSNÍKY ZE DŘEVA DOČASNÉ
Hranoly mostovky podélné a příčné 0,1x0,1 m</t>
  </si>
  <si>
    <t>0,1*0,1*(23*1,6+18*2,2+4*1,9+3*15+3*15)</t>
  </si>
  <si>
    <t>45145</t>
  </si>
  <si>
    <t>PODKL A VÝPLŇ VRSTVY Z MALTY CEMENTOVÉ</t>
  </si>
  <si>
    <t>761592382</t>
  </si>
  <si>
    <t>PODKL A VÝPLŇ VRSTVY Z MALTY CEMENTOVÉ
Vyrovnání povrchu průčelní zdi v místech osazení podkladních trámů</t>
  </si>
  <si>
    <t xml:space="preserve">Poznámka k souboru cen:
Položka zahrnuje veškerý materiál, výrobky a polotovary, včetně mimostaveništní a vnitrostaveništní dopravy (rovněž přesuny), včetně naložení a složení, případně s uložením. </t>
  </si>
  <si>
    <t>1*0,5*0,03*17</t>
  </si>
  <si>
    <t>914119</t>
  </si>
  <si>
    <t>DOPRAV ZNAČKY ZÁKLAD VEL OCEL NEREFLEXNÍ - NÁJEMNÉ</t>
  </si>
  <si>
    <t>KSDEN</t>
  </si>
  <si>
    <t>-735015807</t>
  </si>
  <si>
    <t>DOPRAV ZNAČKY ZÁKLAD VEL OCEL NEREFLEXNÍ - NÁJEMNÉ
Značky upravující pohyb pěších přes most po dobu stavby v jednotlivých fázích</t>
  </si>
  <si>
    <t>Poznámka k souboru cen:
položka zahrnuje sazbu za pronájem dopravních značek a zařízení, počet jednotek je určen jako součin počtu značek a počtu dní použití</t>
  </si>
  <si>
    <t>8*120</t>
  </si>
  <si>
    <t>914929</t>
  </si>
  <si>
    <t>SLOUPKY A STOJKY DZ Z OCEL TRUBEK DO PATKY NÁJEMNÉ</t>
  </si>
  <si>
    <t>-87435225</t>
  </si>
  <si>
    <t>SLOUPKY A STOJKY DZ Z OCEL TRUBEK DO PATKY NÁJEMNÉ
Sloupky pro značky upravující pohyb pěších přes most po dobu stavby v jednotlivých fázích</t>
  </si>
  <si>
    <t>Poznámka k souboru cen:
položka zahrnuje sazbu za pronájem dopravních značek a zařízení. Počet měrných jednotek se určí jako součin počtu sloupků a počtu dní použití</t>
  </si>
  <si>
    <t>916549</t>
  </si>
  <si>
    <t>PATKA PRO VODÍCÍ DESKY SAMOSTATNÁ NAD 10KG - NÁJEMNÉ</t>
  </si>
  <si>
    <t>-760702350</t>
  </si>
  <si>
    <t xml:space="preserve">PATKA PRO VODÍCÍ DESKY SAMOSTATNÁ NAD 10KG - NÁJEMNÉ
Patky pro značky upravující pohyb pěších přes most po dobu stavby v jednotlivých fázích
</t>
  </si>
  <si>
    <t>Poznámka k souboru cen:
položka zahrnuje cenu za pronájem dopravních značek a zařízení, která se určí jako součin počtu značek, počtu dní použití a denní sazby</t>
  </si>
  <si>
    <t>916819</t>
  </si>
  <si>
    <t>ODDĚL OPLOCENÍ S PODSTAVCI DRÁTĚNNÉ - NÁJEMNÉ</t>
  </si>
  <si>
    <t>MDEN</t>
  </si>
  <si>
    <t>1080323249</t>
  </si>
  <si>
    <t>ODDĚL OPLOCENÍ S PODSTAVCI DRÁTĚNNÉ - NÁJEMNÉ
Oplocení staveniště zamezující pohybu pěších po staveništi a navádějící do průchozích koridorů přes most po dobu stavby v jednotlivých fázích</t>
  </si>
  <si>
    <t>Poznámka k souboru cen:
položka zahrnuje sazbu za pronájem zařízení. Počet měrných jednotek se určí jako součin délky zařízení a počtu dní použití.</t>
  </si>
  <si>
    <t>120*(13+1+15)</t>
  </si>
  <si>
    <t>936502</t>
  </si>
  <si>
    <t>DROBNÉ DOPLŇK KONSTR KOVOVÉ POZINK</t>
  </si>
  <si>
    <t>1417563917</t>
  </si>
  <si>
    <t>DROBNÉ DOPLŇK KONSTR KOVOVÉ POZINK
Oplocení staveniště zamezující pohybu pěších po staveništi a navádějící do průchozích koridorů přes most po dobu stavby v jednotlivých fázích</t>
  </si>
  <si>
    <t>Poznámka k souboru cen:
položka zahrnuje: - dílenská dokumentace, včetně technologického předpisu spojování - dodání materiálu v požadované kvalitě a výroba konstrukce i dílenská (včetně pomůcek, přípravků a prostředků pro výrobu) bez ohledu na náročnost a její hmotnost, dílenská montáž - dodání spojovacího materiálu - zřízení montážních a dilatačních spojů, spar, včetně potřebných úprav, vložek, opracování, očištění a ošetření - podpěr. konstr. a lešení všech druhů pro montáž konstrukcí i doplňkových, včetně požadovaných otvorů, ochranných a bezpečnostních opatření a základů pro tyto konstrukce a lešení - jakákoliv doprava a manipulace dílců a montážních sestav, včetně dopravy konstrukce z výrobny na stavbu - montáž konstrukce na staveništi, včetně montážních prostředků a pomůcek a zednických výpomocí - výplň, těsnění a tmelení spar a spojů - čištění konstrukce a odstranění všech vrubů (vrypy, otlačeniny a pod.) - všechny druhy ocelového kotvení - dílenskou přejímku a montážní prohlídku, včetně požadovaných dokladů - zřízení kotevních otvorů nebo jam, nejsou-li částí jiné konstrukce, jejich úpravy, očištění a ošetření - osazení kotvení nebo přímo částí konstrukce do podpůrné konstrukce nebo do zeminy - výplň kotevních otvorů (příp. podlití patních desek) maltou, betonem nebo jinou speciální hmotou, vyplnění jam zeminou - předepsanou protikorozní ochranu a nátěry konstrukcí - osazení měřících zařízení a úpravy pro ně - ochranná opatření před účinky bludných proudů</t>
  </si>
  <si>
    <t>0,008*0,08*7850*8*(0,8+0,6)</t>
  </si>
  <si>
    <t>94190</t>
  </si>
  <si>
    <t>LEHKÉ PRACOVNÍ LEŠENÍ DO 1,5 KPA</t>
  </si>
  <si>
    <t>-1726338627</t>
  </si>
  <si>
    <t>LEHKÉ PRACOVNÍ LEŠENÍ DO 1,5 KPA
Lešení na protivodní straně průčelní zdi pro montáž lávky, včetně demontáže lešení</t>
  </si>
  <si>
    <t>1,5*60</t>
  </si>
  <si>
    <t>94817</t>
  </si>
  <si>
    <t>DOČASNÉ KONSTRUKCE Z OCEL NOSNÍKŮ VČET ODSTRAN</t>
  </si>
  <si>
    <t>1946066420</t>
  </si>
  <si>
    <t>DOČASNÉ KONSTRUKCE Z OCEL NOSNÍKŮ VČET ODSTRAN
Podpěrná konstrukce z nosníků HEB 100 dl. 4,4 m včetně zhotovení, osazení a následné demontáže a odvozu</t>
  </si>
  <si>
    <t>0,0204*(4,5*3+1,6*4)*1,2</t>
  </si>
  <si>
    <t>96616</t>
  </si>
  <si>
    <t>BOURÁNÍ KONSTRUKCÍ ZE ŽELEZOBETONU</t>
  </si>
  <si>
    <t>2088876661</t>
  </si>
  <si>
    <t>BOURÁNÍ KONSTRUKCÍ ZE ŽELEZOBETONU
Odbourání a začištění povrchu průčelní zdi pro osazení podkladních trámů</t>
  </si>
  <si>
    <t>16,2*1*0,05</t>
  </si>
  <si>
    <t>96617</t>
  </si>
  <si>
    <t>BOURÁNÍ KONSTRUKCÍ ZE DŘEVA</t>
  </si>
  <si>
    <t>-1469973282</t>
  </si>
  <si>
    <t>BOURÁNÍ KONSTRUKCÍ ZE DŘEVA
Rozebrání a odvoz konstrukce lávky</t>
  </si>
  <si>
    <t>2,318+0,911+1,515+1,740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</si>
</sst>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201615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Kostelec_most ev.č.244-006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13. 5. 2022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ROUND(SUM(AG95:AG101),2)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ROUND(SUM(AS95:AS101),2)</f>
        <v>0</v>
      </c>
      <c r="AT94" s="96">
        <f>ROUND(SUM(AV94:AW94),2)</f>
        <v>0</v>
      </c>
      <c r="AU94" s="97">
        <f>ROUND(SUM(AU95:AU101),5)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ROUND(SUM(AZ95:AZ101),2)</f>
        <v>0</v>
      </c>
      <c r="BA94" s="96">
        <f>ROUND(SUM(BA95:BA101),2)</f>
        <v>0</v>
      </c>
      <c r="BB94" s="96">
        <f>ROUND(SUM(BB95:BB101),2)</f>
        <v>0</v>
      </c>
      <c r="BC94" s="96">
        <f>ROUND(SUM(BC95:BC101),2)</f>
        <v>0</v>
      </c>
      <c r="BD94" s="98">
        <f>ROUND(SUM(BD95:BD101),2)</f>
        <v>0</v>
      </c>
      <c r="BE94" s="6"/>
      <c r="BS94" s="99" t="s">
        <v>72</v>
      </c>
      <c r="BT94" s="99" t="s">
        <v>73</v>
      </c>
      <c r="BU94" s="100" t="s">
        <v>74</v>
      </c>
      <c r="BV94" s="99" t="s">
        <v>75</v>
      </c>
      <c r="BW94" s="99" t="s">
        <v>4</v>
      </c>
      <c r="BX94" s="99" t="s">
        <v>76</v>
      </c>
      <c r="CL94" s="99" t="s">
        <v>1</v>
      </c>
    </row>
    <row r="95" spans="1:91" s="7" customFormat="1" ht="16.5" customHeight="1">
      <c r="A95" s="101" t="s">
        <v>77</v>
      </c>
      <c r="B95" s="102"/>
      <c r="C95" s="103"/>
      <c r="D95" s="104" t="s">
        <v>78</v>
      </c>
      <c r="E95" s="104"/>
      <c r="F95" s="104"/>
      <c r="G95" s="104"/>
      <c r="H95" s="104"/>
      <c r="I95" s="105"/>
      <c r="J95" s="104" t="s">
        <v>79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'SO 000 - Vedlejší rozpočt...'!J30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80</v>
      </c>
      <c r="AR95" s="102"/>
      <c r="AS95" s="108">
        <v>0</v>
      </c>
      <c r="AT95" s="109">
        <f>ROUND(SUM(AV95:AW95),2)</f>
        <v>0</v>
      </c>
      <c r="AU95" s="110">
        <f>'SO 000 - Vedlejší rozpočt...'!P117</f>
        <v>0</v>
      </c>
      <c r="AV95" s="109">
        <f>'SO 000 - Vedlejší rozpočt...'!J33</f>
        <v>0</v>
      </c>
      <c r="AW95" s="109">
        <f>'SO 000 - Vedlejší rozpočt...'!J34</f>
        <v>0</v>
      </c>
      <c r="AX95" s="109">
        <f>'SO 000 - Vedlejší rozpočt...'!J35</f>
        <v>0</v>
      </c>
      <c r="AY95" s="109">
        <f>'SO 000 - Vedlejší rozpočt...'!J36</f>
        <v>0</v>
      </c>
      <c r="AZ95" s="109">
        <f>'SO 000 - Vedlejší rozpočt...'!F33</f>
        <v>0</v>
      </c>
      <c r="BA95" s="109">
        <f>'SO 000 - Vedlejší rozpočt...'!F34</f>
        <v>0</v>
      </c>
      <c r="BB95" s="109">
        <f>'SO 000 - Vedlejší rozpočt...'!F35</f>
        <v>0</v>
      </c>
      <c r="BC95" s="109">
        <f>'SO 000 - Vedlejší rozpočt...'!F36</f>
        <v>0</v>
      </c>
      <c r="BD95" s="111">
        <f>'SO 000 - Vedlejší rozpočt...'!F37</f>
        <v>0</v>
      </c>
      <c r="BE95" s="7"/>
      <c r="BT95" s="112" t="s">
        <v>81</v>
      </c>
      <c r="BV95" s="112" t="s">
        <v>75</v>
      </c>
      <c r="BW95" s="112" t="s">
        <v>82</v>
      </c>
      <c r="BX95" s="112" t="s">
        <v>4</v>
      </c>
      <c r="CL95" s="112" t="s">
        <v>1</v>
      </c>
      <c r="CM95" s="112" t="s">
        <v>83</v>
      </c>
    </row>
    <row r="96" spans="1:91" s="7" customFormat="1" ht="16.5" customHeight="1">
      <c r="A96" s="101" t="s">
        <v>77</v>
      </c>
      <c r="B96" s="102"/>
      <c r="C96" s="103"/>
      <c r="D96" s="104" t="s">
        <v>84</v>
      </c>
      <c r="E96" s="104"/>
      <c r="F96" s="104"/>
      <c r="G96" s="104"/>
      <c r="H96" s="104"/>
      <c r="I96" s="105"/>
      <c r="J96" s="104" t="s">
        <v>85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6">
        <f>'SO 101 - Komunikace'!J30</f>
        <v>0</v>
      </c>
      <c r="AH96" s="105"/>
      <c r="AI96" s="105"/>
      <c r="AJ96" s="105"/>
      <c r="AK96" s="105"/>
      <c r="AL96" s="105"/>
      <c r="AM96" s="105"/>
      <c r="AN96" s="106">
        <f>SUM(AG96,AT96)</f>
        <v>0</v>
      </c>
      <c r="AO96" s="105"/>
      <c r="AP96" s="105"/>
      <c r="AQ96" s="107" t="s">
        <v>80</v>
      </c>
      <c r="AR96" s="102"/>
      <c r="AS96" s="108">
        <v>0</v>
      </c>
      <c r="AT96" s="109">
        <f>ROUND(SUM(AV96:AW96),2)</f>
        <v>0</v>
      </c>
      <c r="AU96" s="110">
        <f>'SO 101 - Komunikace'!P123</f>
        <v>0</v>
      </c>
      <c r="AV96" s="109">
        <f>'SO 101 - Komunikace'!J33</f>
        <v>0</v>
      </c>
      <c r="AW96" s="109">
        <f>'SO 101 - Komunikace'!J34</f>
        <v>0</v>
      </c>
      <c r="AX96" s="109">
        <f>'SO 101 - Komunikace'!J35</f>
        <v>0</v>
      </c>
      <c r="AY96" s="109">
        <f>'SO 101 - Komunikace'!J36</f>
        <v>0</v>
      </c>
      <c r="AZ96" s="109">
        <f>'SO 101 - Komunikace'!F33</f>
        <v>0</v>
      </c>
      <c r="BA96" s="109">
        <f>'SO 101 - Komunikace'!F34</f>
        <v>0</v>
      </c>
      <c r="BB96" s="109">
        <f>'SO 101 - Komunikace'!F35</f>
        <v>0</v>
      </c>
      <c r="BC96" s="109">
        <f>'SO 101 - Komunikace'!F36</f>
        <v>0</v>
      </c>
      <c r="BD96" s="111">
        <f>'SO 101 - Komunikace'!F37</f>
        <v>0</v>
      </c>
      <c r="BE96" s="7"/>
      <c r="BT96" s="112" t="s">
        <v>81</v>
      </c>
      <c r="BV96" s="112" t="s">
        <v>75</v>
      </c>
      <c r="BW96" s="112" t="s">
        <v>86</v>
      </c>
      <c r="BX96" s="112" t="s">
        <v>4</v>
      </c>
      <c r="CL96" s="112" t="s">
        <v>1</v>
      </c>
      <c r="CM96" s="112" t="s">
        <v>83</v>
      </c>
    </row>
    <row r="97" spans="1:91" s="7" customFormat="1" ht="16.5" customHeight="1">
      <c r="A97" s="101" t="s">
        <v>77</v>
      </c>
      <c r="B97" s="102"/>
      <c r="C97" s="103"/>
      <c r="D97" s="104" t="s">
        <v>87</v>
      </c>
      <c r="E97" s="104"/>
      <c r="F97" s="104"/>
      <c r="G97" s="104"/>
      <c r="H97" s="104"/>
      <c r="I97" s="105"/>
      <c r="J97" s="104" t="s">
        <v>88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6">
        <f>'SO 201 - Most'!J30</f>
        <v>0</v>
      </c>
      <c r="AH97" s="105"/>
      <c r="AI97" s="105"/>
      <c r="AJ97" s="105"/>
      <c r="AK97" s="105"/>
      <c r="AL97" s="105"/>
      <c r="AM97" s="105"/>
      <c r="AN97" s="106">
        <f>SUM(AG97,AT97)</f>
        <v>0</v>
      </c>
      <c r="AO97" s="105"/>
      <c r="AP97" s="105"/>
      <c r="AQ97" s="107" t="s">
        <v>80</v>
      </c>
      <c r="AR97" s="102"/>
      <c r="AS97" s="108">
        <v>0</v>
      </c>
      <c r="AT97" s="109">
        <f>ROUND(SUM(AV97:AW97),2)</f>
        <v>0</v>
      </c>
      <c r="AU97" s="110">
        <f>'SO 201 - Most'!P126</f>
        <v>0</v>
      </c>
      <c r="AV97" s="109">
        <f>'SO 201 - Most'!J33</f>
        <v>0</v>
      </c>
      <c r="AW97" s="109">
        <f>'SO 201 - Most'!J34</f>
        <v>0</v>
      </c>
      <c r="AX97" s="109">
        <f>'SO 201 - Most'!J35</f>
        <v>0</v>
      </c>
      <c r="AY97" s="109">
        <f>'SO 201 - Most'!J36</f>
        <v>0</v>
      </c>
      <c r="AZ97" s="109">
        <f>'SO 201 - Most'!F33</f>
        <v>0</v>
      </c>
      <c r="BA97" s="109">
        <f>'SO 201 - Most'!F34</f>
        <v>0</v>
      </c>
      <c r="BB97" s="109">
        <f>'SO 201 - Most'!F35</f>
        <v>0</v>
      </c>
      <c r="BC97" s="109">
        <f>'SO 201 - Most'!F36</f>
        <v>0</v>
      </c>
      <c r="BD97" s="111">
        <f>'SO 201 - Most'!F37</f>
        <v>0</v>
      </c>
      <c r="BE97" s="7"/>
      <c r="BT97" s="112" t="s">
        <v>81</v>
      </c>
      <c r="BV97" s="112" t="s">
        <v>75</v>
      </c>
      <c r="BW97" s="112" t="s">
        <v>89</v>
      </c>
      <c r="BX97" s="112" t="s">
        <v>4</v>
      </c>
      <c r="CL97" s="112" t="s">
        <v>1</v>
      </c>
      <c r="CM97" s="112" t="s">
        <v>83</v>
      </c>
    </row>
    <row r="98" spans="1:91" s="7" customFormat="1" ht="24.75" customHeight="1">
      <c r="A98" s="101" t="s">
        <v>77</v>
      </c>
      <c r="B98" s="102"/>
      <c r="C98" s="103"/>
      <c r="D98" s="104" t="s">
        <v>90</v>
      </c>
      <c r="E98" s="104"/>
      <c r="F98" s="104"/>
      <c r="G98" s="104"/>
      <c r="H98" s="104"/>
      <c r="I98" s="105"/>
      <c r="J98" s="104" t="s">
        <v>91</v>
      </c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6">
        <f>'SO 301.1 - Ochrana vodovo...'!J30</f>
        <v>0</v>
      </c>
      <c r="AH98" s="105"/>
      <c r="AI98" s="105"/>
      <c r="AJ98" s="105"/>
      <c r="AK98" s="105"/>
      <c r="AL98" s="105"/>
      <c r="AM98" s="105"/>
      <c r="AN98" s="106">
        <f>SUM(AG98,AT98)</f>
        <v>0</v>
      </c>
      <c r="AO98" s="105"/>
      <c r="AP98" s="105"/>
      <c r="AQ98" s="107" t="s">
        <v>80</v>
      </c>
      <c r="AR98" s="102"/>
      <c r="AS98" s="108">
        <v>0</v>
      </c>
      <c r="AT98" s="109">
        <f>ROUND(SUM(AV98:AW98),2)</f>
        <v>0</v>
      </c>
      <c r="AU98" s="110">
        <f>'SO 301.1 - Ochrana vodovo...'!P125</f>
        <v>0</v>
      </c>
      <c r="AV98" s="109">
        <f>'SO 301.1 - Ochrana vodovo...'!J33</f>
        <v>0</v>
      </c>
      <c r="AW98" s="109">
        <f>'SO 301.1 - Ochrana vodovo...'!J34</f>
        <v>0</v>
      </c>
      <c r="AX98" s="109">
        <f>'SO 301.1 - Ochrana vodovo...'!J35</f>
        <v>0</v>
      </c>
      <c r="AY98" s="109">
        <f>'SO 301.1 - Ochrana vodovo...'!J36</f>
        <v>0</v>
      </c>
      <c r="AZ98" s="109">
        <f>'SO 301.1 - Ochrana vodovo...'!F33</f>
        <v>0</v>
      </c>
      <c r="BA98" s="109">
        <f>'SO 301.1 - Ochrana vodovo...'!F34</f>
        <v>0</v>
      </c>
      <c r="BB98" s="109">
        <f>'SO 301.1 - Ochrana vodovo...'!F35</f>
        <v>0</v>
      </c>
      <c r="BC98" s="109">
        <f>'SO 301.1 - Ochrana vodovo...'!F36</f>
        <v>0</v>
      </c>
      <c r="BD98" s="111">
        <f>'SO 301.1 - Ochrana vodovo...'!F37</f>
        <v>0</v>
      </c>
      <c r="BE98" s="7"/>
      <c r="BT98" s="112" t="s">
        <v>81</v>
      </c>
      <c r="BV98" s="112" t="s">
        <v>75</v>
      </c>
      <c r="BW98" s="112" t="s">
        <v>92</v>
      </c>
      <c r="BX98" s="112" t="s">
        <v>4</v>
      </c>
      <c r="CL98" s="112" t="s">
        <v>1</v>
      </c>
      <c r="CM98" s="112" t="s">
        <v>83</v>
      </c>
    </row>
    <row r="99" spans="1:91" s="7" customFormat="1" ht="24.75" customHeight="1">
      <c r="A99" s="101" t="s">
        <v>77</v>
      </c>
      <c r="B99" s="102"/>
      <c r="C99" s="103"/>
      <c r="D99" s="104" t="s">
        <v>93</v>
      </c>
      <c r="E99" s="104"/>
      <c r="F99" s="104"/>
      <c r="G99" s="104"/>
      <c r="H99" s="104"/>
      <c r="I99" s="105"/>
      <c r="J99" s="104" t="s">
        <v>94</v>
      </c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6">
        <f>'SO 301.2 - Ochrana vodovo...'!J30</f>
        <v>0</v>
      </c>
      <c r="AH99" s="105"/>
      <c r="AI99" s="105"/>
      <c r="AJ99" s="105"/>
      <c r="AK99" s="105"/>
      <c r="AL99" s="105"/>
      <c r="AM99" s="105"/>
      <c r="AN99" s="106">
        <f>SUM(AG99,AT99)</f>
        <v>0</v>
      </c>
      <c r="AO99" s="105"/>
      <c r="AP99" s="105"/>
      <c r="AQ99" s="107" t="s">
        <v>80</v>
      </c>
      <c r="AR99" s="102"/>
      <c r="AS99" s="108">
        <v>0</v>
      </c>
      <c r="AT99" s="109">
        <f>ROUND(SUM(AV99:AW99),2)</f>
        <v>0</v>
      </c>
      <c r="AU99" s="110">
        <f>'SO 301.2 - Ochrana vodovo...'!P124</f>
        <v>0</v>
      </c>
      <c r="AV99" s="109">
        <f>'SO 301.2 - Ochrana vodovo...'!J33</f>
        <v>0</v>
      </c>
      <c r="AW99" s="109">
        <f>'SO 301.2 - Ochrana vodovo...'!J34</f>
        <v>0</v>
      </c>
      <c r="AX99" s="109">
        <f>'SO 301.2 - Ochrana vodovo...'!J35</f>
        <v>0</v>
      </c>
      <c r="AY99" s="109">
        <f>'SO 301.2 - Ochrana vodovo...'!J36</f>
        <v>0</v>
      </c>
      <c r="AZ99" s="109">
        <f>'SO 301.2 - Ochrana vodovo...'!F33</f>
        <v>0</v>
      </c>
      <c r="BA99" s="109">
        <f>'SO 301.2 - Ochrana vodovo...'!F34</f>
        <v>0</v>
      </c>
      <c r="BB99" s="109">
        <f>'SO 301.2 - Ochrana vodovo...'!F35</f>
        <v>0</v>
      </c>
      <c r="BC99" s="109">
        <f>'SO 301.2 - Ochrana vodovo...'!F36</f>
        <v>0</v>
      </c>
      <c r="BD99" s="111">
        <f>'SO 301.2 - Ochrana vodovo...'!F37</f>
        <v>0</v>
      </c>
      <c r="BE99" s="7"/>
      <c r="BT99" s="112" t="s">
        <v>81</v>
      </c>
      <c r="BV99" s="112" t="s">
        <v>75</v>
      </c>
      <c r="BW99" s="112" t="s">
        <v>95</v>
      </c>
      <c r="BX99" s="112" t="s">
        <v>4</v>
      </c>
      <c r="CL99" s="112" t="s">
        <v>1</v>
      </c>
      <c r="CM99" s="112" t="s">
        <v>83</v>
      </c>
    </row>
    <row r="100" spans="1:91" s="7" customFormat="1" ht="16.5" customHeight="1">
      <c r="A100" s="101" t="s">
        <v>77</v>
      </c>
      <c r="B100" s="102"/>
      <c r="C100" s="103"/>
      <c r="D100" s="104" t="s">
        <v>96</v>
      </c>
      <c r="E100" s="104"/>
      <c r="F100" s="104"/>
      <c r="G100" s="104"/>
      <c r="H100" s="104"/>
      <c r="I100" s="105"/>
      <c r="J100" s="104" t="s">
        <v>97</v>
      </c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6">
        <f>'SO 501 - Ochrana plynovodu'!J30</f>
        <v>0</v>
      </c>
      <c r="AH100" s="105"/>
      <c r="AI100" s="105"/>
      <c r="AJ100" s="105"/>
      <c r="AK100" s="105"/>
      <c r="AL100" s="105"/>
      <c r="AM100" s="105"/>
      <c r="AN100" s="106">
        <f>SUM(AG100,AT100)</f>
        <v>0</v>
      </c>
      <c r="AO100" s="105"/>
      <c r="AP100" s="105"/>
      <c r="AQ100" s="107" t="s">
        <v>80</v>
      </c>
      <c r="AR100" s="102"/>
      <c r="AS100" s="108">
        <v>0</v>
      </c>
      <c r="AT100" s="109">
        <f>ROUND(SUM(AV100:AW100),2)</f>
        <v>0</v>
      </c>
      <c r="AU100" s="110">
        <f>'SO 501 - Ochrana plynovodu'!P124</f>
        <v>0</v>
      </c>
      <c r="AV100" s="109">
        <f>'SO 501 - Ochrana plynovodu'!J33</f>
        <v>0</v>
      </c>
      <c r="AW100" s="109">
        <f>'SO 501 - Ochrana plynovodu'!J34</f>
        <v>0</v>
      </c>
      <c r="AX100" s="109">
        <f>'SO 501 - Ochrana plynovodu'!J35</f>
        <v>0</v>
      </c>
      <c r="AY100" s="109">
        <f>'SO 501 - Ochrana plynovodu'!J36</f>
        <v>0</v>
      </c>
      <c r="AZ100" s="109">
        <f>'SO 501 - Ochrana plynovodu'!F33</f>
        <v>0</v>
      </c>
      <c r="BA100" s="109">
        <f>'SO 501 - Ochrana plynovodu'!F34</f>
        <v>0</v>
      </c>
      <c r="BB100" s="109">
        <f>'SO 501 - Ochrana plynovodu'!F35</f>
        <v>0</v>
      </c>
      <c r="BC100" s="109">
        <f>'SO 501 - Ochrana plynovodu'!F36</f>
        <v>0</v>
      </c>
      <c r="BD100" s="111">
        <f>'SO 501 - Ochrana plynovodu'!F37</f>
        <v>0</v>
      </c>
      <c r="BE100" s="7"/>
      <c r="BT100" s="112" t="s">
        <v>81</v>
      </c>
      <c r="BV100" s="112" t="s">
        <v>75</v>
      </c>
      <c r="BW100" s="112" t="s">
        <v>98</v>
      </c>
      <c r="BX100" s="112" t="s">
        <v>4</v>
      </c>
      <c r="CL100" s="112" t="s">
        <v>1</v>
      </c>
      <c r="CM100" s="112" t="s">
        <v>83</v>
      </c>
    </row>
    <row r="101" spans="1:91" s="7" customFormat="1" ht="16.5" customHeight="1">
      <c r="A101" s="101" t="s">
        <v>77</v>
      </c>
      <c r="B101" s="102"/>
      <c r="C101" s="103"/>
      <c r="D101" s="104" t="s">
        <v>99</v>
      </c>
      <c r="E101" s="104"/>
      <c r="F101" s="104"/>
      <c r="G101" s="104"/>
      <c r="H101" s="104"/>
      <c r="I101" s="105"/>
      <c r="J101" s="104" t="s">
        <v>100</v>
      </c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6">
        <f>'SO 901 - Provizorní lávka...'!J30</f>
        <v>0</v>
      </c>
      <c r="AH101" s="105"/>
      <c r="AI101" s="105"/>
      <c r="AJ101" s="105"/>
      <c r="AK101" s="105"/>
      <c r="AL101" s="105"/>
      <c r="AM101" s="105"/>
      <c r="AN101" s="106">
        <f>SUM(AG101,AT101)</f>
        <v>0</v>
      </c>
      <c r="AO101" s="105"/>
      <c r="AP101" s="105"/>
      <c r="AQ101" s="107" t="s">
        <v>80</v>
      </c>
      <c r="AR101" s="102"/>
      <c r="AS101" s="113">
        <v>0</v>
      </c>
      <c r="AT101" s="114">
        <f>ROUND(SUM(AV101:AW101),2)</f>
        <v>0</v>
      </c>
      <c r="AU101" s="115">
        <f>'SO 901 - Provizorní lávka...'!P121</f>
        <v>0</v>
      </c>
      <c r="AV101" s="114">
        <f>'SO 901 - Provizorní lávka...'!J33</f>
        <v>0</v>
      </c>
      <c r="AW101" s="114">
        <f>'SO 901 - Provizorní lávka...'!J34</f>
        <v>0</v>
      </c>
      <c r="AX101" s="114">
        <f>'SO 901 - Provizorní lávka...'!J35</f>
        <v>0</v>
      </c>
      <c r="AY101" s="114">
        <f>'SO 901 - Provizorní lávka...'!J36</f>
        <v>0</v>
      </c>
      <c r="AZ101" s="114">
        <f>'SO 901 - Provizorní lávka...'!F33</f>
        <v>0</v>
      </c>
      <c r="BA101" s="114">
        <f>'SO 901 - Provizorní lávka...'!F34</f>
        <v>0</v>
      </c>
      <c r="BB101" s="114">
        <f>'SO 901 - Provizorní lávka...'!F35</f>
        <v>0</v>
      </c>
      <c r="BC101" s="114">
        <f>'SO 901 - Provizorní lávka...'!F36</f>
        <v>0</v>
      </c>
      <c r="BD101" s="116">
        <f>'SO 901 - Provizorní lávka...'!F37</f>
        <v>0</v>
      </c>
      <c r="BE101" s="7"/>
      <c r="BT101" s="112" t="s">
        <v>81</v>
      </c>
      <c r="BV101" s="112" t="s">
        <v>75</v>
      </c>
      <c r="BW101" s="112" t="s">
        <v>101</v>
      </c>
      <c r="BX101" s="112" t="s">
        <v>4</v>
      </c>
      <c r="CL101" s="112" t="s">
        <v>1</v>
      </c>
      <c r="CM101" s="112" t="s">
        <v>83</v>
      </c>
    </row>
    <row r="102" spans="1:57" s="2" customFormat="1" ht="30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0 - Vedlejší rozpočt...'!C2" display="/"/>
    <hyperlink ref="A96" location="'SO 101 - Komunikace'!C2" display="/"/>
    <hyperlink ref="A97" location="'SO 201 - Most'!C2" display="/"/>
    <hyperlink ref="A98" location="'SO 301.1 - Ochrana vodovo...'!C2" display="/"/>
    <hyperlink ref="A99" location="'SO 301.2 - Ochrana vodovo...'!C2" display="/"/>
    <hyperlink ref="A100" location="'SO 501 - Ochrana plynovodu'!C2" display="/"/>
    <hyperlink ref="A101" location="'SO 901 - Provizorní lávk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9" t="s">
        <v>16</v>
      </c>
      <c r="L6" s="19"/>
    </row>
    <row r="7" spans="2:12" s="1" customFormat="1" ht="16.5" customHeight="1" hidden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 hidden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36"/>
      <c r="C9" s="35"/>
      <c r="D9" s="35"/>
      <c r="E9" s="64" t="s">
        <v>104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13. 5. 2022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123" t="s">
        <v>37</v>
      </c>
      <c r="E33" s="29" t="s">
        <v>38</v>
      </c>
      <c r="F33" s="124">
        <f>ROUND((SUM(BE117:BE168)),2)</f>
        <v>0</v>
      </c>
      <c r="G33" s="35"/>
      <c r="H33" s="35"/>
      <c r="I33" s="125">
        <v>0.21</v>
      </c>
      <c r="J33" s="124">
        <f>ROUND(((SUM(BE117:BE168))*I33),2)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39</v>
      </c>
      <c r="F34" s="124">
        <f>ROUND((SUM(BF117:BF168)),2)</f>
        <v>0</v>
      </c>
      <c r="G34" s="35"/>
      <c r="H34" s="35"/>
      <c r="I34" s="125">
        <v>0.15</v>
      </c>
      <c r="J34" s="124">
        <f>ROUND(((SUM(BF117:BF168))*I34),2)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ROUND((SUM(BG117:BG168)),2)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ROUND((SUM(BH117:BH168)),2)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ROUND((SUM(BI117:BI168)),2)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5"/>
      <c r="D87" s="35"/>
      <c r="E87" s="64" t="str">
        <f>E9</f>
        <v>SO 000 - Vedlejší rozpočtové náklady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13. 5. 2022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J117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 hidden="1">
      <c r="A97" s="9"/>
      <c r="B97" s="137"/>
      <c r="C97" s="9"/>
      <c r="D97" s="138" t="s">
        <v>110</v>
      </c>
      <c r="E97" s="139"/>
      <c r="F97" s="139"/>
      <c r="G97" s="139"/>
      <c r="H97" s="139"/>
      <c r="I97" s="139"/>
      <c r="J97" s="140">
        <f>J118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111</v>
      </c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5"/>
      <c r="E106" s="35"/>
      <c r="F106" s="35"/>
      <c r="G106" s="35"/>
      <c r="H106" s="35"/>
      <c r="I106" s="35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5"/>
      <c r="D107" s="35"/>
      <c r="E107" s="118" t="str">
        <f>E7</f>
        <v>Kostelec_most ev.č.244-006</v>
      </c>
      <c r="F107" s="29"/>
      <c r="G107" s="29"/>
      <c r="H107" s="29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103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5"/>
      <c r="D109" s="35"/>
      <c r="E109" s="64" t="str">
        <f>E9</f>
        <v>SO 000 - Vedlejší rozpočtové náklady</v>
      </c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5"/>
      <c r="E111" s="35"/>
      <c r="F111" s="24" t="str">
        <f>F12</f>
        <v xml:space="preserve"> </v>
      </c>
      <c r="G111" s="35"/>
      <c r="H111" s="35"/>
      <c r="I111" s="29" t="s">
        <v>22</v>
      </c>
      <c r="J111" s="66" t="str">
        <f>IF(J12="","",J12)</f>
        <v>13. 5. 2022</v>
      </c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5"/>
      <c r="E113" s="35"/>
      <c r="F113" s="24" t="str">
        <f>E15</f>
        <v xml:space="preserve"> </v>
      </c>
      <c r="G113" s="35"/>
      <c r="H113" s="35"/>
      <c r="I113" s="29" t="s">
        <v>29</v>
      </c>
      <c r="J113" s="33" t="str">
        <f>E21</f>
        <v xml:space="preserve"> </v>
      </c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5"/>
      <c r="E114" s="35"/>
      <c r="F114" s="24" t="str">
        <f>IF(E18="","",E18)</f>
        <v>Vyplň údaj</v>
      </c>
      <c r="G114" s="35"/>
      <c r="H114" s="35"/>
      <c r="I114" s="29" t="s">
        <v>31</v>
      </c>
      <c r="J114" s="33" t="str">
        <f>E24</f>
        <v xml:space="preserve"> 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41"/>
      <c r="B116" s="142"/>
      <c r="C116" s="143" t="s">
        <v>112</v>
      </c>
      <c r="D116" s="144" t="s">
        <v>58</v>
      </c>
      <c r="E116" s="144" t="s">
        <v>54</v>
      </c>
      <c r="F116" s="144" t="s">
        <v>55</v>
      </c>
      <c r="G116" s="144" t="s">
        <v>113</v>
      </c>
      <c r="H116" s="144" t="s">
        <v>114</v>
      </c>
      <c r="I116" s="144" t="s">
        <v>115</v>
      </c>
      <c r="J116" s="145" t="s">
        <v>107</v>
      </c>
      <c r="K116" s="146" t="s">
        <v>116</v>
      </c>
      <c r="L116" s="147"/>
      <c r="M116" s="83" t="s">
        <v>1</v>
      </c>
      <c r="N116" s="84" t="s">
        <v>37</v>
      </c>
      <c r="O116" s="84" t="s">
        <v>117</v>
      </c>
      <c r="P116" s="84" t="s">
        <v>118</v>
      </c>
      <c r="Q116" s="84" t="s">
        <v>119</v>
      </c>
      <c r="R116" s="84" t="s">
        <v>120</v>
      </c>
      <c r="S116" s="84" t="s">
        <v>121</v>
      </c>
      <c r="T116" s="85" t="s">
        <v>122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63" s="2" customFormat="1" ht="22.8" customHeight="1">
      <c r="A117" s="35"/>
      <c r="B117" s="36"/>
      <c r="C117" s="90" t="s">
        <v>123</v>
      </c>
      <c r="D117" s="35"/>
      <c r="E117" s="35"/>
      <c r="F117" s="35"/>
      <c r="G117" s="35"/>
      <c r="H117" s="35"/>
      <c r="I117" s="35"/>
      <c r="J117" s="148">
        <f>BK117</f>
        <v>0</v>
      </c>
      <c r="K117" s="35"/>
      <c r="L117" s="36"/>
      <c r="M117" s="86"/>
      <c r="N117" s="70"/>
      <c r="O117" s="87"/>
      <c r="P117" s="149">
        <f>P118</f>
        <v>0</v>
      </c>
      <c r="Q117" s="87"/>
      <c r="R117" s="149">
        <f>R118</f>
        <v>0</v>
      </c>
      <c r="S117" s="87"/>
      <c r="T117" s="150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6" t="s">
        <v>72</v>
      </c>
      <c r="AU117" s="16" t="s">
        <v>109</v>
      </c>
      <c r="BK117" s="151">
        <f>BK118</f>
        <v>0</v>
      </c>
    </row>
    <row r="118" spans="1:63" s="11" customFormat="1" ht="25.9" customHeight="1">
      <c r="A118" s="11"/>
      <c r="B118" s="152"/>
      <c r="C118" s="11"/>
      <c r="D118" s="153" t="s">
        <v>72</v>
      </c>
      <c r="E118" s="154" t="s">
        <v>124</v>
      </c>
      <c r="F118" s="154" t="s">
        <v>125</v>
      </c>
      <c r="G118" s="11"/>
      <c r="H118" s="11"/>
      <c r="I118" s="155"/>
      <c r="J118" s="156">
        <f>BK118</f>
        <v>0</v>
      </c>
      <c r="K118" s="11"/>
      <c r="L118" s="152"/>
      <c r="M118" s="157"/>
      <c r="N118" s="158"/>
      <c r="O118" s="158"/>
      <c r="P118" s="159">
        <f>SUM(P119:P168)</f>
        <v>0</v>
      </c>
      <c r="Q118" s="158"/>
      <c r="R118" s="159">
        <f>SUM(R119:R168)</f>
        <v>0</v>
      </c>
      <c r="S118" s="158"/>
      <c r="T118" s="160">
        <f>SUM(T119:T168)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53" t="s">
        <v>126</v>
      </c>
      <c r="AT118" s="161" t="s">
        <v>72</v>
      </c>
      <c r="AU118" s="161" t="s">
        <v>73</v>
      </c>
      <c r="AY118" s="153" t="s">
        <v>127</v>
      </c>
      <c r="BK118" s="162">
        <f>SUM(BK119:BK168)</f>
        <v>0</v>
      </c>
    </row>
    <row r="119" spans="1:65" s="2" customFormat="1" ht="24.15" customHeight="1">
      <c r="A119" s="35"/>
      <c r="B119" s="163"/>
      <c r="C119" s="164" t="s">
        <v>81</v>
      </c>
      <c r="D119" s="164" t="s">
        <v>128</v>
      </c>
      <c r="E119" s="165" t="s">
        <v>129</v>
      </c>
      <c r="F119" s="166" t="s">
        <v>130</v>
      </c>
      <c r="G119" s="167" t="s">
        <v>131</v>
      </c>
      <c r="H119" s="168">
        <v>1</v>
      </c>
      <c r="I119" s="169"/>
      <c r="J119" s="170">
        <f>ROUND(I119*H119,2)</f>
        <v>0</v>
      </c>
      <c r="K119" s="171"/>
      <c r="L119" s="36"/>
      <c r="M119" s="172" t="s">
        <v>1</v>
      </c>
      <c r="N119" s="173" t="s">
        <v>38</v>
      </c>
      <c r="O119" s="74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76" t="s">
        <v>132</v>
      </c>
      <c r="AT119" s="176" t="s">
        <v>128</v>
      </c>
      <c r="AU119" s="176" t="s">
        <v>81</v>
      </c>
      <c r="AY119" s="16" t="s">
        <v>127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6" t="s">
        <v>81</v>
      </c>
      <c r="BK119" s="177">
        <f>ROUND(I119*H119,2)</f>
        <v>0</v>
      </c>
      <c r="BL119" s="16" t="s">
        <v>132</v>
      </c>
      <c r="BM119" s="176" t="s">
        <v>133</v>
      </c>
    </row>
    <row r="120" spans="1:47" s="2" customFormat="1" ht="12">
      <c r="A120" s="35"/>
      <c r="B120" s="36"/>
      <c r="C120" s="35"/>
      <c r="D120" s="178" t="s">
        <v>134</v>
      </c>
      <c r="E120" s="35"/>
      <c r="F120" s="179" t="s">
        <v>135</v>
      </c>
      <c r="G120" s="35"/>
      <c r="H120" s="35"/>
      <c r="I120" s="180"/>
      <c r="J120" s="35"/>
      <c r="K120" s="35"/>
      <c r="L120" s="36"/>
      <c r="M120" s="181"/>
      <c r="N120" s="182"/>
      <c r="O120" s="74"/>
      <c r="P120" s="74"/>
      <c r="Q120" s="74"/>
      <c r="R120" s="74"/>
      <c r="S120" s="74"/>
      <c r="T120" s="7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134</v>
      </c>
      <c r="AU120" s="16" t="s">
        <v>81</v>
      </c>
    </row>
    <row r="121" spans="1:47" s="2" customFormat="1" ht="12">
      <c r="A121" s="35"/>
      <c r="B121" s="36"/>
      <c r="C121" s="35"/>
      <c r="D121" s="178" t="s">
        <v>136</v>
      </c>
      <c r="E121" s="35"/>
      <c r="F121" s="183" t="s">
        <v>137</v>
      </c>
      <c r="G121" s="35"/>
      <c r="H121" s="35"/>
      <c r="I121" s="180"/>
      <c r="J121" s="35"/>
      <c r="K121" s="35"/>
      <c r="L121" s="36"/>
      <c r="M121" s="181"/>
      <c r="N121" s="182"/>
      <c r="O121" s="74"/>
      <c r="P121" s="74"/>
      <c r="Q121" s="74"/>
      <c r="R121" s="74"/>
      <c r="S121" s="74"/>
      <c r="T121" s="7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6" t="s">
        <v>136</v>
      </c>
      <c r="AU121" s="16" t="s">
        <v>81</v>
      </c>
    </row>
    <row r="122" spans="1:65" s="2" customFormat="1" ht="24.15" customHeight="1">
      <c r="A122" s="35"/>
      <c r="B122" s="163"/>
      <c r="C122" s="164" t="s">
        <v>83</v>
      </c>
      <c r="D122" s="164" t="s">
        <v>128</v>
      </c>
      <c r="E122" s="165" t="s">
        <v>138</v>
      </c>
      <c r="F122" s="166" t="s">
        <v>139</v>
      </c>
      <c r="G122" s="167" t="s">
        <v>131</v>
      </c>
      <c r="H122" s="168">
        <v>1</v>
      </c>
      <c r="I122" s="169"/>
      <c r="J122" s="170">
        <f>ROUND(I122*H122,2)</f>
        <v>0</v>
      </c>
      <c r="K122" s="171"/>
      <c r="L122" s="36"/>
      <c r="M122" s="172" t="s">
        <v>1</v>
      </c>
      <c r="N122" s="173" t="s">
        <v>38</v>
      </c>
      <c r="O122" s="74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76" t="s">
        <v>132</v>
      </c>
      <c r="AT122" s="176" t="s">
        <v>128</v>
      </c>
      <c r="AU122" s="176" t="s">
        <v>81</v>
      </c>
      <c r="AY122" s="16" t="s">
        <v>127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6" t="s">
        <v>81</v>
      </c>
      <c r="BK122" s="177">
        <f>ROUND(I122*H122,2)</f>
        <v>0</v>
      </c>
      <c r="BL122" s="16" t="s">
        <v>132</v>
      </c>
      <c r="BM122" s="176" t="s">
        <v>140</v>
      </c>
    </row>
    <row r="123" spans="1:47" s="2" customFormat="1" ht="12">
      <c r="A123" s="35"/>
      <c r="B123" s="36"/>
      <c r="C123" s="35"/>
      <c r="D123" s="178" t="s">
        <v>134</v>
      </c>
      <c r="E123" s="35"/>
      <c r="F123" s="179" t="s">
        <v>141</v>
      </c>
      <c r="G123" s="35"/>
      <c r="H123" s="35"/>
      <c r="I123" s="180"/>
      <c r="J123" s="35"/>
      <c r="K123" s="35"/>
      <c r="L123" s="36"/>
      <c r="M123" s="181"/>
      <c r="N123" s="182"/>
      <c r="O123" s="74"/>
      <c r="P123" s="74"/>
      <c r="Q123" s="74"/>
      <c r="R123" s="74"/>
      <c r="S123" s="74"/>
      <c r="T123" s="7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134</v>
      </c>
      <c r="AU123" s="16" t="s">
        <v>81</v>
      </c>
    </row>
    <row r="124" spans="1:47" s="2" customFormat="1" ht="12">
      <c r="A124" s="35"/>
      <c r="B124" s="36"/>
      <c r="C124" s="35"/>
      <c r="D124" s="178" t="s">
        <v>136</v>
      </c>
      <c r="E124" s="35"/>
      <c r="F124" s="183" t="s">
        <v>142</v>
      </c>
      <c r="G124" s="35"/>
      <c r="H124" s="35"/>
      <c r="I124" s="180"/>
      <c r="J124" s="35"/>
      <c r="K124" s="35"/>
      <c r="L124" s="36"/>
      <c r="M124" s="181"/>
      <c r="N124" s="182"/>
      <c r="O124" s="74"/>
      <c r="P124" s="74"/>
      <c r="Q124" s="74"/>
      <c r="R124" s="74"/>
      <c r="S124" s="74"/>
      <c r="T124" s="7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136</v>
      </c>
      <c r="AU124" s="16" t="s">
        <v>81</v>
      </c>
    </row>
    <row r="125" spans="1:65" s="2" customFormat="1" ht="24.15" customHeight="1">
      <c r="A125" s="35"/>
      <c r="B125" s="163"/>
      <c r="C125" s="164" t="s">
        <v>143</v>
      </c>
      <c r="D125" s="164" t="s">
        <v>128</v>
      </c>
      <c r="E125" s="165" t="s">
        <v>144</v>
      </c>
      <c r="F125" s="166" t="s">
        <v>145</v>
      </c>
      <c r="G125" s="167" t="s">
        <v>131</v>
      </c>
      <c r="H125" s="168">
        <v>2000</v>
      </c>
      <c r="I125" s="169"/>
      <c r="J125" s="170">
        <f>ROUND(I125*H125,2)</f>
        <v>0</v>
      </c>
      <c r="K125" s="171"/>
      <c r="L125" s="36"/>
      <c r="M125" s="172" t="s">
        <v>1</v>
      </c>
      <c r="N125" s="173" t="s">
        <v>38</v>
      </c>
      <c r="O125" s="74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76" t="s">
        <v>126</v>
      </c>
      <c r="AT125" s="176" t="s">
        <v>128</v>
      </c>
      <c r="AU125" s="176" t="s">
        <v>81</v>
      </c>
      <c r="AY125" s="16" t="s">
        <v>127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6" t="s">
        <v>81</v>
      </c>
      <c r="BK125" s="177">
        <f>ROUND(I125*H125,2)</f>
        <v>0</v>
      </c>
      <c r="BL125" s="16" t="s">
        <v>126</v>
      </c>
      <c r="BM125" s="176" t="s">
        <v>146</v>
      </c>
    </row>
    <row r="126" spans="1:47" s="2" customFormat="1" ht="12">
      <c r="A126" s="35"/>
      <c r="B126" s="36"/>
      <c r="C126" s="35"/>
      <c r="D126" s="178" t="s">
        <v>134</v>
      </c>
      <c r="E126" s="35"/>
      <c r="F126" s="179" t="s">
        <v>147</v>
      </c>
      <c r="G126" s="35"/>
      <c r="H126" s="35"/>
      <c r="I126" s="180"/>
      <c r="J126" s="35"/>
      <c r="K126" s="35"/>
      <c r="L126" s="36"/>
      <c r="M126" s="181"/>
      <c r="N126" s="182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134</v>
      </c>
      <c r="AU126" s="16" t="s">
        <v>81</v>
      </c>
    </row>
    <row r="127" spans="1:47" s="2" customFormat="1" ht="12">
      <c r="A127" s="35"/>
      <c r="B127" s="36"/>
      <c r="C127" s="35"/>
      <c r="D127" s="178" t="s">
        <v>136</v>
      </c>
      <c r="E127" s="35"/>
      <c r="F127" s="183" t="s">
        <v>142</v>
      </c>
      <c r="G127" s="35"/>
      <c r="H127" s="35"/>
      <c r="I127" s="180"/>
      <c r="J127" s="35"/>
      <c r="K127" s="35"/>
      <c r="L127" s="36"/>
      <c r="M127" s="181"/>
      <c r="N127" s="182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136</v>
      </c>
      <c r="AU127" s="16" t="s">
        <v>81</v>
      </c>
    </row>
    <row r="128" spans="1:65" s="2" customFormat="1" ht="24.15" customHeight="1">
      <c r="A128" s="35"/>
      <c r="B128" s="163"/>
      <c r="C128" s="164" t="s">
        <v>126</v>
      </c>
      <c r="D128" s="164" t="s">
        <v>128</v>
      </c>
      <c r="E128" s="165" t="s">
        <v>148</v>
      </c>
      <c r="F128" s="166" t="s">
        <v>149</v>
      </c>
      <c r="G128" s="167" t="s">
        <v>150</v>
      </c>
      <c r="H128" s="168">
        <v>1</v>
      </c>
      <c r="I128" s="169"/>
      <c r="J128" s="170">
        <f>ROUND(I128*H128,2)</f>
        <v>0</v>
      </c>
      <c r="K128" s="171"/>
      <c r="L128" s="36"/>
      <c r="M128" s="172" t="s">
        <v>1</v>
      </c>
      <c r="N128" s="173" t="s">
        <v>38</v>
      </c>
      <c r="O128" s="74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6" t="s">
        <v>132</v>
      </c>
      <c r="AT128" s="176" t="s">
        <v>128</v>
      </c>
      <c r="AU128" s="176" t="s">
        <v>81</v>
      </c>
      <c r="AY128" s="16" t="s">
        <v>127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6" t="s">
        <v>81</v>
      </c>
      <c r="BK128" s="177">
        <f>ROUND(I128*H128,2)</f>
        <v>0</v>
      </c>
      <c r="BL128" s="16" t="s">
        <v>132</v>
      </c>
      <c r="BM128" s="176" t="s">
        <v>151</v>
      </c>
    </row>
    <row r="129" spans="1:47" s="2" customFormat="1" ht="12">
      <c r="A129" s="35"/>
      <c r="B129" s="36"/>
      <c r="C129" s="35"/>
      <c r="D129" s="178" t="s">
        <v>134</v>
      </c>
      <c r="E129" s="35"/>
      <c r="F129" s="179" t="s">
        <v>149</v>
      </c>
      <c r="G129" s="35"/>
      <c r="H129" s="35"/>
      <c r="I129" s="180"/>
      <c r="J129" s="35"/>
      <c r="K129" s="35"/>
      <c r="L129" s="36"/>
      <c r="M129" s="181"/>
      <c r="N129" s="182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134</v>
      </c>
      <c r="AU129" s="16" t="s">
        <v>81</v>
      </c>
    </row>
    <row r="130" spans="1:65" s="2" customFormat="1" ht="16.5" customHeight="1">
      <c r="A130" s="35"/>
      <c r="B130" s="163"/>
      <c r="C130" s="164" t="s">
        <v>152</v>
      </c>
      <c r="D130" s="164" t="s">
        <v>128</v>
      </c>
      <c r="E130" s="165" t="s">
        <v>153</v>
      </c>
      <c r="F130" s="166" t="s">
        <v>154</v>
      </c>
      <c r="G130" s="167" t="s">
        <v>131</v>
      </c>
      <c r="H130" s="168">
        <v>1</v>
      </c>
      <c r="I130" s="169"/>
      <c r="J130" s="170">
        <f>ROUND(I130*H130,2)</f>
        <v>0</v>
      </c>
      <c r="K130" s="171"/>
      <c r="L130" s="36"/>
      <c r="M130" s="172" t="s">
        <v>1</v>
      </c>
      <c r="N130" s="173" t="s">
        <v>38</v>
      </c>
      <c r="O130" s="74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76" t="s">
        <v>132</v>
      </c>
      <c r="AT130" s="176" t="s">
        <v>128</v>
      </c>
      <c r="AU130" s="176" t="s">
        <v>81</v>
      </c>
      <c r="AY130" s="16" t="s">
        <v>127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6" t="s">
        <v>81</v>
      </c>
      <c r="BK130" s="177">
        <f>ROUND(I130*H130,2)</f>
        <v>0</v>
      </c>
      <c r="BL130" s="16" t="s">
        <v>132</v>
      </c>
      <c r="BM130" s="176" t="s">
        <v>155</v>
      </c>
    </row>
    <row r="131" spans="1:47" s="2" customFormat="1" ht="12">
      <c r="A131" s="35"/>
      <c r="B131" s="36"/>
      <c r="C131" s="35"/>
      <c r="D131" s="178" t="s">
        <v>134</v>
      </c>
      <c r="E131" s="35"/>
      <c r="F131" s="179" t="s">
        <v>154</v>
      </c>
      <c r="G131" s="35"/>
      <c r="H131" s="35"/>
      <c r="I131" s="180"/>
      <c r="J131" s="35"/>
      <c r="K131" s="35"/>
      <c r="L131" s="36"/>
      <c r="M131" s="181"/>
      <c r="N131" s="182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134</v>
      </c>
      <c r="AU131" s="16" t="s">
        <v>81</v>
      </c>
    </row>
    <row r="132" spans="1:47" s="2" customFormat="1" ht="12">
      <c r="A132" s="35"/>
      <c r="B132" s="36"/>
      <c r="C132" s="35"/>
      <c r="D132" s="178" t="s">
        <v>136</v>
      </c>
      <c r="E132" s="35"/>
      <c r="F132" s="183" t="s">
        <v>156</v>
      </c>
      <c r="G132" s="35"/>
      <c r="H132" s="35"/>
      <c r="I132" s="180"/>
      <c r="J132" s="35"/>
      <c r="K132" s="35"/>
      <c r="L132" s="36"/>
      <c r="M132" s="181"/>
      <c r="N132" s="182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136</v>
      </c>
      <c r="AU132" s="16" t="s">
        <v>81</v>
      </c>
    </row>
    <row r="133" spans="1:65" s="2" customFormat="1" ht="16.5" customHeight="1">
      <c r="A133" s="35"/>
      <c r="B133" s="163"/>
      <c r="C133" s="164" t="s">
        <v>157</v>
      </c>
      <c r="D133" s="164" t="s">
        <v>128</v>
      </c>
      <c r="E133" s="165" t="s">
        <v>158</v>
      </c>
      <c r="F133" s="166" t="s">
        <v>159</v>
      </c>
      <c r="G133" s="167" t="s">
        <v>131</v>
      </c>
      <c r="H133" s="168">
        <v>1</v>
      </c>
      <c r="I133" s="169"/>
      <c r="J133" s="170">
        <f>ROUND(I133*H133,2)</f>
        <v>0</v>
      </c>
      <c r="K133" s="171"/>
      <c r="L133" s="36"/>
      <c r="M133" s="172" t="s">
        <v>1</v>
      </c>
      <c r="N133" s="173" t="s">
        <v>38</v>
      </c>
      <c r="O133" s="74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76" t="s">
        <v>132</v>
      </c>
      <c r="AT133" s="176" t="s">
        <v>128</v>
      </c>
      <c r="AU133" s="176" t="s">
        <v>81</v>
      </c>
      <c r="AY133" s="16" t="s">
        <v>127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6" t="s">
        <v>81</v>
      </c>
      <c r="BK133" s="177">
        <f>ROUND(I133*H133,2)</f>
        <v>0</v>
      </c>
      <c r="BL133" s="16" t="s">
        <v>132</v>
      </c>
      <c r="BM133" s="176" t="s">
        <v>160</v>
      </c>
    </row>
    <row r="134" spans="1:47" s="2" customFormat="1" ht="12">
      <c r="A134" s="35"/>
      <c r="B134" s="36"/>
      <c r="C134" s="35"/>
      <c r="D134" s="178" t="s">
        <v>134</v>
      </c>
      <c r="E134" s="35"/>
      <c r="F134" s="179" t="s">
        <v>159</v>
      </c>
      <c r="G134" s="35"/>
      <c r="H134" s="35"/>
      <c r="I134" s="180"/>
      <c r="J134" s="35"/>
      <c r="K134" s="35"/>
      <c r="L134" s="36"/>
      <c r="M134" s="181"/>
      <c r="N134" s="182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134</v>
      </c>
      <c r="AU134" s="16" t="s">
        <v>81</v>
      </c>
    </row>
    <row r="135" spans="1:65" s="2" customFormat="1" ht="24.15" customHeight="1">
      <c r="A135" s="35"/>
      <c r="B135" s="163"/>
      <c r="C135" s="164" t="s">
        <v>161</v>
      </c>
      <c r="D135" s="164" t="s">
        <v>128</v>
      </c>
      <c r="E135" s="165" t="s">
        <v>162</v>
      </c>
      <c r="F135" s="166" t="s">
        <v>163</v>
      </c>
      <c r="G135" s="167" t="s">
        <v>131</v>
      </c>
      <c r="H135" s="168">
        <v>1</v>
      </c>
      <c r="I135" s="169"/>
      <c r="J135" s="170">
        <f>ROUND(I135*H135,2)</f>
        <v>0</v>
      </c>
      <c r="K135" s="171"/>
      <c r="L135" s="36"/>
      <c r="M135" s="172" t="s">
        <v>1</v>
      </c>
      <c r="N135" s="173" t="s">
        <v>38</v>
      </c>
      <c r="O135" s="74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6" t="s">
        <v>132</v>
      </c>
      <c r="AT135" s="176" t="s">
        <v>128</v>
      </c>
      <c r="AU135" s="176" t="s">
        <v>81</v>
      </c>
      <c r="AY135" s="16" t="s">
        <v>127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6" t="s">
        <v>81</v>
      </c>
      <c r="BK135" s="177">
        <f>ROUND(I135*H135,2)</f>
        <v>0</v>
      </c>
      <c r="BL135" s="16" t="s">
        <v>132</v>
      </c>
      <c r="BM135" s="176" t="s">
        <v>164</v>
      </c>
    </row>
    <row r="136" spans="1:47" s="2" customFormat="1" ht="12">
      <c r="A136" s="35"/>
      <c r="B136" s="36"/>
      <c r="C136" s="35"/>
      <c r="D136" s="178" t="s">
        <v>134</v>
      </c>
      <c r="E136" s="35"/>
      <c r="F136" s="179" t="s">
        <v>165</v>
      </c>
      <c r="G136" s="35"/>
      <c r="H136" s="35"/>
      <c r="I136" s="180"/>
      <c r="J136" s="35"/>
      <c r="K136" s="35"/>
      <c r="L136" s="36"/>
      <c r="M136" s="181"/>
      <c r="N136" s="182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134</v>
      </c>
      <c r="AU136" s="16" t="s">
        <v>81</v>
      </c>
    </row>
    <row r="137" spans="1:47" s="2" customFormat="1" ht="12">
      <c r="A137" s="35"/>
      <c r="B137" s="36"/>
      <c r="C137" s="35"/>
      <c r="D137" s="178" t="s">
        <v>136</v>
      </c>
      <c r="E137" s="35"/>
      <c r="F137" s="183" t="s">
        <v>156</v>
      </c>
      <c r="G137" s="35"/>
      <c r="H137" s="35"/>
      <c r="I137" s="180"/>
      <c r="J137" s="35"/>
      <c r="K137" s="35"/>
      <c r="L137" s="36"/>
      <c r="M137" s="181"/>
      <c r="N137" s="182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136</v>
      </c>
      <c r="AU137" s="16" t="s">
        <v>81</v>
      </c>
    </row>
    <row r="138" spans="1:65" s="2" customFormat="1" ht="24.15" customHeight="1">
      <c r="A138" s="35"/>
      <c r="B138" s="163"/>
      <c r="C138" s="164" t="s">
        <v>166</v>
      </c>
      <c r="D138" s="164" t="s">
        <v>128</v>
      </c>
      <c r="E138" s="165" t="s">
        <v>167</v>
      </c>
      <c r="F138" s="166" t="s">
        <v>168</v>
      </c>
      <c r="G138" s="167" t="s">
        <v>131</v>
      </c>
      <c r="H138" s="168">
        <v>1</v>
      </c>
      <c r="I138" s="169"/>
      <c r="J138" s="170">
        <f>ROUND(I138*H138,2)</f>
        <v>0</v>
      </c>
      <c r="K138" s="171"/>
      <c r="L138" s="36"/>
      <c r="M138" s="172" t="s">
        <v>1</v>
      </c>
      <c r="N138" s="173" t="s">
        <v>38</v>
      </c>
      <c r="O138" s="74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6" t="s">
        <v>132</v>
      </c>
      <c r="AT138" s="176" t="s">
        <v>128</v>
      </c>
      <c r="AU138" s="176" t="s">
        <v>81</v>
      </c>
      <c r="AY138" s="16" t="s">
        <v>127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6" t="s">
        <v>81</v>
      </c>
      <c r="BK138" s="177">
        <f>ROUND(I138*H138,2)</f>
        <v>0</v>
      </c>
      <c r="BL138" s="16" t="s">
        <v>132</v>
      </c>
      <c r="BM138" s="176" t="s">
        <v>169</v>
      </c>
    </row>
    <row r="139" spans="1:47" s="2" customFormat="1" ht="12">
      <c r="A139" s="35"/>
      <c r="B139" s="36"/>
      <c r="C139" s="35"/>
      <c r="D139" s="178" t="s">
        <v>134</v>
      </c>
      <c r="E139" s="35"/>
      <c r="F139" s="179" t="s">
        <v>163</v>
      </c>
      <c r="G139" s="35"/>
      <c r="H139" s="35"/>
      <c r="I139" s="180"/>
      <c r="J139" s="35"/>
      <c r="K139" s="35"/>
      <c r="L139" s="36"/>
      <c r="M139" s="181"/>
      <c r="N139" s="182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134</v>
      </c>
      <c r="AU139" s="16" t="s">
        <v>81</v>
      </c>
    </row>
    <row r="140" spans="1:47" s="2" customFormat="1" ht="12">
      <c r="A140" s="35"/>
      <c r="B140" s="36"/>
      <c r="C140" s="35"/>
      <c r="D140" s="178" t="s">
        <v>136</v>
      </c>
      <c r="E140" s="35"/>
      <c r="F140" s="183" t="s">
        <v>156</v>
      </c>
      <c r="G140" s="35"/>
      <c r="H140" s="35"/>
      <c r="I140" s="180"/>
      <c r="J140" s="35"/>
      <c r="K140" s="35"/>
      <c r="L140" s="36"/>
      <c r="M140" s="181"/>
      <c r="N140" s="182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136</v>
      </c>
      <c r="AU140" s="16" t="s">
        <v>81</v>
      </c>
    </row>
    <row r="141" spans="1:51" s="12" customFormat="1" ht="12">
      <c r="A141" s="12"/>
      <c r="B141" s="184"/>
      <c r="C141" s="12"/>
      <c r="D141" s="178" t="s">
        <v>170</v>
      </c>
      <c r="E141" s="185" t="s">
        <v>1</v>
      </c>
      <c r="F141" s="186" t="s">
        <v>171</v>
      </c>
      <c r="G141" s="12"/>
      <c r="H141" s="187">
        <v>1</v>
      </c>
      <c r="I141" s="188"/>
      <c r="J141" s="12"/>
      <c r="K141" s="12"/>
      <c r="L141" s="184"/>
      <c r="M141" s="189"/>
      <c r="N141" s="190"/>
      <c r="O141" s="190"/>
      <c r="P141" s="190"/>
      <c r="Q141" s="190"/>
      <c r="R141" s="190"/>
      <c r="S141" s="190"/>
      <c r="T141" s="19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185" t="s">
        <v>170</v>
      </c>
      <c r="AU141" s="185" t="s">
        <v>81</v>
      </c>
      <c r="AV141" s="12" t="s">
        <v>83</v>
      </c>
      <c r="AW141" s="12" t="s">
        <v>30</v>
      </c>
      <c r="AX141" s="12" t="s">
        <v>81</v>
      </c>
      <c r="AY141" s="185" t="s">
        <v>127</v>
      </c>
    </row>
    <row r="142" spans="1:65" s="2" customFormat="1" ht="24.15" customHeight="1">
      <c r="A142" s="35"/>
      <c r="B142" s="163"/>
      <c r="C142" s="164" t="s">
        <v>172</v>
      </c>
      <c r="D142" s="164" t="s">
        <v>128</v>
      </c>
      <c r="E142" s="165" t="s">
        <v>173</v>
      </c>
      <c r="F142" s="166" t="s">
        <v>168</v>
      </c>
      <c r="G142" s="167" t="s">
        <v>131</v>
      </c>
      <c r="H142" s="168">
        <v>1</v>
      </c>
      <c r="I142" s="169"/>
      <c r="J142" s="170">
        <f>ROUND(I142*H142,2)</f>
        <v>0</v>
      </c>
      <c r="K142" s="171"/>
      <c r="L142" s="36"/>
      <c r="M142" s="172" t="s">
        <v>1</v>
      </c>
      <c r="N142" s="173" t="s">
        <v>38</v>
      </c>
      <c r="O142" s="74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76" t="s">
        <v>132</v>
      </c>
      <c r="AT142" s="176" t="s">
        <v>128</v>
      </c>
      <c r="AU142" s="176" t="s">
        <v>81</v>
      </c>
      <c r="AY142" s="16" t="s">
        <v>127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6" t="s">
        <v>81</v>
      </c>
      <c r="BK142" s="177">
        <f>ROUND(I142*H142,2)</f>
        <v>0</v>
      </c>
      <c r="BL142" s="16" t="s">
        <v>132</v>
      </c>
      <c r="BM142" s="176" t="s">
        <v>174</v>
      </c>
    </row>
    <row r="143" spans="1:47" s="2" customFormat="1" ht="12">
      <c r="A143" s="35"/>
      <c r="B143" s="36"/>
      <c r="C143" s="35"/>
      <c r="D143" s="178" t="s">
        <v>134</v>
      </c>
      <c r="E143" s="35"/>
      <c r="F143" s="179" t="s">
        <v>163</v>
      </c>
      <c r="G143" s="35"/>
      <c r="H143" s="35"/>
      <c r="I143" s="180"/>
      <c r="J143" s="35"/>
      <c r="K143" s="35"/>
      <c r="L143" s="36"/>
      <c r="M143" s="181"/>
      <c r="N143" s="182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134</v>
      </c>
      <c r="AU143" s="16" t="s">
        <v>81</v>
      </c>
    </row>
    <row r="144" spans="1:47" s="2" customFormat="1" ht="12">
      <c r="A144" s="35"/>
      <c r="B144" s="36"/>
      <c r="C144" s="35"/>
      <c r="D144" s="178" t="s">
        <v>136</v>
      </c>
      <c r="E144" s="35"/>
      <c r="F144" s="183" t="s">
        <v>156</v>
      </c>
      <c r="G144" s="35"/>
      <c r="H144" s="35"/>
      <c r="I144" s="180"/>
      <c r="J144" s="35"/>
      <c r="K144" s="35"/>
      <c r="L144" s="36"/>
      <c r="M144" s="181"/>
      <c r="N144" s="182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136</v>
      </c>
      <c r="AU144" s="16" t="s">
        <v>81</v>
      </c>
    </row>
    <row r="145" spans="1:51" s="12" customFormat="1" ht="12">
      <c r="A145" s="12"/>
      <c r="B145" s="184"/>
      <c r="C145" s="12"/>
      <c r="D145" s="178" t="s">
        <v>170</v>
      </c>
      <c r="E145" s="185" t="s">
        <v>1</v>
      </c>
      <c r="F145" s="186" t="s">
        <v>175</v>
      </c>
      <c r="G145" s="12"/>
      <c r="H145" s="187">
        <v>1</v>
      </c>
      <c r="I145" s="188"/>
      <c r="J145" s="12"/>
      <c r="K145" s="12"/>
      <c r="L145" s="184"/>
      <c r="M145" s="189"/>
      <c r="N145" s="190"/>
      <c r="O145" s="190"/>
      <c r="P145" s="190"/>
      <c r="Q145" s="190"/>
      <c r="R145" s="190"/>
      <c r="S145" s="190"/>
      <c r="T145" s="19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185" t="s">
        <v>170</v>
      </c>
      <c r="AU145" s="185" t="s">
        <v>81</v>
      </c>
      <c r="AV145" s="12" t="s">
        <v>83</v>
      </c>
      <c r="AW145" s="12" t="s">
        <v>30</v>
      </c>
      <c r="AX145" s="12" t="s">
        <v>81</v>
      </c>
      <c r="AY145" s="185" t="s">
        <v>127</v>
      </c>
    </row>
    <row r="146" spans="1:65" s="2" customFormat="1" ht="24.15" customHeight="1">
      <c r="A146" s="35"/>
      <c r="B146" s="163"/>
      <c r="C146" s="164" t="s">
        <v>176</v>
      </c>
      <c r="D146" s="164" t="s">
        <v>128</v>
      </c>
      <c r="E146" s="165" t="s">
        <v>177</v>
      </c>
      <c r="F146" s="166" t="s">
        <v>178</v>
      </c>
      <c r="G146" s="167" t="s">
        <v>179</v>
      </c>
      <c r="H146" s="168">
        <v>1</v>
      </c>
      <c r="I146" s="169"/>
      <c r="J146" s="170">
        <f>ROUND(I146*H146,2)</f>
        <v>0</v>
      </c>
      <c r="K146" s="171"/>
      <c r="L146" s="36"/>
      <c r="M146" s="172" t="s">
        <v>1</v>
      </c>
      <c r="N146" s="173" t="s">
        <v>38</v>
      </c>
      <c r="O146" s="74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6" t="s">
        <v>132</v>
      </c>
      <c r="AT146" s="176" t="s">
        <v>128</v>
      </c>
      <c r="AU146" s="176" t="s">
        <v>81</v>
      </c>
      <c r="AY146" s="16" t="s">
        <v>127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6" t="s">
        <v>81</v>
      </c>
      <c r="BK146" s="177">
        <f>ROUND(I146*H146,2)</f>
        <v>0</v>
      </c>
      <c r="BL146" s="16" t="s">
        <v>132</v>
      </c>
      <c r="BM146" s="176" t="s">
        <v>180</v>
      </c>
    </row>
    <row r="147" spans="1:47" s="2" customFormat="1" ht="12">
      <c r="A147" s="35"/>
      <c r="B147" s="36"/>
      <c r="C147" s="35"/>
      <c r="D147" s="178" t="s">
        <v>134</v>
      </c>
      <c r="E147" s="35"/>
      <c r="F147" s="179" t="s">
        <v>178</v>
      </c>
      <c r="G147" s="35"/>
      <c r="H147" s="35"/>
      <c r="I147" s="180"/>
      <c r="J147" s="35"/>
      <c r="K147" s="35"/>
      <c r="L147" s="36"/>
      <c r="M147" s="181"/>
      <c r="N147" s="182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134</v>
      </c>
      <c r="AU147" s="16" t="s">
        <v>81</v>
      </c>
    </row>
    <row r="148" spans="1:47" s="2" customFormat="1" ht="12">
      <c r="A148" s="35"/>
      <c r="B148" s="36"/>
      <c r="C148" s="35"/>
      <c r="D148" s="178" t="s">
        <v>136</v>
      </c>
      <c r="E148" s="35"/>
      <c r="F148" s="183" t="s">
        <v>156</v>
      </c>
      <c r="G148" s="35"/>
      <c r="H148" s="35"/>
      <c r="I148" s="180"/>
      <c r="J148" s="35"/>
      <c r="K148" s="35"/>
      <c r="L148" s="36"/>
      <c r="M148" s="181"/>
      <c r="N148" s="182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136</v>
      </c>
      <c r="AU148" s="16" t="s">
        <v>81</v>
      </c>
    </row>
    <row r="149" spans="1:65" s="2" customFormat="1" ht="16.5" customHeight="1">
      <c r="A149" s="35"/>
      <c r="B149" s="163"/>
      <c r="C149" s="164" t="s">
        <v>181</v>
      </c>
      <c r="D149" s="164" t="s">
        <v>128</v>
      </c>
      <c r="E149" s="165" t="s">
        <v>182</v>
      </c>
      <c r="F149" s="166" t="s">
        <v>183</v>
      </c>
      <c r="G149" s="167" t="s">
        <v>131</v>
      </c>
      <c r="H149" s="168">
        <v>1</v>
      </c>
      <c r="I149" s="169"/>
      <c r="J149" s="170">
        <f>ROUND(I149*H149,2)</f>
        <v>0</v>
      </c>
      <c r="K149" s="171"/>
      <c r="L149" s="36"/>
      <c r="M149" s="172" t="s">
        <v>1</v>
      </c>
      <c r="N149" s="173" t="s">
        <v>38</v>
      </c>
      <c r="O149" s="74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6" t="s">
        <v>132</v>
      </c>
      <c r="AT149" s="176" t="s">
        <v>128</v>
      </c>
      <c r="AU149" s="176" t="s">
        <v>81</v>
      </c>
      <c r="AY149" s="16" t="s">
        <v>127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6" t="s">
        <v>81</v>
      </c>
      <c r="BK149" s="177">
        <f>ROUND(I149*H149,2)</f>
        <v>0</v>
      </c>
      <c r="BL149" s="16" t="s">
        <v>132</v>
      </c>
      <c r="BM149" s="176" t="s">
        <v>184</v>
      </c>
    </row>
    <row r="150" spans="1:47" s="2" customFormat="1" ht="12">
      <c r="A150" s="35"/>
      <c r="B150" s="36"/>
      <c r="C150" s="35"/>
      <c r="D150" s="178" t="s">
        <v>134</v>
      </c>
      <c r="E150" s="35"/>
      <c r="F150" s="179" t="s">
        <v>183</v>
      </c>
      <c r="G150" s="35"/>
      <c r="H150" s="35"/>
      <c r="I150" s="180"/>
      <c r="J150" s="35"/>
      <c r="K150" s="35"/>
      <c r="L150" s="36"/>
      <c r="M150" s="181"/>
      <c r="N150" s="182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134</v>
      </c>
      <c r="AU150" s="16" t="s">
        <v>81</v>
      </c>
    </row>
    <row r="151" spans="1:47" s="2" customFormat="1" ht="12">
      <c r="A151" s="35"/>
      <c r="B151" s="36"/>
      <c r="C151" s="35"/>
      <c r="D151" s="178" t="s">
        <v>136</v>
      </c>
      <c r="E151" s="35"/>
      <c r="F151" s="183" t="s">
        <v>156</v>
      </c>
      <c r="G151" s="35"/>
      <c r="H151" s="35"/>
      <c r="I151" s="180"/>
      <c r="J151" s="35"/>
      <c r="K151" s="35"/>
      <c r="L151" s="36"/>
      <c r="M151" s="181"/>
      <c r="N151" s="182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136</v>
      </c>
      <c r="AU151" s="16" t="s">
        <v>81</v>
      </c>
    </row>
    <row r="152" spans="1:51" s="12" customFormat="1" ht="12">
      <c r="A152" s="12"/>
      <c r="B152" s="184"/>
      <c r="C152" s="12"/>
      <c r="D152" s="178" t="s">
        <v>170</v>
      </c>
      <c r="E152" s="185" t="s">
        <v>1</v>
      </c>
      <c r="F152" s="186" t="s">
        <v>171</v>
      </c>
      <c r="G152" s="12"/>
      <c r="H152" s="187">
        <v>1</v>
      </c>
      <c r="I152" s="188"/>
      <c r="J152" s="12"/>
      <c r="K152" s="12"/>
      <c r="L152" s="184"/>
      <c r="M152" s="189"/>
      <c r="N152" s="190"/>
      <c r="O152" s="190"/>
      <c r="P152" s="190"/>
      <c r="Q152" s="190"/>
      <c r="R152" s="190"/>
      <c r="S152" s="190"/>
      <c r="T152" s="19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185" t="s">
        <v>170</v>
      </c>
      <c r="AU152" s="185" t="s">
        <v>81</v>
      </c>
      <c r="AV152" s="12" t="s">
        <v>83</v>
      </c>
      <c r="AW152" s="12" t="s">
        <v>30</v>
      </c>
      <c r="AX152" s="12" t="s">
        <v>81</v>
      </c>
      <c r="AY152" s="185" t="s">
        <v>127</v>
      </c>
    </row>
    <row r="153" spans="1:65" s="2" customFormat="1" ht="16.5" customHeight="1">
      <c r="A153" s="35"/>
      <c r="B153" s="163"/>
      <c r="C153" s="164" t="s">
        <v>185</v>
      </c>
      <c r="D153" s="164" t="s">
        <v>128</v>
      </c>
      <c r="E153" s="165" t="s">
        <v>186</v>
      </c>
      <c r="F153" s="166" t="s">
        <v>183</v>
      </c>
      <c r="G153" s="167" t="s">
        <v>131</v>
      </c>
      <c r="H153" s="168">
        <v>1</v>
      </c>
      <c r="I153" s="169"/>
      <c r="J153" s="170">
        <f>ROUND(I153*H153,2)</f>
        <v>0</v>
      </c>
      <c r="K153" s="171"/>
      <c r="L153" s="36"/>
      <c r="M153" s="172" t="s">
        <v>1</v>
      </c>
      <c r="N153" s="173" t="s">
        <v>38</v>
      </c>
      <c r="O153" s="74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76" t="s">
        <v>132</v>
      </c>
      <c r="AT153" s="176" t="s">
        <v>128</v>
      </c>
      <c r="AU153" s="176" t="s">
        <v>81</v>
      </c>
      <c r="AY153" s="16" t="s">
        <v>127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6" t="s">
        <v>81</v>
      </c>
      <c r="BK153" s="177">
        <f>ROUND(I153*H153,2)</f>
        <v>0</v>
      </c>
      <c r="BL153" s="16" t="s">
        <v>132</v>
      </c>
      <c r="BM153" s="176" t="s">
        <v>187</v>
      </c>
    </row>
    <row r="154" spans="1:47" s="2" customFormat="1" ht="12">
      <c r="A154" s="35"/>
      <c r="B154" s="36"/>
      <c r="C154" s="35"/>
      <c r="D154" s="178" t="s">
        <v>134</v>
      </c>
      <c r="E154" s="35"/>
      <c r="F154" s="179" t="s">
        <v>183</v>
      </c>
      <c r="G154" s="35"/>
      <c r="H154" s="35"/>
      <c r="I154" s="180"/>
      <c r="J154" s="35"/>
      <c r="K154" s="35"/>
      <c r="L154" s="36"/>
      <c r="M154" s="181"/>
      <c r="N154" s="182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134</v>
      </c>
      <c r="AU154" s="16" t="s">
        <v>81</v>
      </c>
    </row>
    <row r="155" spans="1:47" s="2" customFormat="1" ht="12">
      <c r="A155" s="35"/>
      <c r="B155" s="36"/>
      <c r="C155" s="35"/>
      <c r="D155" s="178" t="s">
        <v>136</v>
      </c>
      <c r="E155" s="35"/>
      <c r="F155" s="183" t="s">
        <v>156</v>
      </c>
      <c r="G155" s="35"/>
      <c r="H155" s="35"/>
      <c r="I155" s="180"/>
      <c r="J155" s="35"/>
      <c r="K155" s="35"/>
      <c r="L155" s="36"/>
      <c r="M155" s="181"/>
      <c r="N155" s="182"/>
      <c r="O155" s="74"/>
      <c r="P155" s="74"/>
      <c r="Q155" s="74"/>
      <c r="R155" s="74"/>
      <c r="S155" s="74"/>
      <c r="T155" s="7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6" t="s">
        <v>136</v>
      </c>
      <c r="AU155" s="16" t="s">
        <v>81</v>
      </c>
    </row>
    <row r="156" spans="1:51" s="12" customFormat="1" ht="12">
      <c r="A156" s="12"/>
      <c r="B156" s="184"/>
      <c r="C156" s="12"/>
      <c r="D156" s="178" t="s">
        <v>170</v>
      </c>
      <c r="E156" s="185" t="s">
        <v>1</v>
      </c>
      <c r="F156" s="186" t="s">
        <v>175</v>
      </c>
      <c r="G156" s="12"/>
      <c r="H156" s="187">
        <v>1</v>
      </c>
      <c r="I156" s="188"/>
      <c r="J156" s="12"/>
      <c r="K156" s="12"/>
      <c r="L156" s="184"/>
      <c r="M156" s="189"/>
      <c r="N156" s="190"/>
      <c r="O156" s="190"/>
      <c r="P156" s="190"/>
      <c r="Q156" s="190"/>
      <c r="R156" s="190"/>
      <c r="S156" s="190"/>
      <c r="T156" s="19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185" t="s">
        <v>170</v>
      </c>
      <c r="AU156" s="185" t="s">
        <v>81</v>
      </c>
      <c r="AV156" s="12" t="s">
        <v>83</v>
      </c>
      <c r="AW156" s="12" t="s">
        <v>30</v>
      </c>
      <c r="AX156" s="12" t="s">
        <v>81</v>
      </c>
      <c r="AY156" s="185" t="s">
        <v>127</v>
      </c>
    </row>
    <row r="157" spans="1:65" s="2" customFormat="1" ht="16.5" customHeight="1">
      <c r="A157" s="35"/>
      <c r="B157" s="163"/>
      <c r="C157" s="164" t="s">
        <v>188</v>
      </c>
      <c r="D157" s="164" t="s">
        <v>128</v>
      </c>
      <c r="E157" s="165" t="s">
        <v>189</v>
      </c>
      <c r="F157" s="166" t="s">
        <v>183</v>
      </c>
      <c r="G157" s="167" t="s">
        <v>131</v>
      </c>
      <c r="H157" s="168">
        <v>1</v>
      </c>
      <c r="I157" s="169"/>
      <c r="J157" s="170">
        <f>ROUND(I157*H157,2)</f>
        <v>0</v>
      </c>
      <c r="K157" s="171"/>
      <c r="L157" s="36"/>
      <c r="M157" s="172" t="s">
        <v>1</v>
      </c>
      <c r="N157" s="173" t="s">
        <v>38</v>
      </c>
      <c r="O157" s="74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76" t="s">
        <v>132</v>
      </c>
      <c r="AT157" s="176" t="s">
        <v>128</v>
      </c>
      <c r="AU157" s="176" t="s">
        <v>81</v>
      </c>
      <c r="AY157" s="16" t="s">
        <v>127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6" t="s">
        <v>81</v>
      </c>
      <c r="BK157" s="177">
        <f>ROUND(I157*H157,2)</f>
        <v>0</v>
      </c>
      <c r="BL157" s="16" t="s">
        <v>132</v>
      </c>
      <c r="BM157" s="176" t="s">
        <v>190</v>
      </c>
    </row>
    <row r="158" spans="1:47" s="2" customFormat="1" ht="12">
      <c r="A158" s="35"/>
      <c r="B158" s="36"/>
      <c r="C158" s="35"/>
      <c r="D158" s="178" t="s">
        <v>134</v>
      </c>
      <c r="E158" s="35"/>
      <c r="F158" s="179" t="s">
        <v>183</v>
      </c>
      <c r="G158" s="35"/>
      <c r="H158" s="35"/>
      <c r="I158" s="180"/>
      <c r="J158" s="35"/>
      <c r="K158" s="35"/>
      <c r="L158" s="36"/>
      <c r="M158" s="181"/>
      <c r="N158" s="182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134</v>
      </c>
      <c r="AU158" s="16" t="s">
        <v>81</v>
      </c>
    </row>
    <row r="159" spans="1:47" s="2" customFormat="1" ht="12">
      <c r="A159" s="35"/>
      <c r="B159" s="36"/>
      <c r="C159" s="35"/>
      <c r="D159" s="178" t="s">
        <v>136</v>
      </c>
      <c r="E159" s="35"/>
      <c r="F159" s="183" t="s">
        <v>156</v>
      </c>
      <c r="G159" s="35"/>
      <c r="H159" s="35"/>
      <c r="I159" s="180"/>
      <c r="J159" s="35"/>
      <c r="K159" s="35"/>
      <c r="L159" s="36"/>
      <c r="M159" s="181"/>
      <c r="N159" s="182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136</v>
      </c>
      <c r="AU159" s="16" t="s">
        <v>81</v>
      </c>
    </row>
    <row r="160" spans="1:51" s="12" customFormat="1" ht="12">
      <c r="A160" s="12"/>
      <c r="B160" s="184"/>
      <c r="C160" s="12"/>
      <c r="D160" s="178" t="s">
        <v>170</v>
      </c>
      <c r="E160" s="185" t="s">
        <v>1</v>
      </c>
      <c r="F160" s="186" t="s">
        <v>191</v>
      </c>
      <c r="G160" s="12"/>
      <c r="H160" s="187">
        <v>1</v>
      </c>
      <c r="I160" s="188"/>
      <c r="J160" s="12"/>
      <c r="K160" s="12"/>
      <c r="L160" s="184"/>
      <c r="M160" s="189"/>
      <c r="N160" s="190"/>
      <c r="O160" s="190"/>
      <c r="P160" s="190"/>
      <c r="Q160" s="190"/>
      <c r="R160" s="190"/>
      <c r="S160" s="190"/>
      <c r="T160" s="19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185" t="s">
        <v>170</v>
      </c>
      <c r="AU160" s="185" t="s">
        <v>81</v>
      </c>
      <c r="AV160" s="12" t="s">
        <v>83</v>
      </c>
      <c r="AW160" s="12" t="s">
        <v>30</v>
      </c>
      <c r="AX160" s="12" t="s">
        <v>81</v>
      </c>
      <c r="AY160" s="185" t="s">
        <v>127</v>
      </c>
    </row>
    <row r="161" spans="1:65" s="2" customFormat="1" ht="24.15" customHeight="1">
      <c r="A161" s="35"/>
      <c r="B161" s="163"/>
      <c r="C161" s="164" t="s">
        <v>192</v>
      </c>
      <c r="D161" s="164" t="s">
        <v>128</v>
      </c>
      <c r="E161" s="165" t="s">
        <v>193</v>
      </c>
      <c r="F161" s="166" t="s">
        <v>194</v>
      </c>
      <c r="G161" s="167" t="s">
        <v>131</v>
      </c>
      <c r="H161" s="168">
        <v>1</v>
      </c>
      <c r="I161" s="169"/>
      <c r="J161" s="170">
        <f>ROUND(I161*H161,2)</f>
        <v>0</v>
      </c>
      <c r="K161" s="171"/>
      <c r="L161" s="36"/>
      <c r="M161" s="172" t="s">
        <v>1</v>
      </c>
      <c r="N161" s="173" t="s">
        <v>38</v>
      </c>
      <c r="O161" s="74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76" t="s">
        <v>132</v>
      </c>
      <c r="AT161" s="176" t="s">
        <v>128</v>
      </c>
      <c r="AU161" s="176" t="s">
        <v>81</v>
      </c>
      <c r="AY161" s="16" t="s">
        <v>127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6" t="s">
        <v>81</v>
      </c>
      <c r="BK161" s="177">
        <f>ROUND(I161*H161,2)</f>
        <v>0</v>
      </c>
      <c r="BL161" s="16" t="s">
        <v>132</v>
      </c>
      <c r="BM161" s="176" t="s">
        <v>195</v>
      </c>
    </row>
    <row r="162" spans="1:47" s="2" customFormat="1" ht="12">
      <c r="A162" s="35"/>
      <c r="B162" s="36"/>
      <c r="C162" s="35"/>
      <c r="D162" s="178" t="s">
        <v>134</v>
      </c>
      <c r="E162" s="35"/>
      <c r="F162" s="179" t="s">
        <v>196</v>
      </c>
      <c r="G162" s="35"/>
      <c r="H162" s="35"/>
      <c r="I162" s="180"/>
      <c r="J162" s="35"/>
      <c r="K162" s="35"/>
      <c r="L162" s="36"/>
      <c r="M162" s="181"/>
      <c r="N162" s="182"/>
      <c r="O162" s="74"/>
      <c r="P162" s="74"/>
      <c r="Q162" s="74"/>
      <c r="R162" s="74"/>
      <c r="S162" s="74"/>
      <c r="T162" s="7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6" t="s">
        <v>134</v>
      </c>
      <c r="AU162" s="16" t="s">
        <v>81</v>
      </c>
    </row>
    <row r="163" spans="1:65" s="2" customFormat="1" ht="16.5" customHeight="1">
      <c r="A163" s="35"/>
      <c r="B163" s="163"/>
      <c r="C163" s="164" t="s">
        <v>197</v>
      </c>
      <c r="D163" s="164" t="s">
        <v>128</v>
      </c>
      <c r="E163" s="165" t="s">
        <v>198</v>
      </c>
      <c r="F163" s="166" t="s">
        <v>199</v>
      </c>
      <c r="G163" s="167" t="s">
        <v>179</v>
      </c>
      <c r="H163" s="168">
        <v>1</v>
      </c>
      <c r="I163" s="169"/>
      <c r="J163" s="170">
        <f>ROUND(I163*H163,2)</f>
        <v>0</v>
      </c>
      <c r="K163" s="171"/>
      <c r="L163" s="36"/>
      <c r="M163" s="172" t="s">
        <v>1</v>
      </c>
      <c r="N163" s="173" t="s">
        <v>38</v>
      </c>
      <c r="O163" s="74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6" t="s">
        <v>132</v>
      </c>
      <c r="AT163" s="176" t="s">
        <v>128</v>
      </c>
      <c r="AU163" s="176" t="s">
        <v>81</v>
      </c>
      <c r="AY163" s="16" t="s">
        <v>127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81</v>
      </c>
      <c r="BK163" s="177">
        <f>ROUND(I163*H163,2)</f>
        <v>0</v>
      </c>
      <c r="BL163" s="16" t="s">
        <v>132</v>
      </c>
      <c r="BM163" s="176" t="s">
        <v>200</v>
      </c>
    </row>
    <row r="164" spans="1:47" s="2" customFormat="1" ht="12">
      <c r="A164" s="35"/>
      <c r="B164" s="36"/>
      <c r="C164" s="35"/>
      <c r="D164" s="178" t="s">
        <v>134</v>
      </c>
      <c r="E164" s="35"/>
      <c r="F164" s="179" t="s">
        <v>199</v>
      </c>
      <c r="G164" s="35"/>
      <c r="H164" s="35"/>
      <c r="I164" s="180"/>
      <c r="J164" s="35"/>
      <c r="K164" s="35"/>
      <c r="L164" s="36"/>
      <c r="M164" s="181"/>
      <c r="N164" s="182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134</v>
      </c>
      <c r="AU164" s="16" t="s">
        <v>81</v>
      </c>
    </row>
    <row r="165" spans="1:47" s="2" customFormat="1" ht="12">
      <c r="A165" s="35"/>
      <c r="B165" s="36"/>
      <c r="C165" s="35"/>
      <c r="D165" s="178" t="s">
        <v>136</v>
      </c>
      <c r="E165" s="35"/>
      <c r="F165" s="183" t="s">
        <v>156</v>
      </c>
      <c r="G165" s="35"/>
      <c r="H165" s="35"/>
      <c r="I165" s="180"/>
      <c r="J165" s="35"/>
      <c r="K165" s="35"/>
      <c r="L165" s="36"/>
      <c r="M165" s="181"/>
      <c r="N165" s="182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136</v>
      </c>
      <c r="AU165" s="16" t="s">
        <v>81</v>
      </c>
    </row>
    <row r="166" spans="1:65" s="2" customFormat="1" ht="24.15" customHeight="1">
      <c r="A166" s="35"/>
      <c r="B166" s="163"/>
      <c r="C166" s="164" t="s">
        <v>8</v>
      </c>
      <c r="D166" s="164" t="s">
        <v>128</v>
      </c>
      <c r="E166" s="165" t="s">
        <v>201</v>
      </c>
      <c r="F166" s="166" t="s">
        <v>202</v>
      </c>
      <c r="G166" s="167" t="s">
        <v>131</v>
      </c>
      <c r="H166" s="168">
        <v>1</v>
      </c>
      <c r="I166" s="169"/>
      <c r="J166" s="170">
        <f>ROUND(I166*H166,2)</f>
        <v>0</v>
      </c>
      <c r="K166" s="171"/>
      <c r="L166" s="36"/>
      <c r="M166" s="172" t="s">
        <v>1</v>
      </c>
      <c r="N166" s="173" t="s">
        <v>38</v>
      </c>
      <c r="O166" s="74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76" t="s">
        <v>132</v>
      </c>
      <c r="AT166" s="176" t="s">
        <v>128</v>
      </c>
      <c r="AU166" s="176" t="s">
        <v>81</v>
      </c>
      <c r="AY166" s="16" t="s">
        <v>127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6" t="s">
        <v>81</v>
      </c>
      <c r="BK166" s="177">
        <f>ROUND(I166*H166,2)</f>
        <v>0</v>
      </c>
      <c r="BL166" s="16" t="s">
        <v>132</v>
      </c>
      <c r="BM166" s="176" t="s">
        <v>203</v>
      </c>
    </row>
    <row r="167" spans="1:47" s="2" customFormat="1" ht="12">
      <c r="A167" s="35"/>
      <c r="B167" s="36"/>
      <c r="C167" s="35"/>
      <c r="D167" s="178" t="s">
        <v>134</v>
      </c>
      <c r="E167" s="35"/>
      <c r="F167" s="179" t="s">
        <v>202</v>
      </c>
      <c r="G167" s="35"/>
      <c r="H167" s="35"/>
      <c r="I167" s="180"/>
      <c r="J167" s="35"/>
      <c r="K167" s="35"/>
      <c r="L167" s="36"/>
      <c r="M167" s="181"/>
      <c r="N167" s="182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134</v>
      </c>
      <c r="AU167" s="16" t="s">
        <v>81</v>
      </c>
    </row>
    <row r="168" spans="1:47" s="2" customFormat="1" ht="12">
      <c r="A168" s="35"/>
      <c r="B168" s="36"/>
      <c r="C168" s="35"/>
      <c r="D168" s="178" t="s">
        <v>136</v>
      </c>
      <c r="E168" s="35"/>
      <c r="F168" s="183" t="s">
        <v>204</v>
      </c>
      <c r="G168" s="35"/>
      <c r="H168" s="35"/>
      <c r="I168" s="180"/>
      <c r="J168" s="35"/>
      <c r="K168" s="35"/>
      <c r="L168" s="36"/>
      <c r="M168" s="192"/>
      <c r="N168" s="193"/>
      <c r="O168" s="194"/>
      <c r="P168" s="194"/>
      <c r="Q168" s="194"/>
      <c r="R168" s="194"/>
      <c r="S168" s="194"/>
      <c r="T168" s="19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136</v>
      </c>
      <c r="AU168" s="16" t="s">
        <v>81</v>
      </c>
    </row>
    <row r="169" spans="1:31" s="2" customFormat="1" ht="6.95" customHeight="1">
      <c r="A169" s="35"/>
      <c r="B169" s="57"/>
      <c r="C169" s="58"/>
      <c r="D169" s="58"/>
      <c r="E169" s="58"/>
      <c r="F169" s="58"/>
      <c r="G169" s="58"/>
      <c r="H169" s="58"/>
      <c r="I169" s="58"/>
      <c r="J169" s="58"/>
      <c r="K169" s="58"/>
      <c r="L169" s="36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autoFilter ref="C116:K16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9" t="s">
        <v>16</v>
      </c>
      <c r="L6" s="19"/>
    </row>
    <row r="7" spans="2:12" s="1" customFormat="1" ht="16.5" customHeight="1" hidden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 hidden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36"/>
      <c r="C9" s="35"/>
      <c r="D9" s="35"/>
      <c r="E9" s="64" t="s">
        <v>205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13. 5. 2022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123" t="s">
        <v>37</v>
      </c>
      <c r="E33" s="29" t="s">
        <v>38</v>
      </c>
      <c r="F33" s="124">
        <f>ROUND((SUM(BE123:BE226)),2)</f>
        <v>0</v>
      </c>
      <c r="G33" s="35"/>
      <c r="H33" s="35"/>
      <c r="I33" s="125">
        <v>0.21</v>
      </c>
      <c r="J33" s="124">
        <f>ROUND(((SUM(BE123:BE226))*I33),2)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39</v>
      </c>
      <c r="F34" s="124">
        <f>ROUND((SUM(BF123:BF226)),2)</f>
        <v>0</v>
      </c>
      <c r="G34" s="35"/>
      <c r="H34" s="35"/>
      <c r="I34" s="125">
        <v>0.15</v>
      </c>
      <c r="J34" s="124">
        <f>ROUND(((SUM(BF123:BF226))*I34),2)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ROUND((SUM(BG123:BG226)),2)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ROUND((SUM(BH123:BH226)),2)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ROUND((SUM(BI123:BI226)),2)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5"/>
      <c r="D87" s="35"/>
      <c r="E87" s="64" t="str">
        <f>E9</f>
        <v>SO 101 -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13. 5. 2022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J123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 hidden="1">
      <c r="A97" s="9"/>
      <c r="B97" s="137"/>
      <c r="C97" s="9"/>
      <c r="D97" s="138" t="s">
        <v>206</v>
      </c>
      <c r="E97" s="139"/>
      <c r="F97" s="139"/>
      <c r="G97" s="139"/>
      <c r="H97" s="139"/>
      <c r="I97" s="139"/>
      <c r="J97" s="140">
        <f>J124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 hidden="1">
      <c r="A98" s="13"/>
      <c r="B98" s="196"/>
      <c r="C98" s="13"/>
      <c r="D98" s="197" t="s">
        <v>207</v>
      </c>
      <c r="E98" s="198"/>
      <c r="F98" s="198"/>
      <c r="G98" s="198"/>
      <c r="H98" s="198"/>
      <c r="I98" s="198"/>
      <c r="J98" s="199">
        <f>J125</f>
        <v>0</v>
      </c>
      <c r="K98" s="13"/>
      <c r="L98" s="196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 hidden="1">
      <c r="A99" s="13"/>
      <c r="B99" s="196"/>
      <c r="C99" s="13"/>
      <c r="D99" s="197" t="s">
        <v>208</v>
      </c>
      <c r="E99" s="198"/>
      <c r="F99" s="198"/>
      <c r="G99" s="198"/>
      <c r="H99" s="198"/>
      <c r="I99" s="198"/>
      <c r="J99" s="199">
        <f>J150</f>
        <v>0</v>
      </c>
      <c r="K99" s="13"/>
      <c r="L99" s="196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 hidden="1">
      <c r="A100" s="13"/>
      <c r="B100" s="196"/>
      <c r="C100" s="13"/>
      <c r="D100" s="197" t="s">
        <v>209</v>
      </c>
      <c r="E100" s="198"/>
      <c r="F100" s="198"/>
      <c r="G100" s="198"/>
      <c r="H100" s="198"/>
      <c r="I100" s="198"/>
      <c r="J100" s="199">
        <f>J191</f>
        <v>0</v>
      </c>
      <c r="K100" s="13"/>
      <c r="L100" s="19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9" customFormat="1" ht="24.95" customHeight="1" hidden="1">
      <c r="A101" s="9"/>
      <c r="B101" s="137"/>
      <c r="C101" s="9"/>
      <c r="D101" s="138" t="s">
        <v>210</v>
      </c>
      <c r="E101" s="139"/>
      <c r="F101" s="139"/>
      <c r="G101" s="139"/>
      <c r="H101" s="139"/>
      <c r="I101" s="139"/>
      <c r="J101" s="140">
        <f>J208</f>
        <v>0</v>
      </c>
      <c r="K101" s="9"/>
      <c r="L101" s="13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3" customFormat="1" ht="19.9" customHeight="1" hidden="1">
      <c r="A102" s="13"/>
      <c r="B102" s="196"/>
      <c r="C102" s="13"/>
      <c r="D102" s="197" t="s">
        <v>211</v>
      </c>
      <c r="E102" s="198"/>
      <c r="F102" s="198"/>
      <c r="G102" s="198"/>
      <c r="H102" s="198"/>
      <c r="I102" s="198"/>
      <c r="J102" s="199">
        <f>J209</f>
        <v>0</v>
      </c>
      <c r="K102" s="13"/>
      <c r="L102" s="196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s="9" customFormat="1" ht="24.95" customHeight="1" hidden="1">
      <c r="A103" s="9"/>
      <c r="B103" s="137"/>
      <c r="C103" s="9"/>
      <c r="D103" s="138" t="s">
        <v>110</v>
      </c>
      <c r="E103" s="139"/>
      <c r="F103" s="139"/>
      <c r="G103" s="139"/>
      <c r="H103" s="139"/>
      <c r="I103" s="139"/>
      <c r="J103" s="140">
        <f>J213</f>
        <v>0</v>
      </c>
      <c r="K103" s="9"/>
      <c r="L103" s="13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 hidden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2" hidden="1"/>
    <row r="107" ht="12" hidden="1"/>
    <row r="108" ht="12" hidden="1"/>
    <row r="109" spans="1:31" s="2" customFormat="1" ht="6.95" customHeight="1">
      <c r="A109" s="35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111</v>
      </c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5"/>
      <c r="D113" s="35"/>
      <c r="E113" s="118" t="str">
        <f>E7</f>
        <v>Kostelec_most ev.č.244-006</v>
      </c>
      <c r="F113" s="29"/>
      <c r="G113" s="29"/>
      <c r="H113" s="29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103</v>
      </c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5"/>
      <c r="D115" s="35"/>
      <c r="E115" s="64" t="str">
        <f>E9</f>
        <v>SO 101 - Komunikace</v>
      </c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5"/>
      <c r="E117" s="35"/>
      <c r="F117" s="24" t="str">
        <f>F12</f>
        <v xml:space="preserve"> </v>
      </c>
      <c r="G117" s="35"/>
      <c r="H117" s="35"/>
      <c r="I117" s="29" t="s">
        <v>22</v>
      </c>
      <c r="J117" s="66" t="str">
        <f>IF(J12="","",J12)</f>
        <v>13. 5. 2022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5"/>
      <c r="E119" s="35"/>
      <c r="F119" s="24" t="str">
        <f>E15</f>
        <v xml:space="preserve"> </v>
      </c>
      <c r="G119" s="35"/>
      <c r="H119" s="35"/>
      <c r="I119" s="29" t="s">
        <v>29</v>
      </c>
      <c r="J119" s="33" t="str">
        <f>E21</f>
        <v xml:space="preserve"> </v>
      </c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5"/>
      <c r="E120" s="35"/>
      <c r="F120" s="24" t="str">
        <f>IF(E18="","",E18)</f>
        <v>Vyplň údaj</v>
      </c>
      <c r="G120" s="35"/>
      <c r="H120" s="35"/>
      <c r="I120" s="29" t="s">
        <v>31</v>
      </c>
      <c r="J120" s="33" t="str">
        <f>E24</f>
        <v xml:space="preserve"> 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0" customFormat="1" ht="29.25" customHeight="1">
      <c r="A122" s="141"/>
      <c r="B122" s="142"/>
      <c r="C122" s="143" t="s">
        <v>112</v>
      </c>
      <c r="D122" s="144" t="s">
        <v>58</v>
      </c>
      <c r="E122" s="144" t="s">
        <v>54</v>
      </c>
      <c r="F122" s="144" t="s">
        <v>55</v>
      </c>
      <c r="G122" s="144" t="s">
        <v>113</v>
      </c>
      <c r="H122" s="144" t="s">
        <v>114</v>
      </c>
      <c r="I122" s="144" t="s">
        <v>115</v>
      </c>
      <c r="J122" s="145" t="s">
        <v>107</v>
      </c>
      <c r="K122" s="146" t="s">
        <v>116</v>
      </c>
      <c r="L122" s="147"/>
      <c r="M122" s="83" t="s">
        <v>1</v>
      </c>
      <c r="N122" s="84" t="s">
        <v>37</v>
      </c>
      <c r="O122" s="84" t="s">
        <v>117</v>
      </c>
      <c r="P122" s="84" t="s">
        <v>118</v>
      </c>
      <c r="Q122" s="84" t="s">
        <v>119</v>
      </c>
      <c r="R122" s="84" t="s">
        <v>120</v>
      </c>
      <c r="S122" s="84" t="s">
        <v>121</v>
      </c>
      <c r="T122" s="85" t="s">
        <v>122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</row>
    <row r="123" spans="1:63" s="2" customFormat="1" ht="22.8" customHeight="1">
      <c r="A123" s="35"/>
      <c r="B123" s="36"/>
      <c r="C123" s="90" t="s">
        <v>123</v>
      </c>
      <c r="D123" s="35"/>
      <c r="E123" s="35"/>
      <c r="F123" s="35"/>
      <c r="G123" s="35"/>
      <c r="H123" s="35"/>
      <c r="I123" s="35"/>
      <c r="J123" s="148">
        <f>BK123</f>
        <v>0</v>
      </c>
      <c r="K123" s="35"/>
      <c r="L123" s="36"/>
      <c r="M123" s="86"/>
      <c r="N123" s="70"/>
      <c r="O123" s="87"/>
      <c r="P123" s="149">
        <f>P124+P208+P213</f>
        <v>0</v>
      </c>
      <c r="Q123" s="87"/>
      <c r="R123" s="149">
        <f>R124+R208+R213</f>
        <v>0</v>
      </c>
      <c r="S123" s="87"/>
      <c r="T123" s="150">
        <f>T124+T208+T213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72</v>
      </c>
      <c r="AU123" s="16" t="s">
        <v>109</v>
      </c>
      <c r="BK123" s="151">
        <f>BK124+BK208+BK213</f>
        <v>0</v>
      </c>
    </row>
    <row r="124" spans="1:63" s="11" customFormat="1" ht="25.9" customHeight="1">
      <c r="A124" s="11"/>
      <c r="B124" s="152"/>
      <c r="C124" s="11"/>
      <c r="D124" s="153" t="s">
        <v>72</v>
      </c>
      <c r="E124" s="154" t="s">
        <v>212</v>
      </c>
      <c r="F124" s="154" t="s">
        <v>213</v>
      </c>
      <c r="G124" s="11"/>
      <c r="H124" s="11"/>
      <c r="I124" s="155"/>
      <c r="J124" s="156">
        <f>BK124</f>
        <v>0</v>
      </c>
      <c r="K124" s="11"/>
      <c r="L124" s="152"/>
      <c r="M124" s="157"/>
      <c r="N124" s="158"/>
      <c r="O124" s="158"/>
      <c r="P124" s="159">
        <f>P125+P150+P191</f>
        <v>0</v>
      </c>
      <c r="Q124" s="158"/>
      <c r="R124" s="159">
        <f>R125+R150+R191</f>
        <v>0</v>
      </c>
      <c r="S124" s="158"/>
      <c r="T124" s="160">
        <f>T125+T150+T191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53" t="s">
        <v>81</v>
      </c>
      <c r="AT124" s="161" t="s">
        <v>72</v>
      </c>
      <c r="AU124" s="161" t="s">
        <v>73</v>
      </c>
      <c r="AY124" s="153" t="s">
        <v>127</v>
      </c>
      <c r="BK124" s="162">
        <f>BK125+BK150+BK191</f>
        <v>0</v>
      </c>
    </row>
    <row r="125" spans="1:63" s="11" customFormat="1" ht="22.8" customHeight="1">
      <c r="A125" s="11"/>
      <c r="B125" s="152"/>
      <c r="C125" s="11"/>
      <c r="D125" s="153" t="s">
        <v>72</v>
      </c>
      <c r="E125" s="200" t="s">
        <v>81</v>
      </c>
      <c r="F125" s="200" t="s">
        <v>214</v>
      </c>
      <c r="G125" s="11"/>
      <c r="H125" s="11"/>
      <c r="I125" s="155"/>
      <c r="J125" s="201">
        <f>BK125</f>
        <v>0</v>
      </c>
      <c r="K125" s="11"/>
      <c r="L125" s="152"/>
      <c r="M125" s="157"/>
      <c r="N125" s="158"/>
      <c r="O125" s="158"/>
      <c r="P125" s="159">
        <f>SUM(P126:P149)</f>
        <v>0</v>
      </c>
      <c r="Q125" s="158"/>
      <c r="R125" s="159">
        <f>SUM(R126:R149)</f>
        <v>0</v>
      </c>
      <c r="S125" s="158"/>
      <c r="T125" s="160">
        <f>SUM(T126:T149)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53" t="s">
        <v>81</v>
      </c>
      <c r="AT125" s="161" t="s">
        <v>72</v>
      </c>
      <c r="AU125" s="161" t="s">
        <v>81</v>
      </c>
      <c r="AY125" s="153" t="s">
        <v>127</v>
      </c>
      <c r="BK125" s="162">
        <f>SUM(BK126:BK149)</f>
        <v>0</v>
      </c>
    </row>
    <row r="126" spans="1:65" s="2" customFormat="1" ht="24.15" customHeight="1">
      <c r="A126" s="35"/>
      <c r="B126" s="163"/>
      <c r="C126" s="164" t="s">
        <v>81</v>
      </c>
      <c r="D126" s="164" t="s">
        <v>128</v>
      </c>
      <c r="E126" s="165" t="s">
        <v>215</v>
      </c>
      <c r="F126" s="166" t="s">
        <v>216</v>
      </c>
      <c r="G126" s="167" t="s">
        <v>217</v>
      </c>
      <c r="H126" s="168">
        <v>66.96</v>
      </c>
      <c r="I126" s="169"/>
      <c r="J126" s="170">
        <f>ROUND(I126*H126,2)</f>
        <v>0</v>
      </c>
      <c r="K126" s="171"/>
      <c r="L126" s="36"/>
      <c r="M126" s="172" t="s">
        <v>1</v>
      </c>
      <c r="N126" s="173" t="s">
        <v>38</v>
      </c>
      <c r="O126" s="74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76" t="s">
        <v>126</v>
      </c>
      <c r="AT126" s="176" t="s">
        <v>128</v>
      </c>
      <c r="AU126" s="176" t="s">
        <v>83</v>
      </c>
      <c r="AY126" s="16" t="s">
        <v>127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6" t="s">
        <v>81</v>
      </c>
      <c r="BK126" s="177">
        <f>ROUND(I126*H126,2)</f>
        <v>0</v>
      </c>
      <c r="BL126" s="16" t="s">
        <v>126</v>
      </c>
      <c r="BM126" s="176" t="s">
        <v>218</v>
      </c>
    </row>
    <row r="127" spans="1:47" s="2" customFormat="1" ht="12">
      <c r="A127" s="35"/>
      <c r="B127" s="36"/>
      <c r="C127" s="35"/>
      <c r="D127" s="178" t="s">
        <v>134</v>
      </c>
      <c r="E127" s="35"/>
      <c r="F127" s="179" t="s">
        <v>216</v>
      </c>
      <c r="G127" s="35"/>
      <c r="H127" s="35"/>
      <c r="I127" s="180"/>
      <c r="J127" s="35"/>
      <c r="K127" s="35"/>
      <c r="L127" s="36"/>
      <c r="M127" s="181"/>
      <c r="N127" s="182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134</v>
      </c>
      <c r="AU127" s="16" t="s">
        <v>83</v>
      </c>
    </row>
    <row r="128" spans="1:47" s="2" customFormat="1" ht="12">
      <c r="A128" s="35"/>
      <c r="B128" s="36"/>
      <c r="C128" s="35"/>
      <c r="D128" s="178" t="s">
        <v>136</v>
      </c>
      <c r="E128" s="35"/>
      <c r="F128" s="183" t="s">
        <v>219</v>
      </c>
      <c r="G128" s="35"/>
      <c r="H128" s="35"/>
      <c r="I128" s="180"/>
      <c r="J128" s="35"/>
      <c r="K128" s="35"/>
      <c r="L128" s="36"/>
      <c r="M128" s="181"/>
      <c r="N128" s="182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136</v>
      </c>
      <c r="AU128" s="16" t="s">
        <v>83</v>
      </c>
    </row>
    <row r="129" spans="1:51" s="12" customFormat="1" ht="12">
      <c r="A129" s="12"/>
      <c r="B129" s="184"/>
      <c r="C129" s="12"/>
      <c r="D129" s="178" t="s">
        <v>170</v>
      </c>
      <c r="E129" s="185" t="s">
        <v>1</v>
      </c>
      <c r="F129" s="186" t="s">
        <v>220</v>
      </c>
      <c r="G129" s="12"/>
      <c r="H129" s="187">
        <v>66.96</v>
      </c>
      <c r="I129" s="188"/>
      <c r="J129" s="12"/>
      <c r="K129" s="12"/>
      <c r="L129" s="184"/>
      <c r="M129" s="189"/>
      <c r="N129" s="190"/>
      <c r="O129" s="190"/>
      <c r="P129" s="190"/>
      <c r="Q129" s="190"/>
      <c r="R129" s="190"/>
      <c r="S129" s="190"/>
      <c r="T129" s="19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185" t="s">
        <v>170</v>
      </c>
      <c r="AU129" s="185" t="s">
        <v>83</v>
      </c>
      <c r="AV129" s="12" t="s">
        <v>83</v>
      </c>
      <c r="AW129" s="12" t="s">
        <v>30</v>
      </c>
      <c r="AX129" s="12" t="s">
        <v>81</v>
      </c>
      <c r="AY129" s="185" t="s">
        <v>127</v>
      </c>
    </row>
    <row r="130" spans="1:65" s="2" customFormat="1" ht="33" customHeight="1">
      <c r="A130" s="35"/>
      <c r="B130" s="163"/>
      <c r="C130" s="164" t="s">
        <v>83</v>
      </c>
      <c r="D130" s="164" t="s">
        <v>128</v>
      </c>
      <c r="E130" s="165" t="s">
        <v>221</v>
      </c>
      <c r="F130" s="166" t="s">
        <v>222</v>
      </c>
      <c r="G130" s="167" t="s">
        <v>217</v>
      </c>
      <c r="H130" s="168">
        <v>16.8</v>
      </c>
      <c r="I130" s="169"/>
      <c r="J130" s="170">
        <f>ROUND(I130*H130,2)</f>
        <v>0</v>
      </c>
      <c r="K130" s="171"/>
      <c r="L130" s="36"/>
      <c r="M130" s="172" t="s">
        <v>1</v>
      </c>
      <c r="N130" s="173" t="s">
        <v>38</v>
      </c>
      <c r="O130" s="74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76" t="s">
        <v>126</v>
      </c>
      <c r="AT130" s="176" t="s">
        <v>128</v>
      </c>
      <c r="AU130" s="176" t="s">
        <v>83</v>
      </c>
      <c r="AY130" s="16" t="s">
        <v>127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6" t="s">
        <v>81</v>
      </c>
      <c r="BK130" s="177">
        <f>ROUND(I130*H130,2)</f>
        <v>0</v>
      </c>
      <c r="BL130" s="16" t="s">
        <v>126</v>
      </c>
      <c r="BM130" s="176" t="s">
        <v>223</v>
      </c>
    </row>
    <row r="131" spans="1:47" s="2" customFormat="1" ht="12">
      <c r="A131" s="35"/>
      <c r="B131" s="36"/>
      <c r="C131" s="35"/>
      <c r="D131" s="178" t="s">
        <v>134</v>
      </c>
      <c r="E131" s="35"/>
      <c r="F131" s="179" t="s">
        <v>224</v>
      </c>
      <c r="G131" s="35"/>
      <c r="H131" s="35"/>
      <c r="I131" s="180"/>
      <c r="J131" s="35"/>
      <c r="K131" s="35"/>
      <c r="L131" s="36"/>
      <c r="M131" s="181"/>
      <c r="N131" s="182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134</v>
      </c>
      <c r="AU131" s="16" t="s">
        <v>83</v>
      </c>
    </row>
    <row r="132" spans="1:47" s="2" customFormat="1" ht="12">
      <c r="A132" s="35"/>
      <c r="B132" s="36"/>
      <c r="C132" s="35"/>
      <c r="D132" s="178" t="s">
        <v>136</v>
      </c>
      <c r="E132" s="35"/>
      <c r="F132" s="183" t="s">
        <v>219</v>
      </c>
      <c r="G132" s="35"/>
      <c r="H132" s="35"/>
      <c r="I132" s="180"/>
      <c r="J132" s="35"/>
      <c r="K132" s="35"/>
      <c r="L132" s="36"/>
      <c r="M132" s="181"/>
      <c r="N132" s="182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136</v>
      </c>
      <c r="AU132" s="16" t="s">
        <v>83</v>
      </c>
    </row>
    <row r="133" spans="1:51" s="12" customFormat="1" ht="12">
      <c r="A133" s="12"/>
      <c r="B133" s="184"/>
      <c r="C133" s="12"/>
      <c r="D133" s="178" t="s">
        <v>170</v>
      </c>
      <c r="E133" s="185" t="s">
        <v>1</v>
      </c>
      <c r="F133" s="186" t="s">
        <v>225</v>
      </c>
      <c r="G133" s="12"/>
      <c r="H133" s="187">
        <v>16.8</v>
      </c>
      <c r="I133" s="188"/>
      <c r="J133" s="12"/>
      <c r="K133" s="12"/>
      <c r="L133" s="184"/>
      <c r="M133" s="189"/>
      <c r="N133" s="190"/>
      <c r="O133" s="190"/>
      <c r="P133" s="190"/>
      <c r="Q133" s="190"/>
      <c r="R133" s="190"/>
      <c r="S133" s="190"/>
      <c r="T133" s="19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185" t="s">
        <v>170</v>
      </c>
      <c r="AU133" s="185" t="s">
        <v>83</v>
      </c>
      <c r="AV133" s="12" t="s">
        <v>83</v>
      </c>
      <c r="AW133" s="12" t="s">
        <v>30</v>
      </c>
      <c r="AX133" s="12" t="s">
        <v>81</v>
      </c>
      <c r="AY133" s="185" t="s">
        <v>127</v>
      </c>
    </row>
    <row r="134" spans="1:65" s="2" customFormat="1" ht="24.15" customHeight="1">
      <c r="A134" s="35"/>
      <c r="B134" s="163"/>
      <c r="C134" s="164" t="s">
        <v>143</v>
      </c>
      <c r="D134" s="164" t="s">
        <v>128</v>
      </c>
      <c r="E134" s="165" t="s">
        <v>226</v>
      </c>
      <c r="F134" s="166" t="s">
        <v>227</v>
      </c>
      <c r="G134" s="167" t="s">
        <v>228</v>
      </c>
      <c r="H134" s="168">
        <v>63</v>
      </c>
      <c r="I134" s="169"/>
      <c r="J134" s="170">
        <f>ROUND(I134*H134,2)</f>
        <v>0</v>
      </c>
      <c r="K134" s="171"/>
      <c r="L134" s="36"/>
      <c r="M134" s="172" t="s">
        <v>1</v>
      </c>
      <c r="N134" s="173" t="s">
        <v>38</v>
      </c>
      <c r="O134" s="74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76" t="s">
        <v>126</v>
      </c>
      <c r="AT134" s="176" t="s">
        <v>128</v>
      </c>
      <c r="AU134" s="176" t="s">
        <v>83</v>
      </c>
      <c r="AY134" s="16" t="s">
        <v>127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6" t="s">
        <v>81</v>
      </c>
      <c r="BK134" s="177">
        <f>ROUND(I134*H134,2)</f>
        <v>0</v>
      </c>
      <c r="BL134" s="16" t="s">
        <v>126</v>
      </c>
      <c r="BM134" s="176" t="s">
        <v>229</v>
      </c>
    </row>
    <row r="135" spans="1:47" s="2" customFormat="1" ht="12">
      <c r="A135" s="35"/>
      <c r="B135" s="36"/>
      <c r="C135" s="35"/>
      <c r="D135" s="178" t="s">
        <v>134</v>
      </c>
      <c r="E135" s="35"/>
      <c r="F135" s="179" t="s">
        <v>230</v>
      </c>
      <c r="G135" s="35"/>
      <c r="H135" s="35"/>
      <c r="I135" s="180"/>
      <c r="J135" s="35"/>
      <c r="K135" s="35"/>
      <c r="L135" s="36"/>
      <c r="M135" s="181"/>
      <c r="N135" s="182"/>
      <c r="O135" s="74"/>
      <c r="P135" s="74"/>
      <c r="Q135" s="74"/>
      <c r="R135" s="74"/>
      <c r="S135" s="74"/>
      <c r="T135" s="7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6" t="s">
        <v>134</v>
      </c>
      <c r="AU135" s="16" t="s">
        <v>83</v>
      </c>
    </row>
    <row r="136" spans="1:47" s="2" customFormat="1" ht="12">
      <c r="A136" s="35"/>
      <c r="B136" s="36"/>
      <c r="C136" s="35"/>
      <c r="D136" s="178" t="s">
        <v>136</v>
      </c>
      <c r="E136" s="35"/>
      <c r="F136" s="183" t="s">
        <v>219</v>
      </c>
      <c r="G136" s="35"/>
      <c r="H136" s="35"/>
      <c r="I136" s="180"/>
      <c r="J136" s="35"/>
      <c r="K136" s="35"/>
      <c r="L136" s="36"/>
      <c r="M136" s="181"/>
      <c r="N136" s="182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136</v>
      </c>
      <c r="AU136" s="16" t="s">
        <v>83</v>
      </c>
    </row>
    <row r="137" spans="1:51" s="12" customFormat="1" ht="12">
      <c r="A137" s="12"/>
      <c r="B137" s="184"/>
      <c r="C137" s="12"/>
      <c r="D137" s="178" t="s">
        <v>170</v>
      </c>
      <c r="E137" s="185" t="s">
        <v>1</v>
      </c>
      <c r="F137" s="186" t="s">
        <v>231</v>
      </c>
      <c r="G137" s="12"/>
      <c r="H137" s="187">
        <v>63</v>
      </c>
      <c r="I137" s="188"/>
      <c r="J137" s="12"/>
      <c r="K137" s="12"/>
      <c r="L137" s="184"/>
      <c r="M137" s="189"/>
      <c r="N137" s="190"/>
      <c r="O137" s="190"/>
      <c r="P137" s="190"/>
      <c r="Q137" s="190"/>
      <c r="R137" s="190"/>
      <c r="S137" s="190"/>
      <c r="T137" s="19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185" t="s">
        <v>170</v>
      </c>
      <c r="AU137" s="185" t="s">
        <v>83</v>
      </c>
      <c r="AV137" s="12" t="s">
        <v>83</v>
      </c>
      <c r="AW137" s="12" t="s">
        <v>30</v>
      </c>
      <c r="AX137" s="12" t="s">
        <v>73</v>
      </c>
      <c r="AY137" s="185" t="s">
        <v>127</v>
      </c>
    </row>
    <row r="138" spans="1:65" s="2" customFormat="1" ht="24.15" customHeight="1">
      <c r="A138" s="35"/>
      <c r="B138" s="163"/>
      <c r="C138" s="164" t="s">
        <v>126</v>
      </c>
      <c r="D138" s="164" t="s">
        <v>128</v>
      </c>
      <c r="E138" s="165" t="s">
        <v>232</v>
      </c>
      <c r="F138" s="166" t="s">
        <v>233</v>
      </c>
      <c r="G138" s="167" t="s">
        <v>217</v>
      </c>
      <c r="H138" s="168">
        <v>26.828</v>
      </c>
      <c r="I138" s="169"/>
      <c r="J138" s="170">
        <f>ROUND(I138*H138,2)</f>
        <v>0</v>
      </c>
      <c r="K138" s="171"/>
      <c r="L138" s="36"/>
      <c r="M138" s="172" t="s">
        <v>1</v>
      </c>
      <c r="N138" s="173" t="s">
        <v>38</v>
      </c>
      <c r="O138" s="74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6" t="s">
        <v>126</v>
      </c>
      <c r="AT138" s="176" t="s">
        <v>128</v>
      </c>
      <c r="AU138" s="176" t="s">
        <v>83</v>
      </c>
      <c r="AY138" s="16" t="s">
        <v>127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6" t="s">
        <v>81</v>
      </c>
      <c r="BK138" s="177">
        <f>ROUND(I138*H138,2)</f>
        <v>0</v>
      </c>
      <c r="BL138" s="16" t="s">
        <v>126</v>
      </c>
      <c r="BM138" s="176" t="s">
        <v>234</v>
      </c>
    </row>
    <row r="139" spans="1:47" s="2" customFormat="1" ht="12">
      <c r="A139" s="35"/>
      <c r="B139" s="36"/>
      <c r="C139" s="35"/>
      <c r="D139" s="178" t="s">
        <v>134</v>
      </c>
      <c r="E139" s="35"/>
      <c r="F139" s="179" t="s">
        <v>233</v>
      </c>
      <c r="G139" s="35"/>
      <c r="H139" s="35"/>
      <c r="I139" s="180"/>
      <c r="J139" s="35"/>
      <c r="K139" s="35"/>
      <c r="L139" s="36"/>
      <c r="M139" s="181"/>
      <c r="N139" s="182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134</v>
      </c>
      <c r="AU139" s="16" t="s">
        <v>83</v>
      </c>
    </row>
    <row r="140" spans="1:47" s="2" customFormat="1" ht="12">
      <c r="A140" s="35"/>
      <c r="B140" s="36"/>
      <c r="C140" s="35"/>
      <c r="D140" s="178" t="s">
        <v>136</v>
      </c>
      <c r="E140" s="35"/>
      <c r="F140" s="183" t="s">
        <v>219</v>
      </c>
      <c r="G140" s="35"/>
      <c r="H140" s="35"/>
      <c r="I140" s="180"/>
      <c r="J140" s="35"/>
      <c r="K140" s="35"/>
      <c r="L140" s="36"/>
      <c r="M140" s="181"/>
      <c r="N140" s="182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136</v>
      </c>
      <c r="AU140" s="16" t="s">
        <v>83</v>
      </c>
    </row>
    <row r="141" spans="1:51" s="12" customFormat="1" ht="12">
      <c r="A141" s="12"/>
      <c r="B141" s="184"/>
      <c r="C141" s="12"/>
      <c r="D141" s="178" t="s">
        <v>170</v>
      </c>
      <c r="E141" s="185" t="s">
        <v>1</v>
      </c>
      <c r="F141" s="186" t="s">
        <v>235</v>
      </c>
      <c r="G141" s="12"/>
      <c r="H141" s="187">
        <v>26.828</v>
      </c>
      <c r="I141" s="188"/>
      <c r="J141" s="12"/>
      <c r="K141" s="12"/>
      <c r="L141" s="184"/>
      <c r="M141" s="189"/>
      <c r="N141" s="190"/>
      <c r="O141" s="190"/>
      <c r="P141" s="190"/>
      <c r="Q141" s="190"/>
      <c r="R141" s="190"/>
      <c r="S141" s="190"/>
      <c r="T141" s="19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185" t="s">
        <v>170</v>
      </c>
      <c r="AU141" s="185" t="s">
        <v>83</v>
      </c>
      <c r="AV141" s="12" t="s">
        <v>83</v>
      </c>
      <c r="AW141" s="12" t="s">
        <v>30</v>
      </c>
      <c r="AX141" s="12" t="s">
        <v>73</v>
      </c>
      <c r="AY141" s="185" t="s">
        <v>127</v>
      </c>
    </row>
    <row r="142" spans="1:65" s="2" customFormat="1" ht="24.15" customHeight="1">
      <c r="A142" s="35"/>
      <c r="B142" s="163"/>
      <c r="C142" s="164" t="s">
        <v>152</v>
      </c>
      <c r="D142" s="164" t="s">
        <v>128</v>
      </c>
      <c r="E142" s="165" t="s">
        <v>236</v>
      </c>
      <c r="F142" s="166" t="s">
        <v>237</v>
      </c>
      <c r="G142" s="167" t="s">
        <v>217</v>
      </c>
      <c r="H142" s="168">
        <v>15.8</v>
      </c>
      <c r="I142" s="169"/>
      <c r="J142" s="170">
        <f>ROUND(I142*H142,2)</f>
        <v>0</v>
      </c>
      <c r="K142" s="171"/>
      <c r="L142" s="36"/>
      <c r="M142" s="172" t="s">
        <v>1</v>
      </c>
      <c r="N142" s="173" t="s">
        <v>38</v>
      </c>
      <c r="O142" s="74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76" t="s">
        <v>126</v>
      </c>
      <c r="AT142" s="176" t="s">
        <v>128</v>
      </c>
      <c r="AU142" s="176" t="s">
        <v>83</v>
      </c>
      <c r="AY142" s="16" t="s">
        <v>127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6" t="s">
        <v>81</v>
      </c>
      <c r="BK142" s="177">
        <f>ROUND(I142*H142,2)</f>
        <v>0</v>
      </c>
      <c r="BL142" s="16" t="s">
        <v>126</v>
      </c>
      <c r="BM142" s="176" t="s">
        <v>238</v>
      </c>
    </row>
    <row r="143" spans="1:47" s="2" customFormat="1" ht="12">
      <c r="A143" s="35"/>
      <c r="B143" s="36"/>
      <c r="C143" s="35"/>
      <c r="D143" s="178" t="s">
        <v>134</v>
      </c>
      <c r="E143" s="35"/>
      <c r="F143" s="179" t="s">
        <v>237</v>
      </c>
      <c r="G143" s="35"/>
      <c r="H143" s="35"/>
      <c r="I143" s="180"/>
      <c r="J143" s="35"/>
      <c r="K143" s="35"/>
      <c r="L143" s="36"/>
      <c r="M143" s="181"/>
      <c r="N143" s="182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134</v>
      </c>
      <c r="AU143" s="16" t="s">
        <v>83</v>
      </c>
    </row>
    <row r="144" spans="1:47" s="2" customFormat="1" ht="12">
      <c r="A144" s="35"/>
      <c r="B144" s="36"/>
      <c r="C144" s="35"/>
      <c r="D144" s="178" t="s">
        <v>136</v>
      </c>
      <c r="E144" s="35"/>
      <c r="F144" s="183" t="s">
        <v>239</v>
      </c>
      <c r="G144" s="35"/>
      <c r="H144" s="35"/>
      <c r="I144" s="180"/>
      <c r="J144" s="35"/>
      <c r="K144" s="35"/>
      <c r="L144" s="36"/>
      <c r="M144" s="181"/>
      <c r="N144" s="182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136</v>
      </c>
      <c r="AU144" s="16" t="s">
        <v>83</v>
      </c>
    </row>
    <row r="145" spans="1:51" s="12" customFormat="1" ht="12">
      <c r="A145" s="12"/>
      <c r="B145" s="184"/>
      <c r="C145" s="12"/>
      <c r="D145" s="178" t="s">
        <v>170</v>
      </c>
      <c r="E145" s="185" t="s">
        <v>1</v>
      </c>
      <c r="F145" s="186" t="s">
        <v>240</v>
      </c>
      <c r="G145" s="12"/>
      <c r="H145" s="187">
        <v>15.8</v>
      </c>
      <c r="I145" s="188"/>
      <c r="J145" s="12"/>
      <c r="K145" s="12"/>
      <c r="L145" s="184"/>
      <c r="M145" s="189"/>
      <c r="N145" s="190"/>
      <c r="O145" s="190"/>
      <c r="P145" s="190"/>
      <c r="Q145" s="190"/>
      <c r="R145" s="190"/>
      <c r="S145" s="190"/>
      <c r="T145" s="19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185" t="s">
        <v>170</v>
      </c>
      <c r="AU145" s="185" t="s">
        <v>83</v>
      </c>
      <c r="AV145" s="12" t="s">
        <v>83</v>
      </c>
      <c r="AW145" s="12" t="s">
        <v>30</v>
      </c>
      <c r="AX145" s="12" t="s">
        <v>81</v>
      </c>
      <c r="AY145" s="185" t="s">
        <v>127</v>
      </c>
    </row>
    <row r="146" spans="1:65" s="2" customFormat="1" ht="21.75" customHeight="1">
      <c r="A146" s="35"/>
      <c r="B146" s="163"/>
      <c r="C146" s="164" t="s">
        <v>157</v>
      </c>
      <c r="D146" s="164" t="s">
        <v>128</v>
      </c>
      <c r="E146" s="165" t="s">
        <v>241</v>
      </c>
      <c r="F146" s="166" t="s">
        <v>242</v>
      </c>
      <c r="G146" s="167" t="s">
        <v>243</v>
      </c>
      <c r="H146" s="168">
        <v>144</v>
      </c>
      <c r="I146" s="169"/>
      <c r="J146" s="170">
        <f>ROUND(I146*H146,2)</f>
        <v>0</v>
      </c>
      <c r="K146" s="171"/>
      <c r="L146" s="36"/>
      <c r="M146" s="172" t="s">
        <v>1</v>
      </c>
      <c r="N146" s="173" t="s">
        <v>38</v>
      </c>
      <c r="O146" s="74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6" t="s">
        <v>126</v>
      </c>
      <c r="AT146" s="176" t="s">
        <v>128</v>
      </c>
      <c r="AU146" s="176" t="s">
        <v>83</v>
      </c>
      <c r="AY146" s="16" t="s">
        <v>127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6" t="s">
        <v>81</v>
      </c>
      <c r="BK146" s="177">
        <f>ROUND(I146*H146,2)</f>
        <v>0</v>
      </c>
      <c r="BL146" s="16" t="s">
        <v>126</v>
      </c>
      <c r="BM146" s="176" t="s">
        <v>244</v>
      </c>
    </row>
    <row r="147" spans="1:47" s="2" customFormat="1" ht="12">
      <c r="A147" s="35"/>
      <c r="B147" s="36"/>
      <c r="C147" s="35"/>
      <c r="D147" s="178" t="s">
        <v>134</v>
      </c>
      <c r="E147" s="35"/>
      <c r="F147" s="179" t="s">
        <v>242</v>
      </c>
      <c r="G147" s="35"/>
      <c r="H147" s="35"/>
      <c r="I147" s="180"/>
      <c r="J147" s="35"/>
      <c r="K147" s="35"/>
      <c r="L147" s="36"/>
      <c r="M147" s="181"/>
      <c r="N147" s="182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134</v>
      </c>
      <c r="AU147" s="16" t="s">
        <v>83</v>
      </c>
    </row>
    <row r="148" spans="1:47" s="2" customFormat="1" ht="12">
      <c r="A148" s="35"/>
      <c r="B148" s="36"/>
      <c r="C148" s="35"/>
      <c r="D148" s="178" t="s">
        <v>136</v>
      </c>
      <c r="E148" s="35"/>
      <c r="F148" s="183" t="s">
        <v>245</v>
      </c>
      <c r="G148" s="35"/>
      <c r="H148" s="35"/>
      <c r="I148" s="180"/>
      <c r="J148" s="35"/>
      <c r="K148" s="35"/>
      <c r="L148" s="36"/>
      <c r="M148" s="181"/>
      <c r="N148" s="182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136</v>
      </c>
      <c r="AU148" s="16" t="s">
        <v>83</v>
      </c>
    </row>
    <row r="149" spans="1:51" s="12" customFormat="1" ht="12">
      <c r="A149" s="12"/>
      <c r="B149" s="184"/>
      <c r="C149" s="12"/>
      <c r="D149" s="178" t="s">
        <v>170</v>
      </c>
      <c r="E149" s="185" t="s">
        <v>1</v>
      </c>
      <c r="F149" s="186" t="s">
        <v>246</v>
      </c>
      <c r="G149" s="12"/>
      <c r="H149" s="187">
        <v>144</v>
      </c>
      <c r="I149" s="188"/>
      <c r="J149" s="12"/>
      <c r="K149" s="12"/>
      <c r="L149" s="184"/>
      <c r="M149" s="189"/>
      <c r="N149" s="190"/>
      <c r="O149" s="190"/>
      <c r="P149" s="190"/>
      <c r="Q149" s="190"/>
      <c r="R149" s="190"/>
      <c r="S149" s="190"/>
      <c r="T149" s="19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185" t="s">
        <v>170</v>
      </c>
      <c r="AU149" s="185" t="s">
        <v>83</v>
      </c>
      <c r="AV149" s="12" t="s">
        <v>83</v>
      </c>
      <c r="AW149" s="12" t="s">
        <v>30</v>
      </c>
      <c r="AX149" s="12" t="s">
        <v>81</v>
      </c>
      <c r="AY149" s="185" t="s">
        <v>127</v>
      </c>
    </row>
    <row r="150" spans="1:63" s="11" customFormat="1" ht="22.8" customHeight="1">
      <c r="A150" s="11"/>
      <c r="B150" s="152"/>
      <c r="C150" s="11"/>
      <c r="D150" s="153" t="s">
        <v>72</v>
      </c>
      <c r="E150" s="200" t="s">
        <v>152</v>
      </c>
      <c r="F150" s="200" t="s">
        <v>247</v>
      </c>
      <c r="G150" s="11"/>
      <c r="H150" s="11"/>
      <c r="I150" s="155"/>
      <c r="J150" s="201">
        <f>BK150</f>
        <v>0</v>
      </c>
      <c r="K150" s="11"/>
      <c r="L150" s="152"/>
      <c r="M150" s="157"/>
      <c r="N150" s="158"/>
      <c r="O150" s="158"/>
      <c r="P150" s="159">
        <f>SUM(P151:P190)</f>
        <v>0</v>
      </c>
      <c r="Q150" s="158"/>
      <c r="R150" s="159">
        <f>SUM(R151:R190)</f>
        <v>0</v>
      </c>
      <c r="S150" s="158"/>
      <c r="T150" s="160">
        <f>SUM(T151:T190)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153" t="s">
        <v>81</v>
      </c>
      <c r="AT150" s="161" t="s">
        <v>72</v>
      </c>
      <c r="AU150" s="161" t="s">
        <v>81</v>
      </c>
      <c r="AY150" s="153" t="s">
        <v>127</v>
      </c>
      <c r="BK150" s="162">
        <f>SUM(BK151:BK190)</f>
        <v>0</v>
      </c>
    </row>
    <row r="151" spans="1:65" s="2" customFormat="1" ht="24.15" customHeight="1">
      <c r="A151" s="35"/>
      <c r="B151" s="163"/>
      <c r="C151" s="164" t="s">
        <v>161</v>
      </c>
      <c r="D151" s="164" t="s">
        <v>128</v>
      </c>
      <c r="E151" s="165" t="s">
        <v>248</v>
      </c>
      <c r="F151" s="166" t="s">
        <v>249</v>
      </c>
      <c r="G151" s="167" t="s">
        <v>243</v>
      </c>
      <c r="H151" s="168">
        <v>72.5</v>
      </c>
      <c r="I151" s="169"/>
      <c r="J151" s="170">
        <f>ROUND(I151*H151,2)</f>
        <v>0</v>
      </c>
      <c r="K151" s="171"/>
      <c r="L151" s="36"/>
      <c r="M151" s="172" t="s">
        <v>1</v>
      </c>
      <c r="N151" s="173" t="s">
        <v>38</v>
      </c>
      <c r="O151" s="74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76" t="s">
        <v>126</v>
      </c>
      <c r="AT151" s="176" t="s">
        <v>128</v>
      </c>
      <c r="AU151" s="176" t="s">
        <v>83</v>
      </c>
      <c r="AY151" s="16" t="s">
        <v>127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6" t="s">
        <v>81</v>
      </c>
      <c r="BK151" s="177">
        <f>ROUND(I151*H151,2)</f>
        <v>0</v>
      </c>
      <c r="BL151" s="16" t="s">
        <v>126</v>
      </c>
      <c r="BM151" s="176" t="s">
        <v>250</v>
      </c>
    </row>
    <row r="152" spans="1:47" s="2" customFormat="1" ht="12">
      <c r="A152" s="35"/>
      <c r="B152" s="36"/>
      <c r="C152" s="35"/>
      <c r="D152" s="178" t="s">
        <v>134</v>
      </c>
      <c r="E152" s="35"/>
      <c r="F152" s="179" t="s">
        <v>249</v>
      </c>
      <c r="G152" s="35"/>
      <c r="H152" s="35"/>
      <c r="I152" s="180"/>
      <c r="J152" s="35"/>
      <c r="K152" s="35"/>
      <c r="L152" s="36"/>
      <c r="M152" s="181"/>
      <c r="N152" s="182"/>
      <c r="O152" s="74"/>
      <c r="P152" s="74"/>
      <c r="Q152" s="74"/>
      <c r="R152" s="74"/>
      <c r="S152" s="74"/>
      <c r="T152" s="7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6" t="s">
        <v>134</v>
      </c>
      <c r="AU152" s="16" t="s">
        <v>83</v>
      </c>
    </row>
    <row r="153" spans="1:47" s="2" customFormat="1" ht="12">
      <c r="A153" s="35"/>
      <c r="B153" s="36"/>
      <c r="C153" s="35"/>
      <c r="D153" s="178" t="s">
        <v>136</v>
      </c>
      <c r="E153" s="35"/>
      <c r="F153" s="183" t="s">
        <v>251</v>
      </c>
      <c r="G153" s="35"/>
      <c r="H153" s="35"/>
      <c r="I153" s="180"/>
      <c r="J153" s="35"/>
      <c r="K153" s="35"/>
      <c r="L153" s="36"/>
      <c r="M153" s="181"/>
      <c r="N153" s="182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136</v>
      </c>
      <c r="AU153" s="16" t="s">
        <v>83</v>
      </c>
    </row>
    <row r="154" spans="1:51" s="12" customFormat="1" ht="12">
      <c r="A154" s="12"/>
      <c r="B154" s="184"/>
      <c r="C154" s="12"/>
      <c r="D154" s="178" t="s">
        <v>170</v>
      </c>
      <c r="E154" s="185" t="s">
        <v>1</v>
      </c>
      <c r="F154" s="186" t="s">
        <v>252</v>
      </c>
      <c r="G154" s="12"/>
      <c r="H154" s="187">
        <v>72.5</v>
      </c>
      <c r="I154" s="188"/>
      <c r="J154" s="12"/>
      <c r="K154" s="12"/>
      <c r="L154" s="184"/>
      <c r="M154" s="189"/>
      <c r="N154" s="190"/>
      <c r="O154" s="190"/>
      <c r="P154" s="190"/>
      <c r="Q154" s="190"/>
      <c r="R154" s="190"/>
      <c r="S154" s="190"/>
      <c r="T154" s="19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185" t="s">
        <v>170</v>
      </c>
      <c r="AU154" s="185" t="s">
        <v>83</v>
      </c>
      <c r="AV154" s="12" t="s">
        <v>83</v>
      </c>
      <c r="AW154" s="12" t="s">
        <v>30</v>
      </c>
      <c r="AX154" s="12" t="s">
        <v>81</v>
      </c>
      <c r="AY154" s="185" t="s">
        <v>127</v>
      </c>
    </row>
    <row r="155" spans="1:65" s="2" customFormat="1" ht="24.15" customHeight="1">
      <c r="A155" s="35"/>
      <c r="B155" s="163"/>
      <c r="C155" s="164" t="s">
        <v>166</v>
      </c>
      <c r="D155" s="164" t="s">
        <v>128</v>
      </c>
      <c r="E155" s="165" t="s">
        <v>253</v>
      </c>
      <c r="F155" s="166" t="s">
        <v>254</v>
      </c>
      <c r="G155" s="167" t="s">
        <v>243</v>
      </c>
      <c r="H155" s="168">
        <v>66.96</v>
      </c>
      <c r="I155" s="169"/>
      <c r="J155" s="170">
        <f>ROUND(I155*H155,2)</f>
        <v>0</v>
      </c>
      <c r="K155" s="171"/>
      <c r="L155" s="36"/>
      <c r="M155" s="172" t="s">
        <v>1</v>
      </c>
      <c r="N155" s="173" t="s">
        <v>38</v>
      </c>
      <c r="O155" s="74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76" t="s">
        <v>126</v>
      </c>
      <c r="AT155" s="176" t="s">
        <v>128</v>
      </c>
      <c r="AU155" s="176" t="s">
        <v>83</v>
      </c>
      <c r="AY155" s="16" t="s">
        <v>127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6" t="s">
        <v>81</v>
      </c>
      <c r="BK155" s="177">
        <f>ROUND(I155*H155,2)</f>
        <v>0</v>
      </c>
      <c r="BL155" s="16" t="s">
        <v>126</v>
      </c>
      <c r="BM155" s="176" t="s">
        <v>255</v>
      </c>
    </row>
    <row r="156" spans="1:47" s="2" customFormat="1" ht="12">
      <c r="A156" s="35"/>
      <c r="B156" s="36"/>
      <c r="C156" s="35"/>
      <c r="D156" s="178" t="s">
        <v>134</v>
      </c>
      <c r="E156" s="35"/>
      <c r="F156" s="179" t="s">
        <v>254</v>
      </c>
      <c r="G156" s="35"/>
      <c r="H156" s="35"/>
      <c r="I156" s="180"/>
      <c r="J156" s="35"/>
      <c r="K156" s="35"/>
      <c r="L156" s="36"/>
      <c r="M156" s="181"/>
      <c r="N156" s="182"/>
      <c r="O156" s="74"/>
      <c r="P156" s="74"/>
      <c r="Q156" s="74"/>
      <c r="R156" s="74"/>
      <c r="S156" s="74"/>
      <c r="T156" s="7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6" t="s">
        <v>134</v>
      </c>
      <c r="AU156" s="16" t="s">
        <v>83</v>
      </c>
    </row>
    <row r="157" spans="1:47" s="2" customFormat="1" ht="12">
      <c r="A157" s="35"/>
      <c r="B157" s="36"/>
      <c r="C157" s="35"/>
      <c r="D157" s="178" t="s">
        <v>136</v>
      </c>
      <c r="E157" s="35"/>
      <c r="F157" s="183" t="s">
        <v>251</v>
      </c>
      <c r="G157" s="35"/>
      <c r="H157" s="35"/>
      <c r="I157" s="180"/>
      <c r="J157" s="35"/>
      <c r="K157" s="35"/>
      <c r="L157" s="36"/>
      <c r="M157" s="181"/>
      <c r="N157" s="182"/>
      <c r="O157" s="74"/>
      <c r="P157" s="74"/>
      <c r="Q157" s="74"/>
      <c r="R157" s="74"/>
      <c r="S157" s="74"/>
      <c r="T157" s="7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6" t="s">
        <v>136</v>
      </c>
      <c r="AU157" s="16" t="s">
        <v>83</v>
      </c>
    </row>
    <row r="158" spans="1:51" s="12" customFormat="1" ht="12">
      <c r="A158" s="12"/>
      <c r="B158" s="184"/>
      <c r="C158" s="12"/>
      <c r="D158" s="178" t="s">
        <v>170</v>
      </c>
      <c r="E158" s="185" t="s">
        <v>1</v>
      </c>
      <c r="F158" s="186" t="s">
        <v>256</v>
      </c>
      <c r="G158" s="12"/>
      <c r="H158" s="187">
        <v>66.96</v>
      </c>
      <c r="I158" s="188"/>
      <c r="J158" s="12"/>
      <c r="K158" s="12"/>
      <c r="L158" s="184"/>
      <c r="M158" s="189"/>
      <c r="N158" s="190"/>
      <c r="O158" s="190"/>
      <c r="P158" s="190"/>
      <c r="Q158" s="190"/>
      <c r="R158" s="190"/>
      <c r="S158" s="190"/>
      <c r="T158" s="19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185" t="s">
        <v>170</v>
      </c>
      <c r="AU158" s="185" t="s">
        <v>83</v>
      </c>
      <c r="AV158" s="12" t="s">
        <v>83</v>
      </c>
      <c r="AW158" s="12" t="s">
        <v>30</v>
      </c>
      <c r="AX158" s="12" t="s">
        <v>81</v>
      </c>
      <c r="AY158" s="185" t="s">
        <v>127</v>
      </c>
    </row>
    <row r="159" spans="1:65" s="2" customFormat="1" ht="24.15" customHeight="1">
      <c r="A159" s="35"/>
      <c r="B159" s="163"/>
      <c r="C159" s="164" t="s">
        <v>172</v>
      </c>
      <c r="D159" s="164" t="s">
        <v>128</v>
      </c>
      <c r="E159" s="165" t="s">
        <v>257</v>
      </c>
      <c r="F159" s="166" t="s">
        <v>258</v>
      </c>
      <c r="G159" s="167" t="s">
        <v>243</v>
      </c>
      <c r="H159" s="168">
        <v>200</v>
      </c>
      <c r="I159" s="169"/>
      <c r="J159" s="170">
        <f>ROUND(I159*H159,2)</f>
        <v>0</v>
      </c>
      <c r="K159" s="171"/>
      <c r="L159" s="36"/>
      <c r="M159" s="172" t="s">
        <v>1</v>
      </c>
      <c r="N159" s="173" t="s">
        <v>38</v>
      </c>
      <c r="O159" s="74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76" t="s">
        <v>126</v>
      </c>
      <c r="AT159" s="176" t="s">
        <v>128</v>
      </c>
      <c r="AU159" s="176" t="s">
        <v>83</v>
      </c>
      <c r="AY159" s="16" t="s">
        <v>127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6" t="s">
        <v>81</v>
      </c>
      <c r="BK159" s="177">
        <f>ROUND(I159*H159,2)</f>
        <v>0</v>
      </c>
      <c r="BL159" s="16" t="s">
        <v>126</v>
      </c>
      <c r="BM159" s="176" t="s">
        <v>259</v>
      </c>
    </row>
    <row r="160" spans="1:47" s="2" customFormat="1" ht="12">
      <c r="A160" s="35"/>
      <c r="B160" s="36"/>
      <c r="C160" s="35"/>
      <c r="D160" s="178" t="s">
        <v>134</v>
      </c>
      <c r="E160" s="35"/>
      <c r="F160" s="179" t="s">
        <v>258</v>
      </c>
      <c r="G160" s="35"/>
      <c r="H160" s="35"/>
      <c r="I160" s="180"/>
      <c r="J160" s="35"/>
      <c r="K160" s="35"/>
      <c r="L160" s="36"/>
      <c r="M160" s="181"/>
      <c r="N160" s="182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134</v>
      </c>
      <c r="AU160" s="16" t="s">
        <v>83</v>
      </c>
    </row>
    <row r="161" spans="1:47" s="2" customFormat="1" ht="12">
      <c r="A161" s="35"/>
      <c r="B161" s="36"/>
      <c r="C161" s="35"/>
      <c r="D161" s="178" t="s">
        <v>136</v>
      </c>
      <c r="E161" s="35"/>
      <c r="F161" s="183" t="s">
        <v>260</v>
      </c>
      <c r="G161" s="35"/>
      <c r="H161" s="35"/>
      <c r="I161" s="180"/>
      <c r="J161" s="35"/>
      <c r="K161" s="35"/>
      <c r="L161" s="36"/>
      <c r="M161" s="181"/>
      <c r="N161" s="182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136</v>
      </c>
      <c r="AU161" s="16" t="s">
        <v>83</v>
      </c>
    </row>
    <row r="162" spans="1:51" s="12" customFormat="1" ht="12">
      <c r="A162" s="12"/>
      <c r="B162" s="184"/>
      <c r="C162" s="12"/>
      <c r="D162" s="178" t="s">
        <v>170</v>
      </c>
      <c r="E162" s="185" t="s">
        <v>1</v>
      </c>
      <c r="F162" s="186" t="s">
        <v>261</v>
      </c>
      <c r="G162" s="12"/>
      <c r="H162" s="187">
        <v>200</v>
      </c>
      <c r="I162" s="188"/>
      <c r="J162" s="12"/>
      <c r="K162" s="12"/>
      <c r="L162" s="184"/>
      <c r="M162" s="189"/>
      <c r="N162" s="190"/>
      <c r="O162" s="190"/>
      <c r="P162" s="190"/>
      <c r="Q162" s="190"/>
      <c r="R162" s="190"/>
      <c r="S162" s="190"/>
      <c r="T162" s="19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185" t="s">
        <v>170</v>
      </c>
      <c r="AU162" s="185" t="s">
        <v>83</v>
      </c>
      <c r="AV162" s="12" t="s">
        <v>83</v>
      </c>
      <c r="AW162" s="12" t="s">
        <v>30</v>
      </c>
      <c r="AX162" s="12" t="s">
        <v>81</v>
      </c>
      <c r="AY162" s="185" t="s">
        <v>127</v>
      </c>
    </row>
    <row r="163" spans="1:65" s="2" customFormat="1" ht="24.15" customHeight="1">
      <c r="A163" s="35"/>
      <c r="B163" s="163"/>
      <c r="C163" s="164" t="s">
        <v>176</v>
      </c>
      <c r="D163" s="164" t="s">
        <v>128</v>
      </c>
      <c r="E163" s="165" t="s">
        <v>262</v>
      </c>
      <c r="F163" s="166" t="s">
        <v>263</v>
      </c>
      <c r="G163" s="167" t="s">
        <v>243</v>
      </c>
      <c r="H163" s="168">
        <v>90.9</v>
      </c>
      <c r="I163" s="169"/>
      <c r="J163" s="170">
        <f>ROUND(I163*H163,2)</f>
        <v>0</v>
      </c>
      <c r="K163" s="171"/>
      <c r="L163" s="36"/>
      <c r="M163" s="172" t="s">
        <v>1</v>
      </c>
      <c r="N163" s="173" t="s">
        <v>38</v>
      </c>
      <c r="O163" s="74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6" t="s">
        <v>126</v>
      </c>
      <c r="AT163" s="176" t="s">
        <v>128</v>
      </c>
      <c r="AU163" s="176" t="s">
        <v>83</v>
      </c>
      <c r="AY163" s="16" t="s">
        <v>127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81</v>
      </c>
      <c r="BK163" s="177">
        <f>ROUND(I163*H163,2)</f>
        <v>0</v>
      </c>
      <c r="BL163" s="16" t="s">
        <v>126</v>
      </c>
      <c r="BM163" s="176" t="s">
        <v>264</v>
      </c>
    </row>
    <row r="164" spans="1:47" s="2" customFormat="1" ht="12">
      <c r="A164" s="35"/>
      <c r="B164" s="36"/>
      <c r="C164" s="35"/>
      <c r="D164" s="178" t="s">
        <v>134</v>
      </c>
      <c r="E164" s="35"/>
      <c r="F164" s="179" t="s">
        <v>263</v>
      </c>
      <c r="G164" s="35"/>
      <c r="H164" s="35"/>
      <c r="I164" s="180"/>
      <c r="J164" s="35"/>
      <c r="K164" s="35"/>
      <c r="L164" s="36"/>
      <c r="M164" s="181"/>
      <c r="N164" s="182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134</v>
      </c>
      <c r="AU164" s="16" t="s">
        <v>83</v>
      </c>
    </row>
    <row r="165" spans="1:47" s="2" customFormat="1" ht="12">
      <c r="A165" s="35"/>
      <c r="B165" s="36"/>
      <c r="C165" s="35"/>
      <c r="D165" s="178" t="s">
        <v>136</v>
      </c>
      <c r="E165" s="35"/>
      <c r="F165" s="183" t="s">
        <v>260</v>
      </c>
      <c r="G165" s="35"/>
      <c r="H165" s="35"/>
      <c r="I165" s="180"/>
      <c r="J165" s="35"/>
      <c r="K165" s="35"/>
      <c r="L165" s="36"/>
      <c r="M165" s="181"/>
      <c r="N165" s="182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136</v>
      </c>
      <c r="AU165" s="16" t="s">
        <v>83</v>
      </c>
    </row>
    <row r="166" spans="1:51" s="12" customFormat="1" ht="12">
      <c r="A166" s="12"/>
      <c r="B166" s="184"/>
      <c r="C166" s="12"/>
      <c r="D166" s="178" t="s">
        <v>170</v>
      </c>
      <c r="E166" s="185" t="s">
        <v>1</v>
      </c>
      <c r="F166" s="186" t="s">
        <v>265</v>
      </c>
      <c r="G166" s="12"/>
      <c r="H166" s="187">
        <v>90.9</v>
      </c>
      <c r="I166" s="188"/>
      <c r="J166" s="12"/>
      <c r="K166" s="12"/>
      <c r="L166" s="184"/>
      <c r="M166" s="189"/>
      <c r="N166" s="190"/>
      <c r="O166" s="190"/>
      <c r="P166" s="190"/>
      <c r="Q166" s="190"/>
      <c r="R166" s="190"/>
      <c r="S166" s="190"/>
      <c r="T166" s="19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185" t="s">
        <v>170</v>
      </c>
      <c r="AU166" s="185" t="s">
        <v>83</v>
      </c>
      <c r="AV166" s="12" t="s">
        <v>83</v>
      </c>
      <c r="AW166" s="12" t="s">
        <v>30</v>
      </c>
      <c r="AX166" s="12" t="s">
        <v>81</v>
      </c>
      <c r="AY166" s="185" t="s">
        <v>127</v>
      </c>
    </row>
    <row r="167" spans="1:65" s="2" customFormat="1" ht="24.15" customHeight="1">
      <c r="A167" s="35"/>
      <c r="B167" s="163"/>
      <c r="C167" s="164" t="s">
        <v>181</v>
      </c>
      <c r="D167" s="164" t="s">
        <v>128</v>
      </c>
      <c r="E167" s="165" t="s">
        <v>266</v>
      </c>
      <c r="F167" s="166" t="s">
        <v>267</v>
      </c>
      <c r="G167" s="167" t="s">
        <v>243</v>
      </c>
      <c r="H167" s="168">
        <v>79.2</v>
      </c>
      <c r="I167" s="169"/>
      <c r="J167" s="170">
        <f>ROUND(I167*H167,2)</f>
        <v>0</v>
      </c>
      <c r="K167" s="171"/>
      <c r="L167" s="36"/>
      <c r="M167" s="172" t="s">
        <v>1</v>
      </c>
      <c r="N167" s="173" t="s">
        <v>38</v>
      </c>
      <c r="O167" s="74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6" t="s">
        <v>126</v>
      </c>
      <c r="AT167" s="176" t="s">
        <v>128</v>
      </c>
      <c r="AU167" s="176" t="s">
        <v>83</v>
      </c>
      <c r="AY167" s="16" t="s">
        <v>127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81</v>
      </c>
      <c r="BK167" s="177">
        <f>ROUND(I167*H167,2)</f>
        <v>0</v>
      </c>
      <c r="BL167" s="16" t="s">
        <v>126</v>
      </c>
      <c r="BM167" s="176" t="s">
        <v>268</v>
      </c>
    </row>
    <row r="168" spans="1:47" s="2" customFormat="1" ht="12">
      <c r="A168" s="35"/>
      <c r="B168" s="36"/>
      <c r="C168" s="35"/>
      <c r="D168" s="178" t="s">
        <v>134</v>
      </c>
      <c r="E168" s="35"/>
      <c r="F168" s="179" t="s">
        <v>267</v>
      </c>
      <c r="G168" s="35"/>
      <c r="H168" s="35"/>
      <c r="I168" s="180"/>
      <c r="J168" s="35"/>
      <c r="K168" s="35"/>
      <c r="L168" s="36"/>
      <c r="M168" s="181"/>
      <c r="N168" s="182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134</v>
      </c>
      <c r="AU168" s="16" t="s">
        <v>83</v>
      </c>
    </row>
    <row r="169" spans="1:47" s="2" customFormat="1" ht="12">
      <c r="A169" s="35"/>
      <c r="B169" s="36"/>
      <c r="C169" s="35"/>
      <c r="D169" s="178" t="s">
        <v>136</v>
      </c>
      <c r="E169" s="35"/>
      <c r="F169" s="183" t="s">
        <v>260</v>
      </c>
      <c r="G169" s="35"/>
      <c r="H169" s="35"/>
      <c r="I169" s="180"/>
      <c r="J169" s="35"/>
      <c r="K169" s="35"/>
      <c r="L169" s="36"/>
      <c r="M169" s="181"/>
      <c r="N169" s="182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136</v>
      </c>
      <c r="AU169" s="16" t="s">
        <v>83</v>
      </c>
    </row>
    <row r="170" spans="1:51" s="12" customFormat="1" ht="12">
      <c r="A170" s="12"/>
      <c r="B170" s="184"/>
      <c r="C170" s="12"/>
      <c r="D170" s="178" t="s">
        <v>170</v>
      </c>
      <c r="E170" s="185" t="s">
        <v>1</v>
      </c>
      <c r="F170" s="186" t="s">
        <v>269</v>
      </c>
      <c r="G170" s="12"/>
      <c r="H170" s="187">
        <v>79.2</v>
      </c>
      <c r="I170" s="188"/>
      <c r="J170" s="12"/>
      <c r="K170" s="12"/>
      <c r="L170" s="184"/>
      <c r="M170" s="189"/>
      <c r="N170" s="190"/>
      <c r="O170" s="190"/>
      <c r="P170" s="190"/>
      <c r="Q170" s="190"/>
      <c r="R170" s="190"/>
      <c r="S170" s="190"/>
      <c r="T170" s="19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185" t="s">
        <v>170</v>
      </c>
      <c r="AU170" s="185" t="s">
        <v>83</v>
      </c>
      <c r="AV170" s="12" t="s">
        <v>83</v>
      </c>
      <c r="AW170" s="12" t="s">
        <v>30</v>
      </c>
      <c r="AX170" s="12" t="s">
        <v>81</v>
      </c>
      <c r="AY170" s="185" t="s">
        <v>127</v>
      </c>
    </row>
    <row r="171" spans="1:65" s="2" customFormat="1" ht="24.15" customHeight="1">
      <c r="A171" s="35"/>
      <c r="B171" s="163"/>
      <c r="C171" s="164" t="s">
        <v>185</v>
      </c>
      <c r="D171" s="164" t="s">
        <v>128</v>
      </c>
      <c r="E171" s="165" t="s">
        <v>270</v>
      </c>
      <c r="F171" s="166" t="s">
        <v>271</v>
      </c>
      <c r="G171" s="167" t="s">
        <v>243</v>
      </c>
      <c r="H171" s="168">
        <v>108</v>
      </c>
      <c r="I171" s="169"/>
      <c r="J171" s="170">
        <f>ROUND(I171*H171,2)</f>
        <v>0</v>
      </c>
      <c r="K171" s="171"/>
      <c r="L171" s="36"/>
      <c r="M171" s="172" t="s">
        <v>1</v>
      </c>
      <c r="N171" s="173" t="s">
        <v>38</v>
      </c>
      <c r="O171" s="74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6" t="s">
        <v>126</v>
      </c>
      <c r="AT171" s="176" t="s">
        <v>128</v>
      </c>
      <c r="AU171" s="176" t="s">
        <v>83</v>
      </c>
      <c r="AY171" s="16" t="s">
        <v>127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6" t="s">
        <v>81</v>
      </c>
      <c r="BK171" s="177">
        <f>ROUND(I171*H171,2)</f>
        <v>0</v>
      </c>
      <c r="BL171" s="16" t="s">
        <v>126</v>
      </c>
      <c r="BM171" s="176" t="s">
        <v>272</v>
      </c>
    </row>
    <row r="172" spans="1:47" s="2" customFormat="1" ht="12">
      <c r="A172" s="35"/>
      <c r="B172" s="36"/>
      <c r="C172" s="35"/>
      <c r="D172" s="178" t="s">
        <v>134</v>
      </c>
      <c r="E172" s="35"/>
      <c r="F172" s="179" t="s">
        <v>271</v>
      </c>
      <c r="G172" s="35"/>
      <c r="H172" s="35"/>
      <c r="I172" s="180"/>
      <c r="J172" s="35"/>
      <c r="K172" s="35"/>
      <c r="L172" s="36"/>
      <c r="M172" s="181"/>
      <c r="N172" s="182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134</v>
      </c>
      <c r="AU172" s="16" t="s">
        <v>83</v>
      </c>
    </row>
    <row r="173" spans="1:47" s="2" customFormat="1" ht="12">
      <c r="A173" s="35"/>
      <c r="B173" s="36"/>
      <c r="C173" s="35"/>
      <c r="D173" s="178" t="s">
        <v>136</v>
      </c>
      <c r="E173" s="35"/>
      <c r="F173" s="183" t="s">
        <v>260</v>
      </c>
      <c r="G173" s="35"/>
      <c r="H173" s="35"/>
      <c r="I173" s="180"/>
      <c r="J173" s="35"/>
      <c r="K173" s="35"/>
      <c r="L173" s="36"/>
      <c r="M173" s="181"/>
      <c r="N173" s="182"/>
      <c r="O173" s="74"/>
      <c r="P173" s="74"/>
      <c r="Q173" s="74"/>
      <c r="R173" s="74"/>
      <c r="S173" s="74"/>
      <c r="T173" s="7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136</v>
      </c>
      <c r="AU173" s="16" t="s">
        <v>83</v>
      </c>
    </row>
    <row r="174" spans="1:51" s="12" customFormat="1" ht="12">
      <c r="A174" s="12"/>
      <c r="B174" s="184"/>
      <c r="C174" s="12"/>
      <c r="D174" s="178" t="s">
        <v>170</v>
      </c>
      <c r="E174" s="185" t="s">
        <v>1</v>
      </c>
      <c r="F174" s="186" t="s">
        <v>273</v>
      </c>
      <c r="G174" s="12"/>
      <c r="H174" s="187">
        <v>108</v>
      </c>
      <c r="I174" s="188"/>
      <c r="J174" s="12"/>
      <c r="K174" s="12"/>
      <c r="L174" s="184"/>
      <c r="M174" s="189"/>
      <c r="N174" s="190"/>
      <c r="O174" s="190"/>
      <c r="P174" s="190"/>
      <c r="Q174" s="190"/>
      <c r="R174" s="190"/>
      <c r="S174" s="190"/>
      <c r="T174" s="19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185" t="s">
        <v>170</v>
      </c>
      <c r="AU174" s="185" t="s">
        <v>83</v>
      </c>
      <c r="AV174" s="12" t="s">
        <v>83</v>
      </c>
      <c r="AW174" s="12" t="s">
        <v>30</v>
      </c>
      <c r="AX174" s="12" t="s">
        <v>81</v>
      </c>
      <c r="AY174" s="185" t="s">
        <v>127</v>
      </c>
    </row>
    <row r="175" spans="1:65" s="2" customFormat="1" ht="24.15" customHeight="1">
      <c r="A175" s="35"/>
      <c r="B175" s="163"/>
      <c r="C175" s="164" t="s">
        <v>188</v>
      </c>
      <c r="D175" s="164" t="s">
        <v>128</v>
      </c>
      <c r="E175" s="165" t="s">
        <v>274</v>
      </c>
      <c r="F175" s="166" t="s">
        <v>275</v>
      </c>
      <c r="G175" s="167" t="s">
        <v>243</v>
      </c>
      <c r="H175" s="168">
        <v>112</v>
      </c>
      <c r="I175" s="169"/>
      <c r="J175" s="170">
        <f>ROUND(I175*H175,2)</f>
        <v>0</v>
      </c>
      <c r="K175" s="171"/>
      <c r="L175" s="36"/>
      <c r="M175" s="172" t="s">
        <v>1</v>
      </c>
      <c r="N175" s="173" t="s">
        <v>38</v>
      </c>
      <c r="O175" s="74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76" t="s">
        <v>126</v>
      </c>
      <c r="AT175" s="176" t="s">
        <v>128</v>
      </c>
      <c r="AU175" s="176" t="s">
        <v>83</v>
      </c>
      <c r="AY175" s="16" t="s">
        <v>127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6" t="s">
        <v>81</v>
      </c>
      <c r="BK175" s="177">
        <f>ROUND(I175*H175,2)</f>
        <v>0</v>
      </c>
      <c r="BL175" s="16" t="s">
        <v>126</v>
      </c>
      <c r="BM175" s="176" t="s">
        <v>276</v>
      </c>
    </row>
    <row r="176" spans="1:47" s="2" customFormat="1" ht="12">
      <c r="A176" s="35"/>
      <c r="B176" s="36"/>
      <c r="C176" s="35"/>
      <c r="D176" s="178" t="s">
        <v>134</v>
      </c>
      <c r="E176" s="35"/>
      <c r="F176" s="179" t="s">
        <v>275</v>
      </c>
      <c r="G176" s="35"/>
      <c r="H176" s="35"/>
      <c r="I176" s="180"/>
      <c r="J176" s="35"/>
      <c r="K176" s="35"/>
      <c r="L176" s="36"/>
      <c r="M176" s="181"/>
      <c r="N176" s="182"/>
      <c r="O176" s="74"/>
      <c r="P176" s="74"/>
      <c r="Q176" s="74"/>
      <c r="R176" s="74"/>
      <c r="S176" s="74"/>
      <c r="T176" s="7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134</v>
      </c>
      <c r="AU176" s="16" t="s">
        <v>83</v>
      </c>
    </row>
    <row r="177" spans="1:47" s="2" customFormat="1" ht="12">
      <c r="A177" s="35"/>
      <c r="B177" s="36"/>
      <c r="C177" s="35"/>
      <c r="D177" s="178" t="s">
        <v>136</v>
      </c>
      <c r="E177" s="35"/>
      <c r="F177" s="183" t="s">
        <v>277</v>
      </c>
      <c r="G177" s="35"/>
      <c r="H177" s="35"/>
      <c r="I177" s="180"/>
      <c r="J177" s="35"/>
      <c r="K177" s="35"/>
      <c r="L177" s="36"/>
      <c r="M177" s="181"/>
      <c r="N177" s="182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136</v>
      </c>
      <c r="AU177" s="16" t="s">
        <v>83</v>
      </c>
    </row>
    <row r="178" spans="1:51" s="12" customFormat="1" ht="12">
      <c r="A178" s="12"/>
      <c r="B178" s="184"/>
      <c r="C178" s="12"/>
      <c r="D178" s="178" t="s">
        <v>170</v>
      </c>
      <c r="E178" s="185" t="s">
        <v>1</v>
      </c>
      <c r="F178" s="186" t="s">
        <v>278</v>
      </c>
      <c r="G178" s="12"/>
      <c r="H178" s="187">
        <v>112</v>
      </c>
      <c r="I178" s="188"/>
      <c r="J178" s="12"/>
      <c r="K178" s="12"/>
      <c r="L178" s="184"/>
      <c r="M178" s="189"/>
      <c r="N178" s="190"/>
      <c r="O178" s="190"/>
      <c r="P178" s="190"/>
      <c r="Q178" s="190"/>
      <c r="R178" s="190"/>
      <c r="S178" s="190"/>
      <c r="T178" s="19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185" t="s">
        <v>170</v>
      </c>
      <c r="AU178" s="185" t="s">
        <v>83</v>
      </c>
      <c r="AV178" s="12" t="s">
        <v>83</v>
      </c>
      <c r="AW178" s="12" t="s">
        <v>30</v>
      </c>
      <c r="AX178" s="12" t="s">
        <v>81</v>
      </c>
      <c r="AY178" s="185" t="s">
        <v>127</v>
      </c>
    </row>
    <row r="179" spans="1:65" s="2" customFormat="1" ht="24.15" customHeight="1">
      <c r="A179" s="35"/>
      <c r="B179" s="163"/>
      <c r="C179" s="164" t="s">
        <v>197</v>
      </c>
      <c r="D179" s="164" t="s">
        <v>128</v>
      </c>
      <c r="E179" s="165" t="s">
        <v>279</v>
      </c>
      <c r="F179" s="166" t="s">
        <v>280</v>
      </c>
      <c r="G179" s="167" t="s">
        <v>243</v>
      </c>
      <c r="H179" s="168">
        <v>62</v>
      </c>
      <c r="I179" s="169"/>
      <c r="J179" s="170">
        <f>ROUND(I179*H179,2)</f>
        <v>0</v>
      </c>
      <c r="K179" s="171"/>
      <c r="L179" s="36"/>
      <c r="M179" s="172" t="s">
        <v>1</v>
      </c>
      <c r="N179" s="173" t="s">
        <v>38</v>
      </c>
      <c r="O179" s="74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6" t="s">
        <v>126</v>
      </c>
      <c r="AT179" s="176" t="s">
        <v>128</v>
      </c>
      <c r="AU179" s="176" t="s">
        <v>83</v>
      </c>
      <c r="AY179" s="16" t="s">
        <v>127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6" t="s">
        <v>81</v>
      </c>
      <c r="BK179" s="177">
        <f>ROUND(I179*H179,2)</f>
        <v>0</v>
      </c>
      <c r="BL179" s="16" t="s">
        <v>126</v>
      </c>
      <c r="BM179" s="176" t="s">
        <v>281</v>
      </c>
    </row>
    <row r="180" spans="1:47" s="2" customFormat="1" ht="12">
      <c r="A180" s="35"/>
      <c r="B180" s="36"/>
      <c r="C180" s="35"/>
      <c r="D180" s="178" t="s">
        <v>134</v>
      </c>
      <c r="E180" s="35"/>
      <c r="F180" s="179" t="s">
        <v>280</v>
      </c>
      <c r="G180" s="35"/>
      <c r="H180" s="35"/>
      <c r="I180" s="180"/>
      <c r="J180" s="35"/>
      <c r="K180" s="35"/>
      <c r="L180" s="36"/>
      <c r="M180" s="181"/>
      <c r="N180" s="182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134</v>
      </c>
      <c r="AU180" s="16" t="s">
        <v>83</v>
      </c>
    </row>
    <row r="181" spans="1:47" s="2" customFormat="1" ht="12">
      <c r="A181" s="35"/>
      <c r="B181" s="36"/>
      <c r="C181" s="35"/>
      <c r="D181" s="178" t="s">
        <v>136</v>
      </c>
      <c r="E181" s="35"/>
      <c r="F181" s="183" t="s">
        <v>277</v>
      </c>
      <c r="G181" s="35"/>
      <c r="H181" s="35"/>
      <c r="I181" s="180"/>
      <c r="J181" s="35"/>
      <c r="K181" s="35"/>
      <c r="L181" s="36"/>
      <c r="M181" s="181"/>
      <c r="N181" s="182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136</v>
      </c>
      <c r="AU181" s="16" t="s">
        <v>83</v>
      </c>
    </row>
    <row r="182" spans="1:51" s="12" customFormat="1" ht="12">
      <c r="A182" s="12"/>
      <c r="B182" s="184"/>
      <c r="C182" s="12"/>
      <c r="D182" s="178" t="s">
        <v>170</v>
      </c>
      <c r="E182" s="185" t="s">
        <v>1</v>
      </c>
      <c r="F182" s="186" t="s">
        <v>282</v>
      </c>
      <c r="G182" s="12"/>
      <c r="H182" s="187">
        <v>62</v>
      </c>
      <c r="I182" s="188"/>
      <c r="J182" s="12"/>
      <c r="K182" s="12"/>
      <c r="L182" s="184"/>
      <c r="M182" s="189"/>
      <c r="N182" s="190"/>
      <c r="O182" s="190"/>
      <c r="P182" s="190"/>
      <c r="Q182" s="190"/>
      <c r="R182" s="190"/>
      <c r="S182" s="190"/>
      <c r="T182" s="19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185" t="s">
        <v>170</v>
      </c>
      <c r="AU182" s="185" t="s">
        <v>83</v>
      </c>
      <c r="AV182" s="12" t="s">
        <v>83</v>
      </c>
      <c r="AW182" s="12" t="s">
        <v>30</v>
      </c>
      <c r="AX182" s="12" t="s">
        <v>81</v>
      </c>
      <c r="AY182" s="185" t="s">
        <v>127</v>
      </c>
    </row>
    <row r="183" spans="1:65" s="2" customFormat="1" ht="24.15" customHeight="1">
      <c r="A183" s="35"/>
      <c r="B183" s="163"/>
      <c r="C183" s="164" t="s">
        <v>8</v>
      </c>
      <c r="D183" s="164" t="s">
        <v>128</v>
      </c>
      <c r="E183" s="165" t="s">
        <v>283</v>
      </c>
      <c r="F183" s="166" t="s">
        <v>284</v>
      </c>
      <c r="G183" s="167" t="s">
        <v>243</v>
      </c>
      <c r="H183" s="168">
        <v>8</v>
      </c>
      <c r="I183" s="169"/>
      <c r="J183" s="170">
        <f>ROUND(I183*H183,2)</f>
        <v>0</v>
      </c>
      <c r="K183" s="171"/>
      <c r="L183" s="36"/>
      <c r="M183" s="172" t="s">
        <v>1</v>
      </c>
      <c r="N183" s="173" t="s">
        <v>38</v>
      </c>
      <c r="O183" s="74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76" t="s">
        <v>126</v>
      </c>
      <c r="AT183" s="176" t="s">
        <v>128</v>
      </c>
      <c r="AU183" s="176" t="s">
        <v>83</v>
      </c>
      <c r="AY183" s="16" t="s">
        <v>127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6" t="s">
        <v>81</v>
      </c>
      <c r="BK183" s="177">
        <f>ROUND(I183*H183,2)</f>
        <v>0</v>
      </c>
      <c r="BL183" s="16" t="s">
        <v>126</v>
      </c>
      <c r="BM183" s="176" t="s">
        <v>285</v>
      </c>
    </row>
    <row r="184" spans="1:47" s="2" customFormat="1" ht="12">
      <c r="A184" s="35"/>
      <c r="B184" s="36"/>
      <c r="C184" s="35"/>
      <c r="D184" s="178" t="s">
        <v>134</v>
      </c>
      <c r="E184" s="35"/>
      <c r="F184" s="179" t="s">
        <v>284</v>
      </c>
      <c r="G184" s="35"/>
      <c r="H184" s="35"/>
      <c r="I184" s="180"/>
      <c r="J184" s="35"/>
      <c r="K184" s="35"/>
      <c r="L184" s="36"/>
      <c r="M184" s="181"/>
      <c r="N184" s="182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134</v>
      </c>
      <c r="AU184" s="16" t="s">
        <v>83</v>
      </c>
    </row>
    <row r="185" spans="1:47" s="2" customFormat="1" ht="12">
      <c r="A185" s="35"/>
      <c r="B185" s="36"/>
      <c r="C185" s="35"/>
      <c r="D185" s="178" t="s">
        <v>136</v>
      </c>
      <c r="E185" s="35"/>
      <c r="F185" s="183" t="s">
        <v>277</v>
      </c>
      <c r="G185" s="35"/>
      <c r="H185" s="35"/>
      <c r="I185" s="180"/>
      <c r="J185" s="35"/>
      <c r="K185" s="35"/>
      <c r="L185" s="36"/>
      <c r="M185" s="181"/>
      <c r="N185" s="182"/>
      <c r="O185" s="74"/>
      <c r="P185" s="74"/>
      <c r="Q185" s="74"/>
      <c r="R185" s="74"/>
      <c r="S185" s="74"/>
      <c r="T185" s="7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6" t="s">
        <v>136</v>
      </c>
      <c r="AU185" s="16" t="s">
        <v>83</v>
      </c>
    </row>
    <row r="186" spans="1:51" s="12" customFormat="1" ht="12">
      <c r="A186" s="12"/>
      <c r="B186" s="184"/>
      <c r="C186" s="12"/>
      <c r="D186" s="178" t="s">
        <v>170</v>
      </c>
      <c r="E186" s="185" t="s">
        <v>1</v>
      </c>
      <c r="F186" s="186" t="s">
        <v>286</v>
      </c>
      <c r="G186" s="12"/>
      <c r="H186" s="187">
        <v>8</v>
      </c>
      <c r="I186" s="188"/>
      <c r="J186" s="12"/>
      <c r="K186" s="12"/>
      <c r="L186" s="184"/>
      <c r="M186" s="189"/>
      <c r="N186" s="190"/>
      <c r="O186" s="190"/>
      <c r="P186" s="190"/>
      <c r="Q186" s="190"/>
      <c r="R186" s="190"/>
      <c r="S186" s="190"/>
      <c r="T186" s="19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185" t="s">
        <v>170</v>
      </c>
      <c r="AU186" s="185" t="s">
        <v>83</v>
      </c>
      <c r="AV186" s="12" t="s">
        <v>83</v>
      </c>
      <c r="AW186" s="12" t="s">
        <v>30</v>
      </c>
      <c r="AX186" s="12" t="s">
        <v>81</v>
      </c>
      <c r="AY186" s="185" t="s">
        <v>127</v>
      </c>
    </row>
    <row r="187" spans="1:65" s="2" customFormat="1" ht="16.5" customHeight="1">
      <c r="A187" s="35"/>
      <c r="B187" s="163"/>
      <c r="C187" s="164" t="s">
        <v>192</v>
      </c>
      <c r="D187" s="164" t="s">
        <v>128</v>
      </c>
      <c r="E187" s="165" t="s">
        <v>287</v>
      </c>
      <c r="F187" s="166" t="s">
        <v>288</v>
      </c>
      <c r="G187" s="167" t="s">
        <v>228</v>
      </c>
      <c r="H187" s="168">
        <v>78.2</v>
      </c>
      <c r="I187" s="169"/>
      <c r="J187" s="170">
        <f>ROUND(I187*H187,2)</f>
        <v>0</v>
      </c>
      <c r="K187" s="171"/>
      <c r="L187" s="36"/>
      <c r="M187" s="172" t="s">
        <v>1</v>
      </c>
      <c r="N187" s="173" t="s">
        <v>38</v>
      </c>
      <c r="O187" s="74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76" t="s">
        <v>126</v>
      </c>
      <c r="AT187" s="176" t="s">
        <v>128</v>
      </c>
      <c r="AU187" s="176" t="s">
        <v>83</v>
      </c>
      <c r="AY187" s="16" t="s">
        <v>127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6" t="s">
        <v>81</v>
      </c>
      <c r="BK187" s="177">
        <f>ROUND(I187*H187,2)</f>
        <v>0</v>
      </c>
      <c r="BL187" s="16" t="s">
        <v>126</v>
      </c>
      <c r="BM187" s="176" t="s">
        <v>289</v>
      </c>
    </row>
    <row r="188" spans="1:47" s="2" customFormat="1" ht="12">
      <c r="A188" s="35"/>
      <c r="B188" s="36"/>
      <c r="C188" s="35"/>
      <c r="D188" s="178" t="s">
        <v>134</v>
      </c>
      <c r="E188" s="35"/>
      <c r="F188" s="179" t="s">
        <v>288</v>
      </c>
      <c r="G188" s="35"/>
      <c r="H188" s="35"/>
      <c r="I188" s="180"/>
      <c r="J188" s="35"/>
      <c r="K188" s="35"/>
      <c r="L188" s="36"/>
      <c r="M188" s="181"/>
      <c r="N188" s="182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134</v>
      </c>
      <c r="AU188" s="16" t="s">
        <v>83</v>
      </c>
    </row>
    <row r="189" spans="1:47" s="2" customFormat="1" ht="12">
      <c r="A189" s="35"/>
      <c r="B189" s="36"/>
      <c r="C189" s="35"/>
      <c r="D189" s="178" t="s">
        <v>136</v>
      </c>
      <c r="E189" s="35"/>
      <c r="F189" s="183" t="s">
        <v>290</v>
      </c>
      <c r="G189" s="35"/>
      <c r="H189" s="35"/>
      <c r="I189" s="180"/>
      <c r="J189" s="35"/>
      <c r="K189" s="35"/>
      <c r="L189" s="36"/>
      <c r="M189" s="181"/>
      <c r="N189" s="182"/>
      <c r="O189" s="74"/>
      <c r="P189" s="74"/>
      <c r="Q189" s="74"/>
      <c r="R189" s="74"/>
      <c r="S189" s="74"/>
      <c r="T189" s="7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6" t="s">
        <v>136</v>
      </c>
      <c r="AU189" s="16" t="s">
        <v>83</v>
      </c>
    </row>
    <row r="190" spans="1:51" s="12" customFormat="1" ht="12">
      <c r="A190" s="12"/>
      <c r="B190" s="184"/>
      <c r="C190" s="12"/>
      <c r="D190" s="178" t="s">
        <v>170</v>
      </c>
      <c r="E190" s="185" t="s">
        <v>1</v>
      </c>
      <c r="F190" s="186" t="s">
        <v>291</v>
      </c>
      <c r="G190" s="12"/>
      <c r="H190" s="187">
        <v>78.2</v>
      </c>
      <c r="I190" s="188"/>
      <c r="J190" s="12"/>
      <c r="K190" s="12"/>
      <c r="L190" s="184"/>
      <c r="M190" s="189"/>
      <c r="N190" s="190"/>
      <c r="O190" s="190"/>
      <c r="P190" s="190"/>
      <c r="Q190" s="190"/>
      <c r="R190" s="190"/>
      <c r="S190" s="190"/>
      <c r="T190" s="19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185" t="s">
        <v>170</v>
      </c>
      <c r="AU190" s="185" t="s">
        <v>83</v>
      </c>
      <c r="AV190" s="12" t="s">
        <v>83</v>
      </c>
      <c r="AW190" s="12" t="s">
        <v>30</v>
      </c>
      <c r="AX190" s="12" t="s">
        <v>81</v>
      </c>
      <c r="AY190" s="185" t="s">
        <v>127</v>
      </c>
    </row>
    <row r="191" spans="1:63" s="11" customFormat="1" ht="22.8" customHeight="1">
      <c r="A191" s="11"/>
      <c r="B191" s="152"/>
      <c r="C191" s="11"/>
      <c r="D191" s="153" t="s">
        <v>72</v>
      </c>
      <c r="E191" s="200" t="s">
        <v>172</v>
      </c>
      <c r="F191" s="200" t="s">
        <v>292</v>
      </c>
      <c r="G191" s="11"/>
      <c r="H191" s="11"/>
      <c r="I191" s="155"/>
      <c r="J191" s="201">
        <f>BK191</f>
        <v>0</v>
      </c>
      <c r="K191" s="11"/>
      <c r="L191" s="152"/>
      <c r="M191" s="157"/>
      <c r="N191" s="158"/>
      <c r="O191" s="158"/>
      <c r="P191" s="159">
        <f>SUM(P192:P207)</f>
        <v>0</v>
      </c>
      <c r="Q191" s="158"/>
      <c r="R191" s="159">
        <f>SUM(R192:R207)</f>
        <v>0</v>
      </c>
      <c r="S191" s="158"/>
      <c r="T191" s="160">
        <f>SUM(T192:T207)</f>
        <v>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153" t="s">
        <v>81</v>
      </c>
      <c r="AT191" s="161" t="s">
        <v>72</v>
      </c>
      <c r="AU191" s="161" t="s">
        <v>81</v>
      </c>
      <c r="AY191" s="153" t="s">
        <v>127</v>
      </c>
      <c r="BK191" s="162">
        <f>SUM(BK192:BK207)</f>
        <v>0</v>
      </c>
    </row>
    <row r="192" spans="1:65" s="2" customFormat="1" ht="24.15" customHeight="1">
      <c r="A192" s="35"/>
      <c r="B192" s="163"/>
      <c r="C192" s="164" t="s">
        <v>293</v>
      </c>
      <c r="D192" s="164" t="s">
        <v>128</v>
      </c>
      <c r="E192" s="165" t="s">
        <v>294</v>
      </c>
      <c r="F192" s="166" t="s">
        <v>295</v>
      </c>
      <c r="G192" s="167" t="s">
        <v>243</v>
      </c>
      <c r="H192" s="168">
        <v>27.625</v>
      </c>
      <c r="I192" s="169"/>
      <c r="J192" s="170">
        <f>ROUND(I192*H192,2)</f>
        <v>0</v>
      </c>
      <c r="K192" s="171"/>
      <c r="L192" s="36"/>
      <c r="M192" s="172" t="s">
        <v>1</v>
      </c>
      <c r="N192" s="173" t="s">
        <v>38</v>
      </c>
      <c r="O192" s="74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76" t="s">
        <v>126</v>
      </c>
      <c r="AT192" s="176" t="s">
        <v>128</v>
      </c>
      <c r="AU192" s="176" t="s">
        <v>83</v>
      </c>
      <c r="AY192" s="16" t="s">
        <v>127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6" t="s">
        <v>81</v>
      </c>
      <c r="BK192" s="177">
        <f>ROUND(I192*H192,2)</f>
        <v>0</v>
      </c>
      <c r="BL192" s="16" t="s">
        <v>126</v>
      </c>
      <c r="BM192" s="176" t="s">
        <v>296</v>
      </c>
    </row>
    <row r="193" spans="1:47" s="2" customFormat="1" ht="12">
      <c r="A193" s="35"/>
      <c r="B193" s="36"/>
      <c r="C193" s="35"/>
      <c r="D193" s="178" t="s">
        <v>134</v>
      </c>
      <c r="E193" s="35"/>
      <c r="F193" s="179" t="s">
        <v>295</v>
      </c>
      <c r="G193" s="35"/>
      <c r="H193" s="35"/>
      <c r="I193" s="180"/>
      <c r="J193" s="35"/>
      <c r="K193" s="35"/>
      <c r="L193" s="36"/>
      <c r="M193" s="181"/>
      <c r="N193" s="182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134</v>
      </c>
      <c r="AU193" s="16" t="s">
        <v>83</v>
      </c>
    </row>
    <row r="194" spans="1:47" s="2" customFormat="1" ht="12">
      <c r="A194" s="35"/>
      <c r="B194" s="36"/>
      <c r="C194" s="35"/>
      <c r="D194" s="178" t="s">
        <v>136</v>
      </c>
      <c r="E194" s="35"/>
      <c r="F194" s="183" t="s">
        <v>297</v>
      </c>
      <c r="G194" s="35"/>
      <c r="H194" s="35"/>
      <c r="I194" s="180"/>
      <c r="J194" s="35"/>
      <c r="K194" s="35"/>
      <c r="L194" s="36"/>
      <c r="M194" s="181"/>
      <c r="N194" s="182"/>
      <c r="O194" s="74"/>
      <c r="P194" s="74"/>
      <c r="Q194" s="74"/>
      <c r="R194" s="74"/>
      <c r="S194" s="74"/>
      <c r="T194" s="7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136</v>
      </c>
      <c r="AU194" s="16" t="s">
        <v>83</v>
      </c>
    </row>
    <row r="195" spans="1:51" s="12" customFormat="1" ht="12">
      <c r="A195" s="12"/>
      <c r="B195" s="184"/>
      <c r="C195" s="12"/>
      <c r="D195" s="178" t="s">
        <v>170</v>
      </c>
      <c r="E195" s="185" t="s">
        <v>1</v>
      </c>
      <c r="F195" s="186" t="s">
        <v>298</v>
      </c>
      <c r="G195" s="12"/>
      <c r="H195" s="187">
        <v>27.625</v>
      </c>
      <c r="I195" s="188"/>
      <c r="J195" s="12"/>
      <c r="K195" s="12"/>
      <c r="L195" s="184"/>
      <c r="M195" s="189"/>
      <c r="N195" s="190"/>
      <c r="O195" s="190"/>
      <c r="P195" s="190"/>
      <c r="Q195" s="190"/>
      <c r="R195" s="190"/>
      <c r="S195" s="190"/>
      <c r="T195" s="191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185" t="s">
        <v>170</v>
      </c>
      <c r="AU195" s="185" t="s">
        <v>83</v>
      </c>
      <c r="AV195" s="12" t="s">
        <v>83</v>
      </c>
      <c r="AW195" s="12" t="s">
        <v>30</v>
      </c>
      <c r="AX195" s="12" t="s">
        <v>81</v>
      </c>
      <c r="AY195" s="185" t="s">
        <v>127</v>
      </c>
    </row>
    <row r="196" spans="1:65" s="2" customFormat="1" ht="24.15" customHeight="1">
      <c r="A196" s="35"/>
      <c r="B196" s="163"/>
      <c r="C196" s="164" t="s">
        <v>299</v>
      </c>
      <c r="D196" s="164" t="s">
        <v>128</v>
      </c>
      <c r="E196" s="165" t="s">
        <v>300</v>
      </c>
      <c r="F196" s="166" t="s">
        <v>301</v>
      </c>
      <c r="G196" s="167" t="s">
        <v>228</v>
      </c>
      <c r="H196" s="168">
        <v>63</v>
      </c>
      <c r="I196" s="169"/>
      <c r="J196" s="170">
        <f>ROUND(I196*H196,2)</f>
        <v>0</v>
      </c>
      <c r="K196" s="171"/>
      <c r="L196" s="36"/>
      <c r="M196" s="172" t="s">
        <v>1</v>
      </c>
      <c r="N196" s="173" t="s">
        <v>38</v>
      </c>
      <c r="O196" s="74"/>
      <c r="P196" s="174">
        <f>O196*H196</f>
        <v>0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76" t="s">
        <v>126</v>
      </c>
      <c r="AT196" s="176" t="s">
        <v>128</v>
      </c>
      <c r="AU196" s="176" t="s">
        <v>83</v>
      </c>
      <c r="AY196" s="16" t="s">
        <v>127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6" t="s">
        <v>81</v>
      </c>
      <c r="BK196" s="177">
        <f>ROUND(I196*H196,2)</f>
        <v>0</v>
      </c>
      <c r="BL196" s="16" t="s">
        <v>126</v>
      </c>
      <c r="BM196" s="176" t="s">
        <v>302</v>
      </c>
    </row>
    <row r="197" spans="1:47" s="2" customFormat="1" ht="12">
      <c r="A197" s="35"/>
      <c r="B197" s="36"/>
      <c r="C197" s="35"/>
      <c r="D197" s="178" t="s">
        <v>134</v>
      </c>
      <c r="E197" s="35"/>
      <c r="F197" s="179" t="s">
        <v>301</v>
      </c>
      <c r="G197" s="35"/>
      <c r="H197" s="35"/>
      <c r="I197" s="180"/>
      <c r="J197" s="35"/>
      <c r="K197" s="35"/>
      <c r="L197" s="36"/>
      <c r="M197" s="181"/>
      <c r="N197" s="182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134</v>
      </c>
      <c r="AU197" s="16" t="s">
        <v>83</v>
      </c>
    </row>
    <row r="198" spans="1:47" s="2" customFormat="1" ht="12">
      <c r="A198" s="35"/>
      <c r="B198" s="36"/>
      <c r="C198" s="35"/>
      <c r="D198" s="178" t="s">
        <v>136</v>
      </c>
      <c r="E198" s="35"/>
      <c r="F198" s="183" t="s">
        <v>303</v>
      </c>
      <c r="G198" s="35"/>
      <c r="H198" s="35"/>
      <c r="I198" s="180"/>
      <c r="J198" s="35"/>
      <c r="K198" s="35"/>
      <c r="L198" s="36"/>
      <c r="M198" s="181"/>
      <c r="N198" s="182"/>
      <c r="O198" s="74"/>
      <c r="P198" s="74"/>
      <c r="Q198" s="74"/>
      <c r="R198" s="74"/>
      <c r="S198" s="74"/>
      <c r="T198" s="7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6" t="s">
        <v>136</v>
      </c>
      <c r="AU198" s="16" t="s">
        <v>83</v>
      </c>
    </row>
    <row r="199" spans="1:51" s="12" customFormat="1" ht="12">
      <c r="A199" s="12"/>
      <c r="B199" s="184"/>
      <c r="C199" s="12"/>
      <c r="D199" s="178" t="s">
        <v>170</v>
      </c>
      <c r="E199" s="185" t="s">
        <v>1</v>
      </c>
      <c r="F199" s="186" t="s">
        <v>304</v>
      </c>
      <c r="G199" s="12"/>
      <c r="H199" s="187">
        <v>63</v>
      </c>
      <c r="I199" s="188"/>
      <c r="J199" s="12"/>
      <c r="K199" s="12"/>
      <c r="L199" s="184"/>
      <c r="M199" s="189"/>
      <c r="N199" s="190"/>
      <c r="O199" s="190"/>
      <c r="P199" s="190"/>
      <c r="Q199" s="190"/>
      <c r="R199" s="190"/>
      <c r="S199" s="190"/>
      <c r="T199" s="191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185" t="s">
        <v>170</v>
      </c>
      <c r="AU199" s="185" t="s">
        <v>83</v>
      </c>
      <c r="AV199" s="12" t="s">
        <v>83</v>
      </c>
      <c r="AW199" s="12" t="s">
        <v>30</v>
      </c>
      <c r="AX199" s="12" t="s">
        <v>81</v>
      </c>
      <c r="AY199" s="185" t="s">
        <v>127</v>
      </c>
    </row>
    <row r="200" spans="1:65" s="2" customFormat="1" ht="24.15" customHeight="1">
      <c r="A200" s="35"/>
      <c r="B200" s="163"/>
      <c r="C200" s="164" t="s">
        <v>305</v>
      </c>
      <c r="D200" s="164" t="s">
        <v>128</v>
      </c>
      <c r="E200" s="165" t="s">
        <v>306</v>
      </c>
      <c r="F200" s="166" t="s">
        <v>307</v>
      </c>
      <c r="G200" s="167" t="s">
        <v>228</v>
      </c>
      <c r="H200" s="168">
        <v>27.5</v>
      </c>
      <c r="I200" s="169"/>
      <c r="J200" s="170">
        <f>ROUND(I200*H200,2)</f>
        <v>0</v>
      </c>
      <c r="K200" s="171"/>
      <c r="L200" s="36"/>
      <c r="M200" s="172" t="s">
        <v>1</v>
      </c>
      <c r="N200" s="173" t="s">
        <v>38</v>
      </c>
      <c r="O200" s="74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76" t="s">
        <v>126</v>
      </c>
      <c r="AT200" s="176" t="s">
        <v>128</v>
      </c>
      <c r="AU200" s="176" t="s">
        <v>83</v>
      </c>
      <c r="AY200" s="16" t="s">
        <v>127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6" t="s">
        <v>81</v>
      </c>
      <c r="BK200" s="177">
        <f>ROUND(I200*H200,2)</f>
        <v>0</v>
      </c>
      <c r="BL200" s="16" t="s">
        <v>126</v>
      </c>
      <c r="BM200" s="176" t="s">
        <v>308</v>
      </c>
    </row>
    <row r="201" spans="1:47" s="2" customFormat="1" ht="12">
      <c r="A201" s="35"/>
      <c r="B201" s="36"/>
      <c r="C201" s="35"/>
      <c r="D201" s="178" t="s">
        <v>134</v>
      </c>
      <c r="E201" s="35"/>
      <c r="F201" s="179" t="s">
        <v>307</v>
      </c>
      <c r="G201" s="35"/>
      <c r="H201" s="35"/>
      <c r="I201" s="180"/>
      <c r="J201" s="35"/>
      <c r="K201" s="35"/>
      <c r="L201" s="36"/>
      <c r="M201" s="181"/>
      <c r="N201" s="182"/>
      <c r="O201" s="74"/>
      <c r="P201" s="74"/>
      <c r="Q201" s="74"/>
      <c r="R201" s="74"/>
      <c r="S201" s="74"/>
      <c r="T201" s="7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6" t="s">
        <v>134</v>
      </c>
      <c r="AU201" s="16" t="s">
        <v>83</v>
      </c>
    </row>
    <row r="202" spans="1:47" s="2" customFormat="1" ht="12">
      <c r="A202" s="35"/>
      <c r="B202" s="36"/>
      <c r="C202" s="35"/>
      <c r="D202" s="178" t="s">
        <v>136</v>
      </c>
      <c r="E202" s="35"/>
      <c r="F202" s="183" t="s">
        <v>309</v>
      </c>
      <c r="G202" s="35"/>
      <c r="H202" s="35"/>
      <c r="I202" s="180"/>
      <c r="J202" s="35"/>
      <c r="K202" s="35"/>
      <c r="L202" s="36"/>
      <c r="M202" s="181"/>
      <c r="N202" s="182"/>
      <c r="O202" s="74"/>
      <c r="P202" s="74"/>
      <c r="Q202" s="74"/>
      <c r="R202" s="74"/>
      <c r="S202" s="74"/>
      <c r="T202" s="7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6" t="s">
        <v>136</v>
      </c>
      <c r="AU202" s="16" t="s">
        <v>83</v>
      </c>
    </row>
    <row r="203" spans="1:51" s="12" customFormat="1" ht="12">
      <c r="A203" s="12"/>
      <c r="B203" s="184"/>
      <c r="C203" s="12"/>
      <c r="D203" s="178" t="s">
        <v>170</v>
      </c>
      <c r="E203" s="185" t="s">
        <v>1</v>
      </c>
      <c r="F203" s="186" t="s">
        <v>310</v>
      </c>
      <c r="G203" s="12"/>
      <c r="H203" s="187">
        <v>27.5</v>
      </c>
      <c r="I203" s="188"/>
      <c r="J203" s="12"/>
      <c r="K203" s="12"/>
      <c r="L203" s="184"/>
      <c r="M203" s="189"/>
      <c r="N203" s="190"/>
      <c r="O203" s="190"/>
      <c r="P203" s="190"/>
      <c r="Q203" s="190"/>
      <c r="R203" s="190"/>
      <c r="S203" s="190"/>
      <c r="T203" s="191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185" t="s">
        <v>170</v>
      </c>
      <c r="AU203" s="185" t="s">
        <v>83</v>
      </c>
      <c r="AV203" s="12" t="s">
        <v>83</v>
      </c>
      <c r="AW203" s="12" t="s">
        <v>30</v>
      </c>
      <c r="AX203" s="12" t="s">
        <v>81</v>
      </c>
      <c r="AY203" s="185" t="s">
        <v>127</v>
      </c>
    </row>
    <row r="204" spans="1:65" s="2" customFormat="1" ht="24.15" customHeight="1">
      <c r="A204" s="35"/>
      <c r="B204" s="163"/>
      <c r="C204" s="164" t="s">
        <v>311</v>
      </c>
      <c r="D204" s="164" t="s">
        <v>128</v>
      </c>
      <c r="E204" s="165" t="s">
        <v>312</v>
      </c>
      <c r="F204" s="166" t="s">
        <v>313</v>
      </c>
      <c r="G204" s="167" t="s">
        <v>228</v>
      </c>
      <c r="H204" s="168">
        <v>15.2</v>
      </c>
      <c r="I204" s="169"/>
      <c r="J204" s="170">
        <f>ROUND(I204*H204,2)</f>
        <v>0</v>
      </c>
      <c r="K204" s="171"/>
      <c r="L204" s="36"/>
      <c r="M204" s="172" t="s">
        <v>1</v>
      </c>
      <c r="N204" s="173" t="s">
        <v>38</v>
      </c>
      <c r="O204" s="74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76" t="s">
        <v>126</v>
      </c>
      <c r="AT204" s="176" t="s">
        <v>128</v>
      </c>
      <c r="AU204" s="176" t="s">
        <v>83</v>
      </c>
      <c r="AY204" s="16" t="s">
        <v>127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6" t="s">
        <v>81</v>
      </c>
      <c r="BK204" s="177">
        <f>ROUND(I204*H204,2)</f>
        <v>0</v>
      </c>
      <c r="BL204" s="16" t="s">
        <v>126</v>
      </c>
      <c r="BM204" s="176" t="s">
        <v>314</v>
      </c>
    </row>
    <row r="205" spans="1:47" s="2" customFormat="1" ht="12">
      <c r="A205" s="35"/>
      <c r="B205" s="36"/>
      <c r="C205" s="35"/>
      <c r="D205" s="178" t="s">
        <v>134</v>
      </c>
      <c r="E205" s="35"/>
      <c r="F205" s="179" t="s">
        <v>313</v>
      </c>
      <c r="G205" s="35"/>
      <c r="H205" s="35"/>
      <c r="I205" s="180"/>
      <c r="J205" s="35"/>
      <c r="K205" s="35"/>
      <c r="L205" s="36"/>
      <c r="M205" s="181"/>
      <c r="N205" s="182"/>
      <c r="O205" s="74"/>
      <c r="P205" s="74"/>
      <c r="Q205" s="74"/>
      <c r="R205" s="74"/>
      <c r="S205" s="74"/>
      <c r="T205" s="7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6" t="s">
        <v>134</v>
      </c>
      <c r="AU205" s="16" t="s">
        <v>83</v>
      </c>
    </row>
    <row r="206" spans="1:47" s="2" customFormat="1" ht="12">
      <c r="A206" s="35"/>
      <c r="B206" s="36"/>
      <c r="C206" s="35"/>
      <c r="D206" s="178" t="s">
        <v>136</v>
      </c>
      <c r="E206" s="35"/>
      <c r="F206" s="183" t="s">
        <v>309</v>
      </c>
      <c r="G206" s="35"/>
      <c r="H206" s="35"/>
      <c r="I206" s="180"/>
      <c r="J206" s="35"/>
      <c r="K206" s="35"/>
      <c r="L206" s="36"/>
      <c r="M206" s="181"/>
      <c r="N206" s="182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136</v>
      </c>
      <c r="AU206" s="16" t="s">
        <v>83</v>
      </c>
    </row>
    <row r="207" spans="1:51" s="12" customFormat="1" ht="12">
      <c r="A207" s="12"/>
      <c r="B207" s="184"/>
      <c r="C207" s="12"/>
      <c r="D207" s="178" t="s">
        <v>170</v>
      </c>
      <c r="E207" s="185" t="s">
        <v>1</v>
      </c>
      <c r="F207" s="186" t="s">
        <v>315</v>
      </c>
      <c r="G207" s="12"/>
      <c r="H207" s="187">
        <v>15.2</v>
      </c>
      <c r="I207" s="188"/>
      <c r="J207" s="12"/>
      <c r="K207" s="12"/>
      <c r="L207" s="184"/>
      <c r="M207" s="189"/>
      <c r="N207" s="190"/>
      <c r="O207" s="190"/>
      <c r="P207" s="190"/>
      <c r="Q207" s="190"/>
      <c r="R207" s="190"/>
      <c r="S207" s="190"/>
      <c r="T207" s="191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185" t="s">
        <v>170</v>
      </c>
      <c r="AU207" s="185" t="s">
        <v>83</v>
      </c>
      <c r="AV207" s="12" t="s">
        <v>83</v>
      </c>
      <c r="AW207" s="12" t="s">
        <v>30</v>
      </c>
      <c r="AX207" s="12" t="s">
        <v>81</v>
      </c>
      <c r="AY207" s="185" t="s">
        <v>127</v>
      </c>
    </row>
    <row r="208" spans="1:63" s="11" customFormat="1" ht="25.9" customHeight="1">
      <c r="A208" s="11"/>
      <c r="B208" s="152"/>
      <c r="C208" s="11"/>
      <c r="D208" s="153" t="s">
        <v>72</v>
      </c>
      <c r="E208" s="154" t="s">
        <v>316</v>
      </c>
      <c r="F208" s="154" t="s">
        <v>317</v>
      </c>
      <c r="G208" s="11"/>
      <c r="H208" s="11"/>
      <c r="I208" s="155"/>
      <c r="J208" s="156">
        <f>BK208</f>
        <v>0</v>
      </c>
      <c r="K208" s="11"/>
      <c r="L208" s="152"/>
      <c r="M208" s="157"/>
      <c r="N208" s="158"/>
      <c r="O208" s="158"/>
      <c r="P208" s="159">
        <f>P209</f>
        <v>0</v>
      </c>
      <c r="Q208" s="158"/>
      <c r="R208" s="159">
        <f>R209</f>
        <v>0</v>
      </c>
      <c r="S208" s="158"/>
      <c r="T208" s="160">
        <f>T209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153" t="s">
        <v>83</v>
      </c>
      <c r="AT208" s="161" t="s">
        <v>72</v>
      </c>
      <c r="AU208" s="161" t="s">
        <v>73</v>
      </c>
      <c r="AY208" s="153" t="s">
        <v>127</v>
      </c>
      <c r="BK208" s="162">
        <f>BK209</f>
        <v>0</v>
      </c>
    </row>
    <row r="209" spans="1:63" s="11" customFormat="1" ht="22.8" customHeight="1">
      <c r="A209" s="11"/>
      <c r="B209" s="152"/>
      <c r="C209" s="11"/>
      <c r="D209" s="153" t="s">
        <v>72</v>
      </c>
      <c r="E209" s="200" t="s">
        <v>318</v>
      </c>
      <c r="F209" s="200" t="s">
        <v>319</v>
      </c>
      <c r="G209" s="11"/>
      <c r="H209" s="11"/>
      <c r="I209" s="155"/>
      <c r="J209" s="201">
        <f>BK209</f>
        <v>0</v>
      </c>
      <c r="K209" s="11"/>
      <c r="L209" s="152"/>
      <c r="M209" s="157"/>
      <c r="N209" s="158"/>
      <c r="O209" s="158"/>
      <c r="P209" s="159">
        <f>SUM(P210:P212)</f>
        <v>0</v>
      </c>
      <c r="Q209" s="158"/>
      <c r="R209" s="159">
        <f>SUM(R210:R212)</f>
        <v>0</v>
      </c>
      <c r="S209" s="158"/>
      <c r="T209" s="160">
        <f>SUM(T210:T212)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153" t="s">
        <v>83</v>
      </c>
      <c r="AT209" s="161" t="s">
        <v>72</v>
      </c>
      <c r="AU209" s="161" t="s">
        <v>81</v>
      </c>
      <c r="AY209" s="153" t="s">
        <v>127</v>
      </c>
      <c r="BK209" s="162">
        <f>SUM(BK210:BK212)</f>
        <v>0</v>
      </c>
    </row>
    <row r="210" spans="1:65" s="2" customFormat="1" ht="16.5" customHeight="1">
      <c r="A210" s="35"/>
      <c r="B210" s="163"/>
      <c r="C210" s="164" t="s">
        <v>7</v>
      </c>
      <c r="D210" s="164" t="s">
        <v>128</v>
      </c>
      <c r="E210" s="165" t="s">
        <v>320</v>
      </c>
      <c r="F210" s="166" t="s">
        <v>321</v>
      </c>
      <c r="G210" s="167" t="s">
        <v>179</v>
      </c>
      <c r="H210" s="168">
        <v>2</v>
      </c>
      <c r="I210" s="169"/>
      <c r="J210" s="170">
        <f>ROUND(I210*H210,2)</f>
        <v>0</v>
      </c>
      <c r="K210" s="171"/>
      <c r="L210" s="36"/>
      <c r="M210" s="172" t="s">
        <v>1</v>
      </c>
      <c r="N210" s="173" t="s">
        <v>38</v>
      </c>
      <c r="O210" s="74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76" t="s">
        <v>192</v>
      </c>
      <c r="AT210" s="176" t="s">
        <v>128</v>
      </c>
      <c r="AU210" s="176" t="s">
        <v>83</v>
      </c>
      <c r="AY210" s="16" t="s">
        <v>127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6" t="s">
        <v>81</v>
      </c>
      <c r="BK210" s="177">
        <f>ROUND(I210*H210,2)</f>
        <v>0</v>
      </c>
      <c r="BL210" s="16" t="s">
        <v>192</v>
      </c>
      <c r="BM210" s="176" t="s">
        <v>322</v>
      </c>
    </row>
    <row r="211" spans="1:47" s="2" customFormat="1" ht="12">
      <c r="A211" s="35"/>
      <c r="B211" s="36"/>
      <c r="C211" s="35"/>
      <c r="D211" s="178" t="s">
        <v>134</v>
      </c>
      <c r="E211" s="35"/>
      <c r="F211" s="179" t="s">
        <v>323</v>
      </c>
      <c r="G211" s="35"/>
      <c r="H211" s="35"/>
      <c r="I211" s="180"/>
      <c r="J211" s="35"/>
      <c r="K211" s="35"/>
      <c r="L211" s="36"/>
      <c r="M211" s="181"/>
      <c r="N211" s="182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134</v>
      </c>
      <c r="AU211" s="16" t="s">
        <v>83</v>
      </c>
    </row>
    <row r="212" spans="1:47" s="2" customFormat="1" ht="12">
      <c r="A212" s="35"/>
      <c r="B212" s="36"/>
      <c r="C212" s="35"/>
      <c r="D212" s="178" t="s">
        <v>136</v>
      </c>
      <c r="E212" s="35"/>
      <c r="F212" s="183" t="s">
        <v>324</v>
      </c>
      <c r="G212" s="35"/>
      <c r="H212" s="35"/>
      <c r="I212" s="180"/>
      <c r="J212" s="35"/>
      <c r="K212" s="35"/>
      <c r="L212" s="36"/>
      <c r="M212" s="181"/>
      <c r="N212" s="182"/>
      <c r="O212" s="74"/>
      <c r="P212" s="74"/>
      <c r="Q212" s="74"/>
      <c r="R212" s="74"/>
      <c r="S212" s="74"/>
      <c r="T212" s="7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6" t="s">
        <v>136</v>
      </c>
      <c r="AU212" s="16" t="s">
        <v>83</v>
      </c>
    </row>
    <row r="213" spans="1:63" s="11" customFormat="1" ht="25.9" customHeight="1">
      <c r="A213" s="11"/>
      <c r="B213" s="152"/>
      <c r="C213" s="11"/>
      <c r="D213" s="153" t="s">
        <v>72</v>
      </c>
      <c r="E213" s="154" t="s">
        <v>124</v>
      </c>
      <c r="F213" s="154" t="s">
        <v>125</v>
      </c>
      <c r="G213" s="11"/>
      <c r="H213" s="11"/>
      <c r="I213" s="155"/>
      <c r="J213" s="156">
        <f>BK213</f>
        <v>0</v>
      </c>
      <c r="K213" s="11"/>
      <c r="L213" s="152"/>
      <c r="M213" s="157"/>
      <c r="N213" s="158"/>
      <c r="O213" s="158"/>
      <c r="P213" s="159">
        <f>SUM(P214:P226)</f>
        <v>0</v>
      </c>
      <c r="Q213" s="158"/>
      <c r="R213" s="159">
        <f>SUM(R214:R226)</f>
        <v>0</v>
      </c>
      <c r="S213" s="158"/>
      <c r="T213" s="160">
        <f>SUM(T214:T226)</f>
        <v>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R213" s="153" t="s">
        <v>126</v>
      </c>
      <c r="AT213" s="161" t="s">
        <v>72</v>
      </c>
      <c r="AU213" s="161" t="s">
        <v>73</v>
      </c>
      <c r="AY213" s="153" t="s">
        <v>127</v>
      </c>
      <c r="BK213" s="162">
        <f>SUM(BK214:BK226)</f>
        <v>0</v>
      </c>
    </row>
    <row r="214" spans="1:65" s="2" customFormat="1" ht="21.75" customHeight="1">
      <c r="A214" s="35"/>
      <c r="B214" s="163"/>
      <c r="C214" s="164" t="s">
        <v>325</v>
      </c>
      <c r="D214" s="164" t="s">
        <v>128</v>
      </c>
      <c r="E214" s="165" t="s">
        <v>326</v>
      </c>
      <c r="F214" s="166" t="s">
        <v>327</v>
      </c>
      <c r="G214" s="167" t="s">
        <v>328</v>
      </c>
      <c r="H214" s="168">
        <v>5.1975</v>
      </c>
      <c r="I214" s="169"/>
      <c r="J214" s="170">
        <f>ROUND(I214*H214,2)</f>
        <v>0</v>
      </c>
      <c r="K214" s="171"/>
      <c r="L214" s="36"/>
      <c r="M214" s="172" t="s">
        <v>1</v>
      </c>
      <c r="N214" s="173" t="s">
        <v>38</v>
      </c>
      <c r="O214" s="74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76" t="s">
        <v>132</v>
      </c>
      <c r="AT214" s="176" t="s">
        <v>128</v>
      </c>
      <c r="AU214" s="176" t="s">
        <v>81</v>
      </c>
      <c r="AY214" s="16" t="s">
        <v>127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6" t="s">
        <v>81</v>
      </c>
      <c r="BK214" s="177">
        <f>ROUND(I214*H214,2)</f>
        <v>0</v>
      </c>
      <c r="BL214" s="16" t="s">
        <v>132</v>
      </c>
      <c r="BM214" s="176" t="s">
        <v>329</v>
      </c>
    </row>
    <row r="215" spans="1:47" s="2" customFormat="1" ht="12">
      <c r="A215" s="35"/>
      <c r="B215" s="36"/>
      <c r="C215" s="35"/>
      <c r="D215" s="178" t="s">
        <v>134</v>
      </c>
      <c r="E215" s="35"/>
      <c r="F215" s="179" t="s">
        <v>327</v>
      </c>
      <c r="G215" s="35"/>
      <c r="H215" s="35"/>
      <c r="I215" s="180"/>
      <c r="J215" s="35"/>
      <c r="K215" s="35"/>
      <c r="L215" s="36"/>
      <c r="M215" s="181"/>
      <c r="N215" s="182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134</v>
      </c>
      <c r="AU215" s="16" t="s">
        <v>81</v>
      </c>
    </row>
    <row r="216" spans="1:47" s="2" customFormat="1" ht="12">
      <c r="A216" s="35"/>
      <c r="B216" s="36"/>
      <c r="C216" s="35"/>
      <c r="D216" s="178" t="s">
        <v>136</v>
      </c>
      <c r="E216" s="35"/>
      <c r="F216" s="183" t="s">
        <v>330</v>
      </c>
      <c r="G216" s="35"/>
      <c r="H216" s="35"/>
      <c r="I216" s="180"/>
      <c r="J216" s="35"/>
      <c r="K216" s="35"/>
      <c r="L216" s="36"/>
      <c r="M216" s="181"/>
      <c r="N216" s="182"/>
      <c r="O216" s="74"/>
      <c r="P216" s="74"/>
      <c r="Q216" s="74"/>
      <c r="R216" s="74"/>
      <c r="S216" s="74"/>
      <c r="T216" s="7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6" t="s">
        <v>136</v>
      </c>
      <c r="AU216" s="16" t="s">
        <v>81</v>
      </c>
    </row>
    <row r="217" spans="1:51" s="12" customFormat="1" ht="12">
      <c r="A217" s="12"/>
      <c r="B217" s="184"/>
      <c r="C217" s="12"/>
      <c r="D217" s="178" t="s">
        <v>170</v>
      </c>
      <c r="E217" s="185" t="s">
        <v>1</v>
      </c>
      <c r="F217" s="186" t="s">
        <v>331</v>
      </c>
      <c r="G217" s="12"/>
      <c r="H217" s="187">
        <v>5.1975</v>
      </c>
      <c r="I217" s="188"/>
      <c r="J217" s="12"/>
      <c r="K217" s="12"/>
      <c r="L217" s="184"/>
      <c r="M217" s="189"/>
      <c r="N217" s="190"/>
      <c r="O217" s="190"/>
      <c r="P217" s="190"/>
      <c r="Q217" s="190"/>
      <c r="R217" s="190"/>
      <c r="S217" s="190"/>
      <c r="T217" s="191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185" t="s">
        <v>170</v>
      </c>
      <c r="AU217" s="185" t="s">
        <v>81</v>
      </c>
      <c r="AV217" s="12" t="s">
        <v>83</v>
      </c>
      <c r="AW217" s="12" t="s">
        <v>30</v>
      </c>
      <c r="AX217" s="12" t="s">
        <v>81</v>
      </c>
      <c r="AY217" s="185" t="s">
        <v>127</v>
      </c>
    </row>
    <row r="218" spans="1:65" s="2" customFormat="1" ht="24.15" customHeight="1">
      <c r="A218" s="35"/>
      <c r="B218" s="163"/>
      <c r="C218" s="164" t="s">
        <v>332</v>
      </c>
      <c r="D218" s="164" t="s">
        <v>128</v>
      </c>
      <c r="E218" s="165" t="s">
        <v>333</v>
      </c>
      <c r="F218" s="166" t="s">
        <v>334</v>
      </c>
      <c r="G218" s="167" t="s">
        <v>328</v>
      </c>
      <c r="H218" s="168">
        <v>349.848</v>
      </c>
      <c r="I218" s="169"/>
      <c r="J218" s="170">
        <f>ROUND(I218*H218,2)</f>
        <v>0</v>
      </c>
      <c r="K218" s="171"/>
      <c r="L218" s="36"/>
      <c r="M218" s="172" t="s">
        <v>1</v>
      </c>
      <c r="N218" s="173" t="s">
        <v>38</v>
      </c>
      <c r="O218" s="74"/>
      <c r="P218" s="174">
        <f>O218*H218</f>
        <v>0</v>
      </c>
      <c r="Q218" s="174">
        <v>0</v>
      </c>
      <c r="R218" s="174">
        <f>Q218*H218</f>
        <v>0</v>
      </c>
      <c r="S218" s="174">
        <v>0</v>
      </c>
      <c r="T218" s="17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76" t="s">
        <v>132</v>
      </c>
      <c r="AT218" s="176" t="s">
        <v>128</v>
      </c>
      <c r="AU218" s="176" t="s">
        <v>81</v>
      </c>
      <c r="AY218" s="16" t="s">
        <v>127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6" t="s">
        <v>81</v>
      </c>
      <c r="BK218" s="177">
        <f>ROUND(I218*H218,2)</f>
        <v>0</v>
      </c>
      <c r="BL218" s="16" t="s">
        <v>132</v>
      </c>
      <c r="BM218" s="176" t="s">
        <v>335</v>
      </c>
    </row>
    <row r="219" spans="1:47" s="2" customFormat="1" ht="12">
      <c r="A219" s="35"/>
      <c r="B219" s="36"/>
      <c r="C219" s="35"/>
      <c r="D219" s="178" t="s">
        <v>134</v>
      </c>
      <c r="E219" s="35"/>
      <c r="F219" s="179" t="s">
        <v>334</v>
      </c>
      <c r="G219" s="35"/>
      <c r="H219" s="35"/>
      <c r="I219" s="180"/>
      <c r="J219" s="35"/>
      <c r="K219" s="35"/>
      <c r="L219" s="36"/>
      <c r="M219" s="181"/>
      <c r="N219" s="182"/>
      <c r="O219" s="74"/>
      <c r="P219" s="74"/>
      <c r="Q219" s="74"/>
      <c r="R219" s="74"/>
      <c r="S219" s="74"/>
      <c r="T219" s="7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6" t="s">
        <v>134</v>
      </c>
      <c r="AU219" s="16" t="s">
        <v>81</v>
      </c>
    </row>
    <row r="220" spans="1:47" s="2" customFormat="1" ht="12">
      <c r="A220" s="35"/>
      <c r="B220" s="36"/>
      <c r="C220" s="35"/>
      <c r="D220" s="178" t="s">
        <v>136</v>
      </c>
      <c r="E220" s="35"/>
      <c r="F220" s="183" t="s">
        <v>330</v>
      </c>
      <c r="G220" s="35"/>
      <c r="H220" s="35"/>
      <c r="I220" s="180"/>
      <c r="J220" s="35"/>
      <c r="K220" s="35"/>
      <c r="L220" s="36"/>
      <c r="M220" s="181"/>
      <c r="N220" s="182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136</v>
      </c>
      <c r="AU220" s="16" t="s">
        <v>81</v>
      </c>
    </row>
    <row r="221" spans="1:51" s="12" customFormat="1" ht="12">
      <c r="A221" s="12"/>
      <c r="B221" s="184"/>
      <c r="C221" s="12"/>
      <c r="D221" s="178" t="s">
        <v>170</v>
      </c>
      <c r="E221" s="185" t="s">
        <v>1</v>
      </c>
      <c r="F221" s="186" t="s">
        <v>336</v>
      </c>
      <c r="G221" s="12"/>
      <c r="H221" s="187">
        <v>321.408</v>
      </c>
      <c r="I221" s="188"/>
      <c r="J221" s="12"/>
      <c r="K221" s="12"/>
      <c r="L221" s="184"/>
      <c r="M221" s="189"/>
      <c r="N221" s="190"/>
      <c r="O221" s="190"/>
      <c r="P221" s="190"/>
      <c r="Q221" s="190"/>
      <c r="R221" s="190"/>
      <c r="S221" s="190"/>
      <c r="T221" s="191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185" t="s">
        <v>170</v>
      </c>
      <c r="AU221" s="185" t="s">
        <v>81</v>
      </c>
      <c r="AV221" s="12" t="s">
        <v>83</v>
      </c>
      <c r="AW221" s="12" t="s">
        <v>30</v>
      </c>
      <c r="AX221" s="12" t="s">
        <v>73</v>
      </c>
      <c r="AY221" s="185" t="s">
        <v>127</v>
      </c>
    </row>
    <row r="222" spans="1:51" s="12" customFormat="1" ht="12">
      <c r="A222" s="12"/>
      <c r="B222" s="184"/>
      <c r="C222" s="12"/>
      <c r="D222" s="178" t="s">
        <v>170</v>
      </c>
      <c r="E222" s="185" t="s">
        <v>1</v>
      </c>
      <c r="F222" s="186" t="s">
        <v>337</v>
      </c>
      <c r="G222" s="12"/>
      <c r="H222" s="187">
        <v>28.44</v>
      </c>
      <c r="I222" s="188"/>
      <c r="J222" s="12"/>
      <c r="K222" s="12"/>
      <c r="L222" s="184"/>
      <c r="M222" s="189"/>
      <c r="N222" s="190"/>
      <c r="O222" s="190"/>
      <c r="P222" s="190"/>
      <c r="Q222" s="190"/>
      <c r="R222" s="190"/>
      <c r="S222" s="190"/>
      <c r="T222" s="191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185" t="s">
        <v>170</v>
      </c>
      <c r="AU222" s="185" t="s">
        <v>81</v>
      </c>
      <c r="AV222" s="12" t="s">
        <v>83</v>
      </c>
      <c r="AW222" s="12" t="s">
        <v>30</v>
      </c>
      <c r="AX222" s="12" t="s">
        <v>73</v>
      </c>
      <c r="AY222" s="185" t="s">
        <v>127</v>
      </c>
    </row>
    <row r="223" spans="1:65" s="2" customFormat="1" ht="24.15" customHeight="1">
      <c r="A223" s="35"/>
      <c r="B223" s="163"/>
      <c r="C223" s="164" t="s">
        <v>338</v>
      </c>
      <c r="D223" s="164" t="s">
        <v>128</v>
      </c>
      <c r="E223" s="165" t="s">
        <v>339</v>
      </c>
      <c r="F223" s="166" t="s">
        <v>340</v>
      </c>
      <c r="G223" s="167" t="s">
        <v>328</v>
      </c>
      <c r="H223" s="168">
        <v>64.3872</v>
      </c>
      <c r="I223" s="169"/>
      <c r="J223" s="170">
        <f>ROUND(I223*H223,2)</f>
        <v>0</v>
      </c>
      <c r="K223" s="171"/>
      <c r="L223" s="36"/>
      <c r="M223" s="172" t="s">
        <v>1</v>
      </c>
      <c r="N223" s="173" t="s">
        <v>38</v>
      </c>
      <c r="O223" s="74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76" t="s">
        <v>132</v>
      </c>
      <c r="AT223" s="176" t="s">
        <v>128</v>
      </c>
      <c r="AU223" s="176" t="s">
        <v>81</v>
      </c>
      <c r="AY223" s="16" t="s">
        <v>127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6" t="s">
        <v>81</v>
      </c>
      <c r="BK223" s="177">
        <f>ROUND(I223*H223,2)</f>
        <v>0</v>
      </c>
      <c r="BL223" s="16" t="s">
        <v>132</v>
      </c>
      <c r="BM223" s="176" t="s">
        <v>341</v>
      </c>
    </row>
    <row r="224" spans="1:47" s="2" customFormat="1" ht="12">
      <c r="A224" s="35"/>
      <c r="B224" s="36"/>
      <c r="C224" s="35"/>
      <c r="D224" s="178" t="s">
        <v>134</v>
      </c>
      <c r="E224" s="35"/>
      <c r="F224" s="179" t="s">
        <v>340</v>
      </c>
      <c r="G224" s="35"/>
      <c r="H224" s="35"/>
      <c r="I224" s="180"/>
      <c r="J224" s="35"/>
      <c r="K224" s="35"/>
      <c r="L224" s="36"/>
      <c r="M224" s="181"/>
      <c r="N224" s="182"/>
      <c r="O224" s="74"/>
      <c r="P224" s="74"/>
      <c r="Q224" s="74"/>
      <c r="R224" s="74"/>
      <c r="S224" s="74"/>
      <c r="T224" s="7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134</v>
      </c>
      <c r="AU224" s="16" t="s">
        <v>81</v>
      </c>
    </row>
    <row r="225" spans="1:47" s="2" customFormat="1" ht="12">
      <c r="A225" s="35"/>
      <c r="B225" s="36"/>
      <c r="C225" s="35"/>
      <c r="D225" s="178" t="s">
        <v>136</v>
      </c>
      <c r="E225" s="35"/>
      <c r="F225" s="183" t="s">
        <v>330</v>
      </c>
      <c r="G225" s="35"/>
      <c r="H225" s="35"/>
      <c r="I225" s="180"/>
      <c r="J225" s="35"/>
      <c r="K225" s="35"/>
      <c r="L225" s="36"/>
      <c r="M225" s="181"/>
      <c r="N225" s="182"/>
      <c r="O225" s="74"/>
      <c r="P225" s="74"/>
      <c r="Q225" s="74"/>
      <c r="R225" s="74"/>
      <c r="S225" s="74"/>
      <c r="T225" s="7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6" t="s">
        <v>136</v>
      </c>
      <c r="AU225" s="16" t="s">
        <v>81</v>
      </c>
    </row>
    <row r="226" spans="1:51" s="12" customFormat="1" ht="12">
      <c r="A226" s="12"/>
      <c r="B226" s="184"/>
      <c r="C226" s="12"/>
      <c r="D226" s="178" t="s">
        <v>170</v>
      </c>
      <c r="E226" s="185" t="s">
        <v>1</v>
      </c>
      <c r="F226" s="186" t="s">
        <v>342</v>
      </c>
      <c r="G226" s="12"/>
      <c r="H226" s="187">
        <v>64.3872</v>
      </c>
      <c r="I226" s="188"/>
      <c r="J226" s="12"/>
      <c r="K226" s="12"/>
      <c r="L226" s="184"/>
      <c r="M226" s="202"/>
      <c r="N226" s="203"/>
      <c r="O226" s="203"/>
      <c r="P226" s="203"/>
      <c r="Q226" s="203"/>
      <c r="R226" s="203"/>
      <c r="S226" s="203"/>
      <c r="T226" s="204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185" t="s">
        <v>170</v>
      </c>
      <c r="AU226" s="185" t="s">
        <v>81</v>
      </c>
      <c r="AV226" s="12" t="s">
        <v>83</v>
      </c>
      <c r="AW226" s="12" t="s">
        <v>30</v>
      </c>
      <c r="AX226" s="12" t="s">
        <v>81</v>
      </c>
      <c r="AY226" s="185" t="s">
        <v>127</v>
      </c>
    </row>
    <row r="227" spans="1:31" s="2" customFormat="1" ht="6.95" customHeight="1">
      <c r="A227" s="35"/>
      <c r="B227" s="57"/>
      <c r="C227" s="58"/>
      <c r="D227" s="58"/>
      <c r="E227" s="58"/>
      <c r="F227" s="58"/>
      <c r="G227" s="58"/>
      <c r="H227" s="58"/>
      <c r="I227" s="58"/>
      <c r="J227" s="58"/>
      <c r="K227" s="58"/>
      <c r="L227" s="36"/>
      <c r="M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</row>
  </sheetData>
  <autoFilter ref="C122:K22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9" t="s">
        <v>16</v>
      </c>
      <c r="L6" s="19"/>
    </row>
    <row r="7" spans="2:12" s="1" customFormat="1" ht="16.5" customHeight="1" hidden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 hidden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36"/>
      <c r="C9" s="35"/>
      <c r="D9" s="35"/>
      <c r="E9" s="64" t="s">
        <v>343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13. 5. 2022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123" t="s">
        <v>37</v>
      </c>
      <c r="E33" s="29" t="s">
        <v>38</v>
      </c>
      <c r="F33" s="124">
        <f>ROUND((SUM(BE126:BE379)),2)</f>
        <v>0</v>
      </c>
      <c r="G33" s="35"/>
      <c r="H33" s="35"/>
      <c r="I33" s="125">
        <v>0.21</v>
      </c>
      <c r="J33" s="124">
        <f>ROUND(((SUM(BE126:BE379))*I33),2)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39</v>
      </c>
      <c r="F34" s="124">
        <f>ROUND((SUM(BF126:BF379)),2)</f>
        <v>0</v>
      </c>
      <c r="G34" s="35"/>
      <c r="H34" s="35"/>
      <c r="I34" s="125">
        <v>0.15</v>
      </c>
      <c r="J34" s="124">
        <f>ROUND(((SUM(BF126:BF379))*I34),2)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ROUND((SUM(BG126:BG379)),2)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ROUND((SUM(BH126:BH379)),2)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ROUND((SUM(BI126:BI379)),2)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5"/>
      <c r="D87" s="35"/>
      <c r="E87" s="64" t="str">
        <f>E9</f>
        <v>SO 201 - Most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13. 5. 2022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J126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 hidden="1">
      <c r="A97" s="9"/>
      <c r="B97" s="137"/>
      <c r="C97" s="9"/>
      <c r="D97" s="138" t="s">
        <v>344</v>
      </c>
      <c r="E97" s="139"/>
      <c r="F97" s="139"/>
      <c r="G97" s="139"/>
      <c r="H97" s="139"/>
      <c r="I97" s="139"/>
      <c r="J97" s="140">
        <f>J127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37"/>
      <c r="C98" s="9"/>
      <c r="D98" s="138" t="s">
        <v>345</v>
      </c>
      <c r="E98" s="139"/>
      <c r="F98" s="139"/>
      <c r="G98" s="139"/>
      <c r="H98" s="139"/>
      <c r="I98" s="139"/>
      <c r="J98" s="140">
        <f>J137</f>
        <v>0</v>
      </c>
      <c r="K98" s="9"/>
      <c r="L98" s="137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37"/>
      <c r="C99" s="9"/>
      <c r="D99" s="138" t="s">
        <v>346</v>
      </c>
      <c r="E99" s="139"/>
      <c r="F99" s="139"/>
      <c r="G99" s="139"/>
      <c r="H99" s="139"/>
      <c r="I99" s="139"/>
      <c r="J99" s="140">
        <f>J172</f>
        <v>0</v>
      </c>
      <c r="K99" s="9"/>
      <c r="L99" s="13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37"/>
      <c r="C100" s="9"/>
      <c r="D100" s="138" t="s">
        <v>347</v>
      </c>
      <c r="E100" s="139"/>
      <c r="F100" s="139"/>
      <c r="G100" s="139"/>
      <c r="H100" s="139"/>
      <c r="I100" s="139"/>
      <c r="J100" s="140">
        <f>J197</f>
        <v>0</v>
      </c>
      <c r="K100" s="9"/>
      <c r="L100" s="13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37"/>
      <c r="C101" s="9"/>
      <c r="D101" s="138" t="s">
        <v>348</v>
      </c>
      <c r="E101" s="139"/>
      <c r="F101" s="139"/>
      <c r="G101" s="139"/>
      <c r="H101" s="139"/>
      <c r="I101" s="139"/>
      <c r="J101" s="140">
        <f>J218</f>
        <v>0</v>
      </c>
      <c r="K101" s="9"/>
      <c r="L101" s="13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37"/>
      <c r="C102" s="9"/>
      <c r="D102" s="138" t="s">
        <v>349</v>
      </c>
      <c r="E102" s="139"/>
      <c r="F102" s="139"/>
      <c r="G102" s="139"/>
      <c r="H102" s="139"/>
      <c r="I102" s="139"/>
      <c r="J102" s="140">
        <f>J247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37"/>
      <c r="C103" s="9"/>
      <c r="D103" s="138" t="s">
        <v>350</v>
      </c>
      <c r="E103" s="139"/>
      <c r="F103" s="139"/>
      <c r="G103" s="139"/>
      <c r="H103" s="139"/>
      <c r="I103" s="139"/>
      <c r="J103" s="140">
        <f>J283</f>
        <v>0</v>
      </c>
      <c r="K103" s="9"/>
      <c r="L103" s="13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37"/>
      <c r="C104" s="9"/>
      <c r="D104" s="138" t="s">
        <v>206</v>
      </c>
      <c r="E104" s="139"/>
      <c r="F104" s="139"/>
      <c r="G104" s="139"/>
      <c r="H104" s="139"/>
      <c r="I104" s="139"/>
      <c r="J104" s="140">
        <f>J307</f>
        <v>0</v>
      </c>
      <c r="K104" s="9"/>
      <c r="L104" s="13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3" customFormat="1" ht="19.9" customHeight="1" hidden="1">
      <c r="A105" s="13"/>
      <c r="B105" s="196"/>
      <c r="C105" s="13"/>
      <c r="D105" s="197" t="s">
        <v>351</v>
      </c>
      <c r="E105" s="198"/>
      <c r="F105" s="198"/>
      <c r="G105" s="198"/>
      <c r="H105" s="198"/>
      <c r="I105" s="198"/>
      <c r="J105" s="199">
        <f>J308</f>
        <v>0</v>
      </c>
      <c r="K105" s="13"/>
      <c r="L105" s="196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s="13" customFormat="1" ht="19.9" customHeight="1" hidden="1">
      <c r="A106" s="13"/>
      <c r="B106" s="196"/>
      <c r="C106" s="13"/>
      <c r="D106" s="197" t="s">
        <v>209</v>
      </c>
      <c r="E106" s="198"/>
      <c r="F106" s="198"/>
      <c r="G106" s="198"/>
      <c r="H106" s="198"/>
      <c r="I106" s="198"/>
      <c r="J106" s="199">
        <f>J320</f>
        <v>0</v>
      </c>
      <c r="K106" s="13"/>
      <c r="L106" s="196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s="2" customFormat="1" ht="21.8" customHeight="1" hidden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2" hidden="1"/>
    <row r="110" ht="12" hidden="1"/>
    <row r="111" ht="12" hidden="1"/>
    <row r="112" spans="1:31" s="2" customFormat="1" ht="6.95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111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5"/>
      <c r="D116" s="35"/>
      <c r="E116" s="118" t="str">
        <f>E7</f>
        <v>Kostelec_most ev.č.244-006</v>
      </c>
      <c r="F116" s="29"/>
      <c r="G116" s="29"/>
      <c r="H116" s="29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103</v>
      </c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5"/>
      <c r="D118" s="35"/>
      <c r="E118" s="64" t="str">
        <f>E9</f>
        <v>SO 201 - Most</v>
      </c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5"/>
      <c r="E120" s="35"/>
      <c r="F120" s="24" t="str">
        <f>F12</f>
        <v xml:space="preserve"> </v>
      </c>
      <c r="G120" s="35"/>
      <c r="H120" s="35"/>
      <c r="I120" s="29" t="s">
        <v>22</v>
      </c>
      <c r="J120" s="66" t="str">
        <f>IF(J12="","",J12)</f>
        <v>13. 5. 2022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5"/>
      <c r="E122" s="35"/>
      <c r="F122" s="24" t="str">
        <f>E15</f>
        <v xml:space="preserve"> </v>
      </c>
      <c r="G122" s="35"/>
      <c r="H122" s="35"/>
      <c r="I122" s="29" t="s">
        <v>29</v>
      </c>
      <c r="J122" s="33" t="str">
        <f>E21</f>
        <v xml:space="preserve"> </v>
      </c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27</v>
      </c>
      <c r="D123" s="35"/>
      <c r="E123" s="35"/>
      <c r="F123" s="24" t="str">
        <f>IF(E18="","",E18)</f>
        <v>Vyplň údaj</v>
      </c>
      <c r="G123" s="35"/>
      <c r="H123" s="35"/>
      <c r="I123" s="29" t="s">
        <v>31</v>
      </c>
      <c r="J123" s="33" t="str">
        <f>E24</f>
        <v xml:space="preserve"> </v>
      </c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5"/>
      <c r="D124" s="35"/>
      <c r="E124" s="35"/>
      <c r="F124" s="35"/>
      <c r="G124" s="35"/>
      <c r="H124" s="35"/>
      <c r="I124" s="35"/>
      <c r="J124" s="35"/>
      <c r="K124" s="35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41"/>
      <c r="B125" s="142"/>
      <c r="C125" s="143" t="s">
        <v>112</v>
      </c>
      <c r="D125" s="144" t="s">
        <v>58</v>
      </c>
      <c r="E125" s="144" t="s">
        <v>54</v>
      </c>
      <c r="F125" s="144" t="s">
        <v>55</v>
      </c>
      <c r="G125" s="144" t="s">
        <v>113</v>
      </c>
      <c r="H125" s="144" t="s">
        <v>114</v>
      </c>
      <c r="I125" s="144" t="s">
        <v>115</v>
      </c>
      <c r="J125" s="145" t="s">
        <v>107</v>
      </c>
      <c r="K125" s="146" t="s">
        <v>116</v>
      </c>
      <c r="L125" s="147"/>
      <c r="M125" s="83" t="s">
        <v>1</v>
      </c>
      <c r="N125" s="84" t="s">
        <v>37</v>
      </c>
      <c r="O125" s="84" t="s">
        <v>117</v>
      </c>
      <c r="P125" s="84" t="s">
        <v>118</v>
      </c>
      <c r="Q125" s="84" t="s">
        <v>119</v>
      </c>
      <c r="R125" s="84" t="s">
        <v>120</v>
      </c>
      <c r="S125" s="84" t="s">
        <v>121</v>
      </c>
      <c r="T125" s="85" t="s">
        <v>122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</row>
    <row r="126" spans="1:63" s="2" customFormat="1" ht="22.8" customHeight="1">
      <c r="A126" s="35"/>
      <c r="B126" s="36"/>
      <c r="C126" s="90" t="s">
        <v>123</v>
      </c>
      <c r="D126" s="35"/>
      <c r="E126" s="35"/>
      <c r="F126" s="35"/>
      <c r="G126" s="35"/>
      <c r="H126" s="35"/>
      <c r="I126" s="35"/>
      <c r="J126" s="148">
        <f>BK126</f>
        <v>0</v>
      </c>
      <c r="K126" s="35"/>
      <c r="L126" s="36"/>
      <c r="M126" s="86"/>
      <c r="N126" s="70"/>
      <c r="O126" s="87"/>
      <c r="P126" s="149">
        <f>P127+P137+P172+P197+P218+P247+P283+P307</f>
        <v>0</v>
      </c>
      <c r="Q126" s="87"/>
      <c r="R126" s="149">
        <f>R127+R137+R172+R197+R218+R247+R283+R307</f>
        <v>0</v>
      </c>
      <c r="S126" s="87"/>
      <c r="T126" s="150">
        <f>T127+T137+T172+T197+T218+T247+T283+T307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72</v>
      </c>
      <c r="AU126" s="16" t="s">
        <v>109</v>
      </c>
      <c r="BK126" s="151">
        <f>BK127+BK137+BK172+BK197+BK218+BK247+BK283+BK307</f>
        <v>0</v>
      </c>
    </row>
    <row r="127" spans="1:63" s="11" customFormat="1" ht="25.9" customHeight="1">
      <c r="A127" s="11"/>
      <c r="B127" s="152"/>
      <c r="C127" s="11"/>
      <c r="D127" s="153" t="s">
        <v>72</v>
      </c>
      <c r="E127" s="154" t="s">
        <v>73</v>
      </c>
      <c r="F127" s="154" t="s">
        <v>352</v>
      </c>
      <c r="G127" s="11"/>
      <c r="H127" s="11"/>
      <c r="I127" s="155"/>
      <c r="J127" s="156">
        <f>BK127</f>
        <v>0</v>
      </c>
      <c r="K127" s="11"/>
      <c r="L127" s="152"/>
      <c r="M127" s="157"/>
      <c r="N127" s="158"/>
      <c r="O127" s="158"/>
      <c r="P127" s="159">
        <f>SUM(P128:P136)</f>
        <v>0</v>
      </c>
      <c r="Q127" s="158"/>
      <c r="R127" s="159">
        <f>SUM(R128:R136)</f>
        <v>0</v>
      </c>
      <c r="S127" s="158"/>
      <c r="T127" s="160">
        <f>SUM(T128:T136)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3" t="s">
        <v>81</v>
      </c>
      <c r="AT127" s="161" t="s">
        <v>72</v>
      </c>
      <c r="AU127" s="161" t="s">
        <v>73</v>
      </c>
      <c r="AY127" s="153" t="s">
        <v>127</v>
      </c>
      <c r="BK127" s="162">
        <f>SUM(BK128:BK136)</f>
        <v>0</v>
      </c>
    </row>
    <row r="128" spans="1:65" s="2" customFormat="1" ht="16.5" customHeight="1">
      <c r="A128" s="35"/>
      <c r="B128" s="163"/>
      <c r="C128" s="164" t="s">
        <v>81</v>
      </c>
      <c r="D128" s="164" t="s">
        <v>128</v>
      </c>
      <c r="E128" s="165" t="s">
        <v>353</v>
      </c>
      <c r="F128" s="166" t="s">
        <v>354</v>
      </c>
      <c r="G128" s="167" t="s">
        <v>328</v>
      </c>
      <c r="H128" s="168">
        <v>20.1</v>
      </c>
      <c r="I128" s="169"/>
      <c r="J128" s="170">
        <f>ROUND(I128*H128,2)</f>
        <v>0</v>
      </c>
      <c r="K128" s="171"/>
      <c r="L128" s="36"/>
      <c r="M128" s="172" t="s">
        <v>1</v>
      </c>
      <c r="N128" s="173" t="s">
        <v>38</v>
      </c>
      <c r="O128" s="74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6" t="s">
        <v>126</v>
      </c>
      <c r="AT128" s="176" t="s">
        <v>128</v>
      </c>
      <c r="AU128" s="176" t="s">
        <v>81</v>
      </c>
      <c r="AY128" s="16" t="s">
        <v>127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6" t="s">
        <v>81</v>
      </c>
      <c r="BK128" s="177">
        <f>ROUND(I128*H128,2)</f>
        <v>0</v>
      </c>
      <c r="BL128" s="16" t="s">
        <v>126</v>
      </c>
      <c r="BM128" s="176" t="s">
        <v>355</v>
      </c>
    </row>
    <row r="129" spans="1:47" s="2" customFormat="1" ht="12">
      <c r="A129" s="35"/>
      <c r="B129" s="36"/>
      <c r="C129" s="35"/>
      <c r="D129" s="178" t="s">
        <v>134</v>
      </c>
      <c r="E129" s="35"/>
      <c r="F129" s="179" t="s">
        <v>354</v>
      </c>
      <c r="G129" s="35"/>
      <c r="H129" s="35"/>
      <c r="I129" s="180"/>
      <c r="J129" s="35"/>
      <c r="K129" s="35"/>
      <c r="L129" s="36"/>
      <c r="M129" s="181"/>
      <c r="N129" s="182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134</v>
      </c>
      <c r="AU129" s="16" t="s">
        <v>81</v>
      </c>
    </row>
    <row r="130" spans="1:47" s="2" customFormat="1" ht="12">
      <c r="A130" s="35"/>
      <c r="B130" s="36"/>
      <c r="C130" s="35"/>
      <c r="D130" s="178" t="s">
        <v>136</v>
      </c>
      <c r="E130" s="35"/>
      <c r="F130" s="183" t="s">
        <v>330</v>
      </c>
      <c r="G130" s="35"/>
      <c r="H130" s="35"/>
      <c r="I130" s="180"/>
      <c r="J130" s="35"/>
      <c r="K130" s="35"/>
      <c r="L130" s="36"/>
      <c r="M130" s="181"/>
      <c r="N130" s="182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136</v>
      </c>
      <c r="AU130" s="16" t="s">
        <v>81</v>
      </c>
    </row>
    <row r="131" spans="1:51" s="12" customFormat="1" ht="12">
      <c r="A131" s="12"/>
      <c r="B131" s="184"/>
      <c r="C131" s="12"/>
      <c r="D131" s="178" t="s">
        <v>170</v>
      </c>
      <c r="E131" s="185" t="s">
        <v>1</v>
      </c>
      <c r="F131" s="186" t="s">
        <v>356</v>
      </c>
      <c r="G131" s="12"/>
      <c r="H131" s="187">
        <v>20.1</v>
      </c>
      <c r="I131" s="188"/>
      <c r="J131" s="12"/>
      <c r="K131" s="12"/>
      <c r="L131" s="184"/>
      <c r="M131" s="189"/>
      <c r="N131" s="190"/>
      <c r="O131" s="190"/>
      <c r="P131" s="190"/>
      <c r="Q131" s="190"/>
      <c r="R131" s="190"/>
      <c r="S131" s="190"/>
      <c r="T131" s="19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185" t="s">
        <v>170</v>
      </c>
      <c r="AU131" s="185" t="s">
        <v>81</v>
      </c>
      <c r="AV131" s="12" t="s">
        <v>83</v>
      </c>
      <c r="AW131" s="12" t="s">
        <v>30</v>
      </c>
      <c r="AX131" s="12" t="s">
        <v>81</v>
      </c>
      <c r="AY131" s="185" t="s">
        <v>127</v>
      </c>
    </row>
    <row r="132" spans="1:65" s="2" customFormat="1" ht="16.5" customHeight="1">
      <c r="A132" s="35"/>
      <c r="B132" s="163"/>
      <c r="C132" s="164" t="s">
        <v>83</v>
      </c>
      <c r="D132" s="164" t="s">
        <v>128</v>
      </c>
      <c r="E132" s="165" t="s">
        <v>357</v>
      </c>
      <c r="F132" s="166" t="s">
        <v>354</v>
      </c>
      <c r="G132" s="167" t="s">
        <v>328</v>
      </c>
      <c r="H132" s="168">
        <v>276.741</v>
      </c>
      <c r="I132" s="169"/>
      <c r="J132" s="170">
        <f>ROUND(I132*H132,2)</f>
        <v>0</v>
      </c>
      <c r="K132" s="171"/>
      <c r="L132" s="36"/>
      <c r="M132" s="172" t="s">
        <v>1</v>
      </c>
      <c r="N132" s="173" t="s">
        <v>38</v>
      </c>
      <c r="O132" s="74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76" t="s">
        <v>126</v>
      </c>
      <c r="AT132" s="176" t="s">
        <v>128</v>
      </c>
      <c r="AU132" s="176" t="s">
        <v>81</v>
      </c>
      <c r="AY132" s="16" t="s">
        <v>127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6" t="s">
        <v>81</v>
      </c>
      <c r="BK132" s="177">
        <f>ROUND(I132*H132,2)</f>
        <v>0</v>
      </c>
      <c r="BL132" s="16" t="s">
        <v>126</v>
      </c>
      <c r="BM132" s="176" t="s">
        <v>358</v>
      </c>
    </row>
    <row r="133" spans="1:47" s="2" customFormat="1" ht="12">
      <c r="A133" s="35"/>
      <c r="B133" s="36"/>
      <c r="C133" s="35"/>
      <c r="D133" s="178" t="s">
        <v>134</v>
      </c>
      <c r="E133" s="35"/>
      <c r="F133" s="179" t="s">
        <v>354</v>
      </c>
      <c r="G133" s="35"/>
      <c r="H133" s="35"/>
      <c r="I133" s="180"/>
      <c r="J133" s="35"/>
      <c r="K133" s="35"/>
      <c r="L133" s="36"/>
      <c r="M133" s="181"/>
      <c r="N133" s="182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134</v>
      </c>
      <c r="AU133" s="16" t="s">
        <v>81</v>
      </c>
    </row>
    <row r="134" spans="1:47" s="2" customFormat="1" ht="12">
      <c r="A134" s="35"/>
      <c r="B134" s="36"/>
      <c r="C134" s="35"/>
      <c r="D134" s="178" t="s">
        <v>136</v>
      </c>
      <c r="E134" s="35"/>
      <c r="F134" s="183" t="s">
        <v>330</v>
      </c>
      <c r="G134" s="35"/>
      <c r="H134" s="35"/>
      <c r="I134" s="180"/>
      <c r="J134" s="35"/>
      <c r="K134" s="35"/>
      <c r="L134" s="36"/>
      <c r="M134" s="181"/>
      <c r="N134" s="182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136</v>
      </c>
      <c r="AU134" s="16" t="s">
        <v>81</v>
      </c>
    </row>
    <row r="135" spans="1:51" s="12" customFormat="1" ht="12">
      <c r="A135" s="12"/>
      <c r="B135" s="184"/>
      <c r="C135" s="12"/>
      <c r="D135" s="178" t="s">
        <v>170</v>
      </c>
      <c r="E135" s="185" t="s">
        <v>1</v>
      </c>
      <c r="F135" s="186" t="s">
        <v>359</v>
      </c>
      <c r="G135" s="12"/>
      <c r="H135" s="187">
        <v>224.766</v>
      </c>
      <c r="I135" s="188"/>
      <c r="J135" s="12"/>
      <c r="K135" s="12"/>
      <c r="L135" s="184"/>
      <c r="M135" s="189"/>
      <c r="N135" s="190"/>
      <c r="O135" s="190"/>
      <c r="P135" s="190"/>
      <c r="Q135" s="190"/>
      <c r="R135" s="190"/>
      <c r="S135" s="190"/>
      <c r="T135" s="19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185" t="s">
        <v>170</v>
      </c>
      <c r="AU135" s="185" t="s">
        <v>81</v>
      </c>
      <c r="AV135" s="12" t="s">
        <v>83</v>
      </c>
      <c r="AW135" s="12" t="s">
        <v>30</v>
      </c>
      <c r="AX135" s="12" t="s">
        <v>73</v>
      </c>
      <c r="AY135" s="185" t="s">
        <v>127</v>
      </c>
    </row>
    <row r="136" spans="1:51" s="12" customFormat="1" ht="12">
      <c r="A136" s="12"/>
      <c r="B136" s="184"/>
      <c r="C136" s="12"/>
      <c r="D136" s="178" t="s">
        <v>170</v>
      </c>
      <c r="E136" s="185" t="s">
        <v>1</v>
      </c>
      <c r="F136" s="186" t="s">
        <v>360</v>
      </c>
      <c r="G136" s="12"/>
      <c r="H136" s="187">
        <v>51.975</v>
      </c>
      <c r="I136" s="188"/>
      <c r="J136" s="12"/>
      <c r="K136" s="12"/>
      <c r="L136" s="184"/>
      <c r="M136" s="189"/>
      <c r="N136" s="190"/>
      <c r="O136" s="190"/>
      <c r="P136" s="190"/>
      <c r="Q136" s="190"/>
      <c r="R136" s="190"/>
      <c r="S136" s="190"/>
      <c r="T136" s="19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185" t="s">
        <v>170</v>
      </c>
      <c r="AU136" s="185" t="s">
        <v>81</v>
      </c>
      <c r="AV136" s="12" t="s">
        <v>83</v>
      </c>
      <c r="AW136" s="12" t="s">
        <v>30</v>
      </c>
      <c r="AX136" s="12" t="s">
        <v>73</v>
      </c>
      <c r="AY136" s="185" t="s">
        <v>127</v>
      </c>
    </row>
    <row r="137" spans="1:63" s="11" customFormat="1" ht="25.9" customHeight="1">
      <c r="A137" s="11"/>
      <c r="B137" s="152"/>
      <c r="C137" s="11"/>
      <c r="D137" s="153" t="s">
        <v>72</v>
      </c>
      <c r="E137" s="154" t="s">
        <v>81</v>
      </c>
      <c r="F137" s="154" t="s">
        <v>214</v>
      </c>
      <c r="G137" s="11"/>
      <c r="H137" s="11"/>
      <c r="I137" s="155"/>
      <c r="J137" s="156">
        <f>BK137</f>
        <v>0</v>
      </c>
      <c r="K137" s="11"/>
      <c r="L137" s="152"/>
      <c r="M137" s="157"/>
      <c r="N137" s="158"/>
      <c r="O137" s="158"/>
      <c r="P137" s="159">
        <f>SUM(P138:P171)</f>
        <v>0</v>
      </c>
      <c r="Q137" s="158"/>
      <c r="R137" s="159">
        <f>SUM(R138:R171)</f>
        <v>0</v>
      </c>
      <c r="S137" s="158"/>
      <c r="T137" s="160">
        <f>SUM(T138:T171)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53" t="s">
        <v>81</v>
      </c>
      <c r="AT137" s="161" t="s">
        <v>72</v>
      </c>
      <c r="AU137" s="161" t="s">
        <v>73</v>
      </c>
      <c r="AY137" s="153" t="s">
        <v>127</v>
      </c>
      <c r="BK137" s="162">
        <f>SUM(BK138:BK171)</f>
        <v>0</v>
      </c>
    </row>
    <row r="138" spans="1:65" s="2" customFormat="1" ht="16.5" customHeight="1">
      <c r="A138" s="35"/>
      <c r="B138" s="163"/>
      <c r="C138" s="164" t="s">
        <v>143</v>
      </c>
      <c r="D138" s="164" t="s">
        <v>128</v>
      </c>
      <c r="E138" s="165" t="s">
        <v>361</v>
      </c>
      <c r="F138" s="166" t="s">
        <v>362</v>
      </c>
      <c r="G138" s="167" t="s">
        <v>243</v>
      </c>
      <c r="H138" s="168">
        <v>603</v>
      </c>
      <c r="I138" s="169"/>
      <c r="J138" s="170">
        <f>ROUND(I138*H138,2)</f>
        <v>0</v>
      </c>
      <c r="K138" s="171"/>
      <c r="L138" s="36"/>
      <c r="M138" s="172" t="s">
        <v>1</v>
      </c>
      <c r="N138" s="173" t="s">
        <v>38</v>
      </c>
      <c r="O138" s="74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6" t="s">
        <v>126</v>
      </c>
      <c r="AT138" s="176" t="s">
        <v>128</v>
      </c>
      <c r="AU138" s="176" t="s">
        <v>81</v>
      </c>
      <c r="AY138" s="16" t="s">
        <v>127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6" t="s">
        <v>81</v>
      </c>
      <c r="BK138" s="177">
        <f>ROUND(I138*H138,2)</f>
        <v>0</v>
      </c>
      <c r="BL138" s="16" t="s">
        <v>126</v>
      </c>
      <c r="BM138" s="176" t="s">
        <v>311</v>
      </c>
    </row>
    <row r="139" spans="1:47" s="2" customFormat="1" ht="12">
      <c r="A139" s="35"/>
      <c r="B139" s="36"/>
      <c r="C139" s="35"/>
      <c r="D139" s="178" t="s">
        <v>134</v>
      </c>
      <c r="E139" s="35"/>
      <c r="F139" s="179" t="s">
        <v>362</v>
      </c>
      <c r="G139" s="35"/>
      <c r="H139" s="35"/>
      <c r="I139" s="180"/>
      <c r="J139" s="35"/>
      <c r="K139" s="35"/>
      <c r="L139" s="36"/>
      <c r="M139" s="181"/>
      <c r="N139" s="182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134</v>
      </c>
      <c r="AU139" s="16" t="s">
        <v>81</v>
      </c>
    </row>
    <row r="140" spans="1:47" s="2" customFormat="1" ht="12">
      <c r="A140" s="35"/>
      <c r="B140" s="36"/>
      <c r="C140" s="35"/>
      <c r="D140" s="178" t="s">
        <v>136</v>
      </c>
      <c r="E140" s="35"/>
      <c r="F140" s="183" t="s">
        <v>363</v>
      </c>
      <c r="G140" s="35"/>
      <c r="H140" s="35"/>
      <c r="I140" s="180"/>
      <c r="J140" s="35"/>
      <c r="K140" s="35"/>
      <c r="L140" s="36"/>
      <c r="M140" s="181"/>
      <c r="N140" s="182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136</v>
      </c>
      <c r="AU140" s="16" t="s">
        <v>81</v>
      </c>
    </row>
    <row r="141" spans="1:51" s="12" customFormat="1" ht="12">
      <c r="A141" s="12"/>
      <c r="B141" s="184"/>
      <c r="C141" s="12"/>
      <c r="D141" s="178" t="s">
        <v>170</v>
      </c>
      <c r="E141" s="185" t="s">
        <v>1</v>
      </c>
      <c r="F141" s="186" t="s">
        <v>364</v>
      </c>
      <c r="G141" s="12"/>
      <c r="H141" s="187">
        <v>603</v>
      </c>
      <c r="I141" s="188"/>
      <c r="J141" s="12"/>
      <c r="K141" s="12"/>
      <c r="L141" s="184"/>
      <c r="M141" s="189"/>
      <c r="N141" s="190"/>
      <c r="O141" s="190"/>
      <c r="P141" s="190"/>
      <c r="Q141" s="190"/>
      <c r="R141" s="190"/>
      <c r="S141" s="190"/>
      <c r="T141" s="19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185" t="s">
        <v>170</v>
      </c>
      <c r="AU141" s="185" t="s">
        <v>81</v>
      </c>
      <c r="AV141" s="12" t="s">
        <v>83</v>
      </c>
      <c r="AW141" s="12" t="s">
        <v>30</v>
      </c>
      <c r="AX141" s="12" t="s">
        <v>81</v>
      </c>
      <c r="AY141" s="185" t="s">
        <v>127</v>
      </c>
    </row>
    <row r="142" spans="1:65" s="2" customFormat="1" ht="16.5" customHeight="1">
      <c r="A142" s="35"/>
      <c r="B142" s="163"/>
      <c r="C142" s="164" t="s">
        <v>126</v>
      </c>
      <c r="D142" s="164" t="s">
        <v>128</v>
      </c>
      <c r="E142" s="165" t="s">
        <v>365</v>
      </c>
      <c r="F142" s="166" t="s">
        <v>366</v>
      </c>
      <c r="G142" s="167" t="s">
        <v>367</v>
      </c>
      <c r="H142" s="168">
        <v>500</v>
      </c>
      <c r="I142" s="169"/>
      <c r="J142" s="170">
        <f>ROUND(I142*H142,2)</f>
        <v>0</v>
      </c>
      <c r="K142" s="171"/>
      <c r="L142" s="36"/>
      <c r="M142" s="172" t="s">
        <v>1</v>
      </c>
      <c r="N142" s="173" t="s">
        <v>38</v>
      </c>
      <c r="O142" s="74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76" t="s">
        <v>126</v>
      </c>
      <c r="AT142" s="176" t="s">
        <v>128</v>
      </c>
      <c r="AU142" s="176" t="s">
        <v>81</v>
      </c>
      <c r="AY142" s="16" t="s">
        <v>127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6" t="s">
        <v>81</v>
      </c>
      <c r="BK142" s="177">
        <f>ROUND(I142*H142,2)</f>
        <v>0</v>
      </c>
      <c r="BL142" s="16" t="s">
        <v>126</v>
      </c>
      <c r="BM142" s="176" t="s">
        <v>325</v>
      </c>
    </row>
    <row r="143" spans="1:47" s="2" customFormat="1" ht="12">
      <c r="A143" s="35"/>
      <c r="B143" s="36"/>
      <c r="C143" s="35"/>
      <c r="D143" s="178" t="s">
        <v>134</v>
      </c>
      <c r="E143" s="35"/>
      <c r="F143" s="179" t="s">
        <v>366</v>
      </c>
      <c r="G143" s="35"/>
      <c r="H143" s="35"/>
      <c r="I143" s="180"/>
      <c r="J143" s="35"/>
      <c r="K143" s="35"/>
      <c r="L143" s="36"/>
      <c r="M143" s="181"/>
      <c r="N143" s="182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134</v>
      </c>
      <c r="AU143" s="16" t="s">
        <v>81</v>
      </c>
    </row>
    <row r="144" spans="1:47" s="2" customFormat="1" ht="12">
      <c r="A144" s="35"/>
      <c r="B144" s="36"/>
      <c r="C144" s="35"/>
      <c r="D144" s="178" t="s">
        <v>136</v>
      </c>
      <c r="E144" s="35"/>
      <c r="F144" s="183" t="s">
        <v>368</v>
      </c>
      <c r="G144" s="35"/>
      <c r="H144" s="35"/>
      <c r="I144" s="180"/>
      <c r="J144" s="35"/>
      <c r="K144" s="35"/>
      <c r="L144" s="36"/>
      <c r="M144" s="181"/>
      <c r="N144" s="182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136</v>
      </c>
      <c r="AU144" s="16" t="s">
        <v>81</v>
      </c>
    </row>
    <row r="145" spans="1:65" s="2" customFormat="1" ht="24.15" customHeight="1">
      <c r="A145" s="35"/>
      <c r="B145" s="163"/>
      <c r="C145" s="164" t="s">
        <v>152</v>
      </c>
      <c r="D145" s="164" t="s">
        <v>128</v>
      </c>
      <c r="E145" s="165" t="s">
        <v>369</v>
      </c>
      <c r="F145" s="166" t="s">
        <v>370</v>
      </c>
      <c r="G145" s="167" t="s">
        <v>228</v>
      </c>
      <c r="H145" s="168">
        <v>30</v>
      </c>
      <c r="I145" s="169"/>
      <c r="J145" s="170">
        <f>ROUND(I145*H145,2)</f>
        <v>0</v>
      </c>
      <c r="K145" s="171"/>
      <c r="L145" s="36"/>
      <c r="M145" s="172" t="s">
        <v>1</v>
      </c>
      <c r="N145" s="173" t="s">
        <v>38</v>
      </c>
      <c r="O145" s="74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76" t="s">
        <v>126</v>
      </c>
      <c r="AT145" s="176" t="s">
        <v>128</v>
      </c>
      <c r="AU145" s="176" t="s">
        <v>81</v>
      </c>
      <c r="AY145" s="16" t="s">
        <v>127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6" t="s">
        <v>81</v>
      </c>
      <c r="BK145" s="177">
        <f>ROUND(I145*H145,2)</f>
        <v>0</v>
      </c>
      <c r="BL145" s="16" t="s">
        <v>126</v>
      </c>
      <c r="BM145" s="176" t="s">
        <v>338</v>
      </c>
    </row>
    <row r="146" spans="1:47" s="2" customFormat="1" ht="12">
      <c r="A146" s="35"/>
      <c r="B146" s="36"/>
      <c r="C146" s="35"/>
      <c r="D146" s="178" t="s">
        <v>134</v>
      </c>
      <c r="E146" s="35"/>
      <c r="F146" s="179" t="s">
        <v>371</v>
      </c>
      <c r="G146" s="35"/>
      <c r="H146" s="35"/>
      <c r="I146" s="180"/>
      <c r="J146" s="35"/>
      <c r="K146" s="35"/>
      <c r="L146" s="36"/>
      <c r="M146" s="181"/>
      <c r="N146" s="182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134</v>
      </c>
      <c r="AU146" s="16" t="s">
        <v>81</v>
      </c>
    </row>
    <row r="147" spans="1:47" s="2" customFormat="1" ht="12">
      <c r="A147" s="35"/>
      <c r="B147" s="36"/>
      <c r="C147" s="35"/>
      <c r="D147" s="178" t="s">
        <v>136</v>
      </c>
      <c r="E147" s="35"/>
      <c r="F147" s="183" t="s">
        <v>372</v>
      </c>
      <c r="G147" s="35"/>
      <c r="H147" s="35"/>
      <c r="I147" s="180"/>
      <c r="J147" s="35"/>
      <c r="K147" s="35"/>
      <c r="L147" s="36"/>
      <c r="M147" s="181"/>
      <c r="N147" s="182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136</v>
      </c>
      <c r="AU147" s="16" t="s">
        <v>81</v>
      </c>
    </row>
    <row r="148" spans="1:65" s="2" customFormat="1" ht="24.15" customHeight="1">
      <c r="A148" s="35"/>
      <c r="B148" s="163"/>
      <c r="C148" s="164" t="s">
        <v>157</v>
      </c>
      <c r="D148" s="164" t="s">
        <v>128</v>
      </c>
      <c r="E148" s="165" t="s">
        <v>373</v>
      </c>
      <c r="F148" s="166" t="s">
        <v>374</v>
      </c>
      <c r="G148" s="167" t="s">
        <v>217</v>
      </c>
      <c r="H148" s="168">
        <v>28.875</v>
      </c>
      <c r="I148" s="169"/>
      <c r="J148" s="170">
        <f>ROUND(I148*H148,2)</f>
        <v>0</v>
      </c>
      <c r="K148" s="171"/>
      <c r="L148" s="36"/>
      <c r="M148" s="172" t="s">
        <v>1</v>
      </c>
      <c r="N148" s="173" t="s">
        <v>38</v>
      </c>
      <c r="O148" s="74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76" t="s">
        <v>126</v>
      </c>
      <c r="AT148" s="176" t="s">
        <v>128</v>
      </c>
      <c r="AU148" s="176" t="s">
        <v>81</v>
      </c>
      <c r="AY148" s="16" t="s">
        <v>127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6" t="s">
        <v>81</v>
      </c>
      <c r="BK148" s="177">
        <f>ROUND(I148*H148,2)</f>
        <v>0</v>
      </c>
      <c r="BL148" s="16" t="s">
        <v>126</v>
      </c>
      <c r="BM148" s="176" t="s">
        <v>375</v>
      </c>
    </row>
    <row r="149" spans="1:47" s="2" customFormat="1" ht="12">
      <c r="A149" s="35"/>
      <c r="B149" s="36"/>
      <c r="C149" s="35"/>
      <c r="D149" s="178" t="s">
        <v>134</v>
      </c>
      <c r="E149" s="35"/>
      <c r="F149" s="179" t="s">
        <v>376</v>
      </c>
      <c r="G149" s="35"/>
      <c r="H149" s="35"/>
      <c r="I149" s="180"/>
      <c r="J149" s="35"/>
      <c r="K149" s="35"/>
      <c r="L149" s="36"/>
      <c r="M149" s="181"/>
      <c r="N149" s="182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134</v>
      </c>
      <c r="AU149" s="16" t="s">
        <v>81</v>
      </c>
    </row>
    <row r="150" spans="1:47" s="2" customFormat="1" ht="12">
      <c r="A150" s="35"/>
      <c r="B150" s="36"/>
      <c r="C150" s="35"/>
      <c r="D150" s="178" t="s">
        <v>136</v>
      </c>
      <c r="E150" s="35"/>
      <c r="F150" s="183" t="s">
        <v>377</v>
      </c>
      <c r="G150" s="35"/>
      <c r="H150" s="35"/>
      <c r="I150" s="180"/>
      <c r="J150" s="35"/>
      <c r="K150" s="35"/>
      <c r="L150" s="36"/>
      <c r="M150" s="181"/>
      <c r="N150" s="182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136</v>
      </c>
      <c r="AU150" s="16" t="s">
        <v>81</v>
      </c>
    </row>
    <row r="151" spans="1:51" s="12" customFormat="1" ht="12">
      <c r="A151" s="12"/>
      <c r="B151" s="184"/>
      <c r="C151" s="12"/>
      <c r="D151" s="178" t="s">
        <v>170</v>
      </c>
      <c r="E151" s="185" t="s">
        <v>1</v>
      </c>
      <c r="F151" s="186" t="s">
        <v>378</v>
      </c>
      <c r="G151" s="12"/>
      <c r="H151" s="187">
        <v>28.875</v>
      </c>
      <c r="I151" s="188"/>
      <c r="J151" s="12"/>
      <c r="K151" s="12"/>
      <c r="L151" s="184"/>
      <c r="M151" s="189"/>
      <c r="N151" s="190"/>
      <c r="O151" s="190"/>
      <c r="P151" s="190"/>
      <c r="Q151" s="190"/>
      <c r="R151" s="190"/>
      <c r="S151" s="190"/>
      <c r="T151" s="19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185" t="s">
        <v>170</v>
      </c>
      <c r="AU151" s="185" t="s">
        <v>81</v>
      </c>
      <c r="AV151" s="12" t="s">
        <v>83</v>
      </c>
      <c r="AW151" s="12" t="s">
        <v>30</v>
      </c>
      <c r="AX151" s="12" t="s">
        <v>81</v>
      </c>
      <c r="AY151" s="185" t="s">
        <v>127</v>
      </c>
    </row>
    <row r="152" spans="1:65" s="2" customFormat="1" ht="24.15" customHeight="1">
      <c r="A152" s="35"/>
      <c r="B152" s="163"/>
      <c r="C152" s="164" t="s">
        <v>161</v>
      </c>
      <c r="D152" s="164" t="s">
        <v>128</v>
      </c>
      <c r="E152" s="165" t="s">
        <v>379</v>
      </c>
      <c r="F152" s="166" t="s">
        <v>380</v>
      </c>
      <c r="G152" s="167" t="s">
        <v>217</v>
      </c>
      <c r="H152" s="168">
        <v>124.87</v>
      </c>
      <c r="I152" s="169"/>
      <c r="J152" s="170">
        <f>ROUND(I152*H152,2)</f>
        <v>0</v>
      </c>
      <c r="K152" s="171"/>
      <c r="L152" s="36"/>
      <c r="M152" s="172" t="s">
        <v>1</v>
      </c>
      <c r="N152" s="173" t="s">
        <v>38</v>
      </c>
      <c r="O152" s="74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6" t="s">
        <v>126</v>
      </c>
      <c r="AT152" s="176" t="s">
        <v>128</v>
      </c>
      <c r="AU152" s="176" t="s">
        <v>81</v>
      </c>
      <c r="AY152" s="16" t="s">
        <v>127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6" t="s">
        <v>81</v>
      </c>
      <c r="BK152" s="177">
        <f>ROUND(I152*H152,2)</f>
        <v>0</v>
      </c>
      <c r="BL152" s="16" t="s">
        <v>126</v>
      </c>
      <c r="BM152" s="176" t="s">
        <v>381</v>
      </c>
    </row>
    <row r="153" spans="1:47" s="2" customFormat="1" ht="12">
      <c r="A153" s="35"/>
      <c r="B153" s="36"/>
      <c r="C153" s="35"/>
      <c r="D153" s="178" t="s">
        <v>134</v>
      </c>
      <c r="E153" s="35"/>
      <c r="F153" s="179" t="s">
        <v>382</v>
      </c>
      <c r="G153" s="35"/>
      <c r="H153" s="35"/>
      <c r="I153" s="180"/>
      <c r="J153" s="35"/>
      <c r="K153" s="35"/>
      <c r="L153" s="36"/>
      <c r="M153" s="181"/>
      <c r="N153" s="182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134</v>
      </c>
      <c r="AU153" s="16" t="s">
        <v>81</v>
      </c>
    </row>
    <row r="154" spans="1:47" s="2" customFormat="1" ht="12">
      <c r="A154" s="35"/>
      <c r="B154" s="36"/>
      <c r="C154" s="35"/>
      <c r="D154" s="178" t="s">
        <v>136</v>
      </c>
      <c r="E154" s="35"/>
      <c r="F154" s="183" t="s">
        <v>383</v>
      </c>
      <c r="G154" s="35"/>
      <c r="H154" s="35"/>
      <c r="I154" s="180"/>
      <c r="J154" s="35"/>
      <c r="K154" s="35"/>
      <c r="L154" s="36"/>
      <c r="M154" s="181"/>
      <c r="N154" s="182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136</v>
      </c>
      <c r="AU154" s="16" t="s">
        <v>81</v>
      </c>
    </row>
    <row r="155" spans="1:51" s="12" customFormat="1" ht="12">
      <c r="A155" s="12"/>
      <c r="B155" s="184"/>
      <c r="C155" s="12"/>
      <c r="D155" s="178" t="s">
        <v>170</v>
      </c>
      <c r="E155" s="185" t="s">
        <v>1</v>
      </c>
      <c r="F155" s="186" t="s">
        <v>384</v>
      </c>
      <c r="G155" s="12"/>
      <c r="H155" s="187">
        <v>124.87</v>
      </c>
      <c r="I155" s="188"/>
      <c r="J155" s="12"/>
      <c r="K155" s="12"/>
      <c r="L155" s="184"/>
      <c r="M155" s="189"/>
      <c r="N155" s="190"/>
      <c r="O155" s="190"/>
      <c r="P155" s="190"/>
      <c r="Q155" s="190"/>
      <c r="R155" s="190"/>
      <c r="S155" s="190"/>
      <c r="T155" s="19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185" t="s">
        <v>170</v>
      </c>
      <c r="AU155" s="185" t="s">
        <v>81</v>
      </c>
      <c r="AV155" s="12" t="s">
        <v>83</v>
      </c>
      <c r="AW155" s="12" t="s">
        <v>30</v>
      </c>
      <c r="AX155" s="12" t="s">
        <v>81</v>
      </c>
      <c r="AY155" s="185" t="s">
        <v>127</v>
      </c>
    </row>
    <row r="156" spans="1:65" s="2" customFormat="1" ht="21.75" customHeight="1">
      <c r="A156" s="35"/>
      <c r="B156" s="163"/>
      <c r="C156" s="164" t="s">
        <v>166</v>
      </c>
      <c r="D156" s="164" t="s">
        <v>128</v>
      </c>
      <c r="E156" s="165" t="s">
        <v>385</v>
      </c>
      <c r="F156" s="166" t="s">
        <v>386</v>
      </c>
      <c r="G156" s="167" t="s">
        <v>217</v>
      </c>
      <c r="H156" s="168">
        <v>21.692</v>
      </c>
      <c r="I156" s="169"/>
      <c r="J156" s="170">
        <f>ROUND(I156*H156,2)</f>
        <v>0</v>
      </c>
      <c r="K156" s="171"/>
      <c r="L156" s="36"/>
      <c r="M156" s="172" t="s">
        <v>1</v>
      </c>
      <c r="N156" s="173" t="s">
        <v>38</v>
      </c>
      <c r="O156" s="74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76" t="s">
        <v>126</v>
      </c>
      <c r="AT156" s="176" t="s">
        <v>128</v>
      </c>
      <c r="AU156" s="176" t="s">
        <v>81</v>
      </c>
      <c r="AY156" s="16" t="s">
        <v>127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6" t="s">
        <v>81</v>
      </c>
      <c r="BK156" s="177">
        <f>ROUND(I156*H156,2)</f>
        <v>0</v>
      </c>
      <c r="BL156" s="16" t="s">
        <v>126</v>
      </c>
      <c r="BM156" s="176" t="s">
        <v>387</v>
      </c>
    </row>
    <row r="157" spans="1:47" s="2" customFormat="1" ht="12">
      <c r="A157" s="35"/>
      <c r="B157" s="36"/>
      <c r="C157" s="35"/>
      <c r="D157" s="178" t="s">
        <v>134</v>
      </c>
      <c r="E157" s="35"/>
      <c r="F157" s="179" t="s">
        <v>388</v>
      </c>
      <c r="G157" s="35"/>
      <c r="H157" s="35"/>
      <c r="I157" s="180"/>
      <c r="J157" s="35"/>
      <c r="K157" s="35"/>
      <c r="L157" s="36"/>
      <c r="M157" s="181"/>
      <c r="N157" s="182"/>
      <c r="O157" s="74"/>
      <c r="P157" s="74"/>
      <c r="Q157" s="74"/>
      <c r="R157" s="74"/>
      <c r="S157" s="74"/>
      <c r="T157" s="7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6" t="s">
        <v>134</v>
      </c>
      <c r="AU157" s="16" t="s">
        <v>81</v>
      </c>
    </row>
    <row r="158" spans="1:47" s="2" customFormat="1" ht="12">
      <c r="A158" s="35"/>
      <c r="B158" s="36"/>
      <c r="C158" s="35"/>
      <c r="D158" s="178" t="s">
        <v>136</v>
      </c>
      <c r="E158" s="35"/>
      <c r="F158" s="183" t="s">
        <v>389</v>
      </c>
      <c r="G158" s="35"/>
      <c r="H158" s="35"/>
      <c r="I158" s="180"/>
      <c r="J158" s="35"/>
      <c r="K158" s="35"/>
      <c r="L158" s="36"/>
      <c r="M158" s="181"/>
      <c r="N158" s="182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136</v>
      </c>
      <c r="AU158" s="16" t="s">
        <v>81</v>
      </c>
    </row>
    <row r="159" spans="1:51" s="12" customFormat="1" ht="12">
      <c r="A159" s="12"/>
      <c r="B159" s="184"/>
      <c r="C159" s="12"/>
      <c r="D159" s="178" t="s">
        <v>170</v>
      </c>
      <c r="E159" s="185" t="s">
        <v>1</v>
      </c>
      <c r="F159" s="186" t="s">
        <v>390</v>
      </c>
      <c r="G159" s="12"/>
      <c r="H159" s="187">
        <v>21.692</v>
      </c>
      <c r="I159" s="188"/>
      <c r="J159" s="12"/>
      <c r="K159" s="12"/>
      <c r="L159" s="184"/>
      <c r="M159" s="189"/>
      <c r="N159" s="190"/>
      <c r="O159" s="190"/>
      <c r="P159" s="190"/>
      <c r="Q159" s="190"/>
      <c r="R159" s="190"/>
      <c r="S159" s="190"/>
      <c r="T159" s="19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185" t="s">
        <v>170</v>
      </c>
      <c r="AU159" s="185" t="s">
        <v>81</v>
      </c>
      <c r="AV159" s="12" t="s">
        <v>83</v>
      </c>
      <c r="AW159" s="12" t="s">
        <v>30</v>
      </c>
      <c r="AX159" s="12" t="s">
        <v>81</v>
      </c>
      <c r="AY159" s="185" t="s">
        <v>127</v>
      </c>
    </row>
    <row r="160" spans="1:65" s="2" customFormat="1" ht="24.15" customHeight="1">
      <c r="A160" s="35"/>
      <c r="B160" s="163"/>
      <c r="C160" s="164" t="s">
        <v>172</v>
      </c>
      <c r="D160" s="164" t="s">
        <v>128</v>
      </c>
      <c r="E160" s="165" t="s">
        <v>391</v>
      </c>
      <c r="F160" s="166" t="s">
        <v>392</v>
      </c>
      <c r="G160" s="167" t="s">
        <v>217</v>
      </c>
      <c r="H160" s="168">
        <v>94.32</v>
      </c>
      <c r="I160" s="169"/>
      <c r="J160" s="170">
        <f>ROUND(I160*H160,2)</f>
        <v>0</v>
      </c>
      <c r="K160" s="171"/>
      <c r="L160" s="36"/>
      <c r="M160" s="172" t="s">
        <v>1</v>
      </c>
      <c r="N160" s="173" t="s">
        <v>38</v>
      </c>
      <c r="O160" s="74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76" t="s">
        <v>126</v>
      </c>
      <c r="AT160" s="176" t="s">
        <v>128</v>
      </c>
      <c r="AU160" s="176" t="s">
        <v>81</v>
      </c>
      <c r="AY160" s="16" t="s">
        <v>127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6" t="s">
        <v>81</v>
      </c>
      <c r="BK160" s="177">
        <f>ROUND(I160*H160,2)</f>
        <v>0</v>
      </c>
      <c r="BL160" s="16" t="s">
        <v>126</v>
      </c>
      <c r="BM160" s="176" t="s">
        <v>393</v>
      </c>
    </row>
    <row r="161" spans="1:47" s="2" customFormat="1" ht="12">
      <c r="A161" s="35"/>
      <c r="B161" s="36"/>
      <c r="C161" s="35"/>
      <c r="D161" s="178" t="s">
        <v>134</v>
      </c>
      <c r="E161" s="35"/>
      <c r="F161" s="179" t="s">
        <v>394</v>
      </c>
      <c r="G161" s="35"/>
      <c r="H161" s="35"/>
      <c r="I161" s="180"/>
      <c r="J161" s="35"/>
      <c r="K161" s="35"/>
      <c r="L161" s="36"/>
      <c r="M161" s="181"/>
      <c r="N161" s="182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134</v>
      </c>
      <c r="AU161" s="16" t="s">
        <v>81</v>
      </c>
    </row>
    <row r="162" spans="1:47" s="2" customFormat="1" ht="12">
      <c r="A162" s="35"/>
      <c r="B162" s="36"/>
      <c r="C162" s="35"/>
      <c r="D162" s="178" t="s">
        <v>136</v>
      </c>
      <c r="E162" s="35"/>
      <c r="F162" s="183" t="s">
        <v>395</v>
      </c>
      <c r="G162" s="35"/>
      <c r="H162" s="35"/>
      <c r="I162" s="180"/>
      <c r="J162" s="35"/>
      <c r="K162" s="35"/>
      <c r="L162" s="36"/>
      <c r="M162" s="181"/>
      <c r="N162" s="182"/>
      <c r="O162" s="74"/>
      <c r="P162" s="74"/>
      <c r="Q162" s="74"/>
      <c r="R162" s="74"/>
      <c r="S162" s="74"/>
      <c r="T162" s="7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6" t="s">
        <v>136</v>
      </c>
      <c r="AU162" s="16" t="s">
        <v>81</v>
      </c>
    </row>
    <row r="163" spans="1:51" s="12" customFormat="1" ht="12">
      <c r="A163" s="12"/>
      <c r="B163" s="184"/>
      <c r="C163" s="12"/>
      <c r="D163" s="178" t="s">
        <v>170</v>
      </c>
      <c r="E163" s="185" t="s">
        <v>1</v>
      </c>
      <c r="F163" s="186" t="s">
        <v>396</v>
      </c>
      <c r="G163" s="12"/>
      <c r="H163" s="187">
        <v>94.32</v>
      </c>
      <c r="I163" s="188"/>
      <c r="J163" s="12"/>
      <c r="K163" s="12"/>
      <c r="L163" s="184"/>
      <c r="M163" s="189"/>
      <c r="N163" s="190"/>
      <c r="O163" s="190"/>
      <c r="P163" s="190"/>
      <c r="Q163" s="190"/>
      <c r="R163" s="190"/>
      <c r="S163" s="190"/>
      <c r="T163" s="19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185" t="s">
        <v>170</v>
      </c>
      <c r="AU163" s="185" t="s">
        <v>81</v>
      </c>
      <c r="AV163" s="12" t="s">
        <v>83</v>
      </c>
      <c r="AW163" s="12" t="s">
        <v>30</v>
      </c>
      <c r="AX163" s="12" t="s">
        <v>81</v>
      </c>
      <c r="AY163" s="185" t="s">
        <v>127</v>
      </c>
    </row>
    <row r="164" spans="1:65" s="2" customFormat="1" ht="21.75" customHeight="1">
      <c r="A164" s="35"/>
      <c r="B164" s="163"/>
      <c r="C164" s="164" t="s">
        <v>176</v>
      </c>
      <c r="D164" s="164" t="s">
        <v>128</v>
      </c>
      <c r="E164" s="165" t="s">
        <v>397</v>
      </c>
      <c r="F164" s="166" t="s">
        <v>398</v>
      </c>
      <c r="G164" s="167" t="s">
        <v>243</v>
      </c>
      <c r="H164" s="168">
        <v>28</v>
      </c>
      <c r="I164" s="169"/>
      <c r="J164" s="170">
        <f>ROUND(I164*H164,2)</f>
        <v>0</v>
      </c>
      <c r="K164" s="171"/>
      <c r="L164" s="36"/>
      <c r="M164" s="172" t="s">
        <v>1</v>
      </c>
      <c r="N164" s="173" t="s">
        <v>38</v>
      </c>
      <c r="O164" s="74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76" t="s">
        <v>126</v>
      </c>
      <c r="AT164" s="176" t="s">
        <v>128</v>
      </c>
      <c r="AU164" s="176" t="s">
        <v>81</v>
      </c>
      <c r="AY164" s="16" t="s">
        <v>127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6" t="s">
        <v>81</v>
      </c>
      <c r="BK164" s="177">
        <f>ROUND(I164*H164,2)</f>
        <v>0</v>
      </c>
      <c r="BL164" s="16" t="s">
        <v>126</v>
      </c>
      <c r="BM164" s="176" t="s">
        <v>399</v>
      </c>
    </row>
    <row r="165" spans="1:47" s="2" customFormat="1" ht="12">
      <c r="A165" s="35"/>
      <c r="B165" s="36"/>
      <c r="C165" s="35"/>
      <c r="D165" s="178" t="s">
        <v>134</v>
      </c>
      <c r="E165" s="35"/>
      <c r="F165" s="179" t="s">
        <v>400</v>
      </c>
      <c r="G165" s="35"/>
      <c r="H165" s="35"/>
      <c r="I165" s="180"/>
      <c r="J165" s="35"/>
      <c r="K165" s="35"/>
      <c r="L165" s="36"/>
      <c r="M165" s="181"/>
      <c r="N165" s="182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134</v>
      </c>
      <c r="AU165" s="16" t="s">
        <v>81</v>
      </c>
    </row>
    <row r="166" spans="1:47" s="2" customFormat="1" ht="12">
      <c r="A166" s="35"/>
      <c r="B166" s="36"/>
      <c r="C166" s="35"/>
      <c r="D166" s="178" t="s">
        <v>136</v>
      </c>
      <c r="E166" s="35"/>
      <c r="F166" s="183" t="s">
        <v>401</v>
      </c>
      <c r="G166" s="35"/>
      <c r="H166" s="35"/>
      <c r="I166" s="180"/>
      <c r="J166" s="35"/>
      <c r="K166" s="35"/>
      <c r="L166" s="36"/>
      <c r="M166" s="181"/>
      <c r="N166" s="182"/>
      <c r="O166" s="74"/>
      <c r="P166" s="74"/>
      <c r="Q166" s="74"/>
      <c r="R166" s="74"/>
      <c r="S166" s="74"/>
      <c r="T166" s="7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136</v>
      </c>
      <c r="AU166" s="16" t="s">
        <v>81</v>
      </c>
    </row>
    <row r="167" spans="1:51" s="12" customFormat="1" ht="12">
      <c r="A167" s="12"/>
      <c r="B167" s="184"/>
      <c r="C167" s="12"/>
      <c r="D167" s="178" t="s">
        <v>170</v>
      </c>
      <c r="E167" s="185" t="s">
        <v>1</v>
      </c>
      <c r="F167" s="186" t="s">
        <v>402</v>
      </c>
      <c r="G167" s="12"/>
      <c r="H167" s="187">
        <v>28</v>
      </c>
      <c r="I167" s="188"/>
      <c r="J167" s="12"/>
      <c r="K167" s="12"/>
      <c r="L167" s="184"/>
      <c r="M167" s="189"/>
      <c r="N167" s="190"/>
      <c r="O167" s="190"/>
      <c r="P167" s="190"/>
      <c r="Q167" s="190"/>
      <c r="R167" s="190"/>
      <c r="S167" s="190"/>
      <c r="T167" s="19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185" t="s">
        <v>170</v>
      </c>
      <c r="AU167" s="185" t="s">
        <v>81</v>
      </c>
      <c r="AV167" s="12" t="s">
        <v>83</v>
      </c>
      <c r="AW167" s="12" t="s">
        <v>30</v>
      </c>
      <c r="AX167" s="12" t="s">
        <v>81</v>
      </c>
      <c r="AY167" s="185" t="s">
        <v>127</v>
      </c>
    </row>
    <row r="168" spans="1:65" s="2" customFormat="1" ht="21.75" customHeight="1">
      <c r="A168" s="35"/>
      <c r="B168" s="163"/>
      <c r="C168" s="164" t="s">
        <v>181</v>
      </c>
      <c r="D168" s="164" t="s">
        <v>128</v>
      </c>
      <c r="E168" s="165" t="s">
        <v>403</v>
      </c>
      <c r="F168" s="166" t="s">
        <v>404</v>
      </c>
      <c r="G168" s="167" t="s">
        <v>243</v>
      </c>
      <c r="H168" s="168">
        <v>28</v>
      </c>
      <c r="I168" s="169"/>
      <c r="J168" s="170">
        <f>ROUND(I168*H168,2)</f>
        <v>0</v>
      </c>
      <c r="K168" s="171"/>
      <c r="L168" s="36"/>
      <c r="M168" s="172" t="s">
        <v>1</v>
      </c>
      <c r="N168" s="173" t="s">
        <v>38</v>
      </c>
      <c r="O168" s="74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76" t="s">
        <v>126</v>
      </c>
      <c r="AT168" s="176" t="s">
        <v>128</v>
      </c>
      <c r="AU168" s="176" t="s">
        <v>81</v>
      </c>
      <c r="AY168" s="16" t="s">
        <v>127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6" t="s">
        <v>81</v>
      </c>
      <c r="BK168" s="177">
        <f>ROUND(I168*H168,2)</f>
        <v>0</v>
      </c>
      <c r="BL168" s="16" t="s">
        <v>126</v>
      </c>
      <c r="BM168" s="176" t="s">
        <v>405</v>
      </c>
    </row>
    <row r="169" spans="1:47" s="2" customFormat="1" ht="12">
      <c r="A169" s="35"/>
      <c r="B169" s="36"/>
      <c r="C169" s="35"/>
      <c r="D169" s="178" t="s">
        <v>134</v>
      </c>
      <c r="E169" s="35"/>
      <c r="F169" s="179" t="s">
        <v>406</v>
      </c>
      <c r="G169" s="35"/>
      <c r="H169" s="35"/>
      <c r="I169" s="180"/>
      <c r="J169" s="35"/>
      <c r="K169" s="35"/>
      <c r="L169" s="36"/>
      <c r="M169" s="181"/>
      <c r="N169" s="182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134</v>
      </c>
      <c r="AU169" s="16" t="s">
        <v>81</v>
      </c>
    </row>
    <row r="170" spans="1:47" s="2" customFormat="1" ht="12">
      <c r="A170" s="35"/>
      <c r="B170" s="36"/>
      <c r="C170" s="35"/>
      <c r="D170" s="178" t="s">
        <v>136</v>
      </c>
      <c r="E170" s="35"/>
      <c r="F170" s="183" t="s">
        <v>407</v>
      </c>
      <c r="G170" s="35"/>
      <c r="H170" s="35"/>
      <c r="I170" s="180"/>
      <c r="J170" s="35"/>
      <c r="K170" s="35"/>
      <c r="L170" s="36"/>
      <c r="M170" s="181"/>
      <c r="N170" s="182"/>
      <c r="O170" s="74"/>
      <c r="P170" s="74"/>
      <c r="Q170" s="74"/>
      <c r="R170" s="74"/>
      <c r="S170" s="74"/>
      <c r="T170" s="7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136</v>
      </c>
      <c r="AU170" s="16" t="s">
        <v>81</v>
      </c>
    </row>
    <row r="171" spans="1:51" s="12" customFormat="1" ht="12">
      <c r="A171" s="12"/>
      <c r="B171" s="184"/>
      <c r="C171" s="12"/>
      <c r="D171" s="178" t="s">
        <v>170</v>
      </c>
      <c r="E171" s="185" t="s">
        <v>1</v>
      </c>
      <c r="F171" s="186" t="s">
        <v>402</v>
      </c>
      <c r="G171" s="12"/>
      <c r="H171" s="187">
        <v>28</v>
      </c>
      <c r="I171" s="188"/>
      <c r="J171" s="12"/>
      <c r="K171" s="12"/>
      <c r="L171" s="184"/>
      <c r="M171" s="189"/>
      <c r="N171" s="190"/>
      <c r="O171" s="190"/>
      <c r="P171" s="190"/>
      <c r="Q171" s="190"/>
      <c r="R171" s="190"/>
      <c r="S171" s="190"/>
      <c r="T171" s="19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185" t="s">
        <v>170</v>
      </c>
      <c r="AU171" s="185" t="s">
        <v>81</v>
      </c>
      <c r="AV171" s="12" t="s">
        <v>83</v>
      </c>
      <c r="AW171" s="12" t="s">
        <v>30</v>
      </c>
      <c r="AX171" s="12" t="s">
        <v>81</v>
      </c>
      <c r="AY171" s="185" t="s">
        <v>127</v>
      </c>
    </row>
    <row r="172" spans="1:63" s="11" customFormat="1" ht="25.9" customHeight="1">
      <c r="A172" s="11"/>
      <c r="B172" s="152"/>
      <c r="C172" s="11"/>
      <c r="D172" s="153" t="s">
        <v>72</v>
      </c>
      <c r="E172" s="154" t="s">
        <v>83</v>
      </c>
      <c r="F172" s="154" t="s">
        <v>408</v>
      </c>
      <c r="G172" s="11"/>
      <c r="H172" s="11"/>
      <c r="I172" s="155"/>
      <c r="J172" s="156">
        <f>BK172</f>
        <v>0</v>
      </c>
      <c r="K172" s="11"/>
      <c r="L172" s="152"/>
      <c r="M172" s="157"/>
      <c r="N172" s="158"/>
      <c r="O172" s="158"/>
      <c r="P172" s="159">
        <f>SUM(P173:P196)</f>
        <v>0</v>
      </c>
      <c r="Q172" s="158"/>
      <c r="R172" s="159">
        <f>SUM(R173:R196)</f>
        <v>0</v>
      </c>
      <c r="S172" s="158"/>
      <c r="T172" s="160">
        <f>SUM(T173:T196)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153" t="s">
        <v>81</v>
      </c>
      <c r="AT172" s="161" t="s">
        <v>72</v>
      </c>
      <c r="AU172" s="161" t="s">
        <v>73</v>
      </c>
      <c r="AY172" s="153" t="s">
        <v>127</v>
      </c>
      <c r="BK172" s="162">
        <f>SUM(BK173:BK196)</f>
        <v>0</v>
      </c>
    </row>
    <row r="173" spans="1:65" s="2" customFormat="1" ht="24.15" customHeight="1">
      <c r="A173" s="35"/>
      <c r="B173" s="163"/>
      <c r="C173" s="164" t="s">
        <v>185</v>
      </c>
      <c r="D173" s="164" t="s">
        <v>128</v>
      </c>
      <c r="E173" s="165" t="s">
        <v>409</v>
      </c>
      <c r="F173" s="166" t="s">
        <v>410</v>
      </c>
      <c r="G173" s="167" t="s">
        <v>228</v>
      </c>
      <c r="H173" s="168">
        <v>24</v>
      </c>
      <c r="I173" s="169"/>
      <c r="J173" s="170">
        <f>ROUND(I173*H173,2)</f>
        <v>0</v>
      </c>
      <c r="K173" s="171"/>
      <c r="L173" s="36"/>
      <c r="M173" s="172" t="s">
        <v>1</v>
      </c>
      <c r="N173" s="173" t="s">
        <v>38</v>
      </c>
      <c r="O173" s="74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76" t="s">
        <v>126</v>
      </c>
      <c r="AT173" s="176" t="s">
        <v>128</v>
      </c>
      <c r="AU173" s="176" t="s">
        <v>81</v>
      </c>
      <c r="AY173" s="16" t="s">
        <v>127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6" t="s">
        <v>81</v>
      </c>
      <c r="BK173" s="177">
        <f>ROUND(I173*H173,2)</f>
        <v>0</v>
      </c>
      <c r="BL173" s="16" t="s">
        <v>126</v>
      </c>
      <c r="BM173" s="176" t="s">
        <v>411</v>
      </c>
    </row>
    <row r="174" spans="1:47" s="2" customFormat="1" ht="12">
      <c r="A174" s="35"/>
      <c r="B174" s="36"/>
      <c r="C174" s="35"/>
      <c r="D174" s="178" t="s">
        <v>134</v>
      </c>
      <c r="E174" s="35"/>
      <c r="F174" s="179" t="s">
        <v>412</v>
      </c>
      <c r="G174" s="35"/>
      <c r="H174" s="35"/>
      <c r="I174" s="180"/>
      <c r="J174" s="35"/>
      <c r="K174" s="35"/>
      <c r="L174" s="36"/>
      <c r="M174" s="181"/>
      <c r="N174" s="182"/>
      <c r="O174" s="74"/>
      <c r="P174" s="74"/>
      <c r="Q174" s="74"/>
      <c r="R174" s="74"/>
      <c r="S174" s="74"/>
      <c r="T174" s="7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134</v>
      </c>
      <c r="AU174" s="16" t="s">
        <v>81</v>
      </c>
    </row>
    <row r="175" spans="1:47" s="2" customFormat="1" ht="12">
      <c r="A175" s="35"/>
      <c r="B175" s="36"/>
      <c r="C175" s="35"/>
      <c r="D175" s="178" t="s">
        <v>136</v>
      </c>
      <c r="E175" s="35"/>
      <c r="F175" s="183" t="s">
        <v>413</v>
      </c>
      <c r="G175" s="35"/>
      <c r="H175" s="35"/>
      <c r="I175" s="180"/>
      <c r="J175" s="35"/>
      <c r="K175" s="35"/>
      <c r="L175" s="36"/>
      <c r="M175" s="181"/>
      <c r="N175" s="182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136</v>
      </c>
      <c r="AU175" s="16" t="s">
        <v>81</v>
      </c>
    </row>
    <row r="176" spans="1:51" s="12" customFormat="1" ht="12">
      <c r="A176" s="12"/>
      <c r="B176" s="184"/>
      <c r="C176" s="12"/>
      <c r="D176" s="178" t="s">
        <v>170</v>
      </c>
      <c r="E176" s="185" t="s">
        <v>1</v>
      </c>
      <c r="F176" s="186" t="s">
        <v>414</v>
      </c>
      <c r="G176" s="12"/>
      <c r="H176" s="187">
        <v>24</v>
      </c>
      <c r="I176" s="188"/>
      <c r="J176" s="12"/>
      <c r="K176" s="12"/>
      <c r="L176" s="184"/>
      <c r="M176" s="189"/>
      <c r="N176" s="190"/>
      <c r="O176" s="190"/>
      <c r="P176" s="190"/>
      <c r="Q176" s="190"/>
      <c r="R176" s="190"/>
      <c r="S176" s="190"/>
      <c r="T176" s="191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185" t="s">
        <v>170</v>
      </c>
      <c r="AU176" s="185" t="s">
        <v>81</v>
      </c>
      <c r="AV176" s="12" t="s">
        <v>83</v>
      </c>
      <c r="AW176" s="12" t="s">
        <v>30</v>
      </c>
      <c r="AX176" s="12" t="s">
        <v>81</v>
      </c>
      <c r="AY176" s="185" t="s">
        <v>127</v>
      </c>
    </row>
    <row r="177" spans="1:65" s="2" customFormat="1" ht="21.75" customHeight="1">
      <c r="A177" s="35"/>
      <c r="B177" s="163"/>
      <c r="C177" s="164" t="s">
        <v>188</v>
      </c>
      <c r="D177" s="164" t="s">
        <v>128</v>
      </c>
      <c r="E177" s="165" t="s">
        <v>415</v>
      </c>
      <c r="F177" s="166" t="s">
        <v>416</v>
      </c>
      <c r="G177" s="167" t="s">
        <v>228</v>
      </c>
      <c r="H177" s="168">
        <v>127.5</v>
      </c>
      <c r="I177" s="169"/>
      <c r="J177" s="170">
        <f>ROUND(I177*H177,2)</f>
        <v>0</v>
      </c>
      <c r="K177" s="171"/>
      <c r="L177" s="36"/>
      <c r="M177" s="172" t="s">
        <v>1</v>
      </c>
      <c r="N177" s="173" t="s">
        <v>38</v>
      </c>
      <c r="O177" s="74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76" t="s">
        <v>126</v>
      </c>
      <c r="AT177" s="176" t="s">
        <v>128</v>
      </c>
      <c r="AU177" s="176" t="s">
        <v>81</v>
      </c>
      <c r="AY177" s="16" t="s">
        <v>127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6" t="s">
        <v>81</v>
      </c>
      <c r="BK177" s="177">
        <f>ROUND(I177*H177,2)</f>
        <v>0</v>
      </c>
      <c r="BL177" s="16" t="s">
        <v>126</v>
      </c>
      <c r="BM177" s="176" t="s">
        <v>417</v>
      </c>
    </row>
    <row r="178" spans="1:47" s="2" customFormat="1" ht="12">
      <c r="A178" s="35"/>
      <c r="B178" s="36"/>
      <c r="C178" s="35"/>
      <c r="D178" s="178" t="s">
        <v>134</v>
      </c>
      <c r="E178" s="35"/>
      <c r="F178" s="179" t="s">
        <v>416</v>
      </c>
      <c r="G178" s="35"/>
      <c r="H178" s="35"/>
      <c r="I178" s="180"/>
      <c r="J178" s="35"/>
      <c r="K178" s="35"/>
      <c r="L178" s="36"/>
      <c r="M178" s="181"/>
      <c r="N178" s="182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134</v>
      </c>
      <c r="AU178" s="16" t="s">
        <v>81</v>
      </c>
    </row>
    <row r="179" spans="1:47" s="2" customFormat="1" ht="12">
      <c r="A179" s="35"/>
      <c r="B179" s="36"/>
      <c r="C179" s="35"/>
      <c r="D179" s="178" t="s">
        <v>136</v>
      </c>
      <c r="E179" s="35"/>
      <c r="F179" s="183" t="s">
        <v>418</v>
      </c>
      <c r="G179" s="35"/>
      <c r="H179" s="35"/>
      <c r="I179" s="180"/>
      <c r="J179" s="35"/>
      <c r="K179" s="35"/>
      <c r="L179" s="36"/>
      <c r="M179" s="181"/>
      <c r="N179" s="182"/>
      <c r="O179" s="74"/>
      <c r="P179" s="74"/>
      <c r="Q179" s="74"/>
      <c r="R179" s="74"/>
      <c r="S179" s="74"/>
      <c r="T179" s="7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6" t="s">
        <v>136</v>
      </c>
      <c r="AU179" s="16" t="s">
        <v>81</v>
      </c>
    </row>
    <row r="180" spans="1:51" s="12" customFormat="1" ht="12">
      <c r="A180" s="12"/>
      <c r="B180" s="184"/>
      <c r="C180" s="12"/>
      <c r="D180" s="178" t="s">
        <v>170</v>
      </c>
      <c r="E180" s="185" t="s">
        <v>1</v>
      </c>
      <c r="F180" s="186" t="s">
        <v>419</v>
      </c>
      <c r="G180" s="12"/>
      <c r="H180" s="187">
        <v>127.5</v>
      </c>
      <c r="I180" s="188"/>
      <c r="J180" s="12"/>
      <c r="K180" s="12"/>
      <c r="L180" s="184"/>
      <c r="M180" s="189"/>
      <c r="N180" s="190"/>
      <c r="O180" s="190"/>
      <c r="P180" s="190"/>
      <c r="Q180" s="190"/>
      <c r="R180" s="190"/>
      <c r="S180" s="190"/>
      <c r="T180" s="191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185" t="s">
        <v>170</v>
      </c>
      <c r="AU180" s="185" t="s">
        <v>81</v>
      </c>
      <c r="AV180" s="12" t="s">
        <v>83</v>
      </c>
      <c r="AW180" s="12" t="s">
        <v>30</v>
      </c>
      <c r="AX180" s="12" t="s">
        <v>81</v>
      </c>
      <c r="AY180" s="185" t="s">
        <v>127</v>
      </c>
    </row>
    <row r="181" spans="1:65" s="2" customFormat="1" ht="24.15" customHeight="1">
      <c r="A181" s="35"/>
      <c r="B181" s="163"/>
      <c r="C181" s="164" t="s">
        <v>197</v>
      </c>
      <c r="D181" s="164" t="s">
        <v>128</v>
      </c>
      <c r="E181" s="165" t="s">
        <v>420</v>
      </c>
      <c r="F181" s="166" t="s">
        <v>421</v>
      </c>
      <c r="G181" s="167" t="s">
        <v>228</v>
      </c>
      <c r="H181" s="168">
        <v>496.125</v>
      </c>
      <c r="I181" s="169"/>
      <c r="J181" s="170">
        <f>ROUND(I181*H181,2)</f>
        <v>0</v>
      </c>
      <c r="K181" s="171"/>
      <c r="L181" s="36"/>
      <c r="M181" s="172" t="s">
        <v>1</v>
      </c>
      <c r="N181" s="173" t="s">
        <v>38</v>
      </c>
      <c r="O181" s="74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76" t="s">
        <v>126</v>
      </c>
      <c r="AT181" s="176" t="s">
        <v>128</v>
      </c>
      <c r="AU181" s="176" t="s">
        <v>81</v>
      </c>
      <c r="AY181" s="16" t="s">
        <v>127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6" t="s">
        <v>81</v>
      </c>
      <c r="BK181" s="177">
        <f>ROUND(I181*H181,2)</f>
        <v>0</v>
      </c>
      <c r="BL181" s="16" t="s">
        <v>126</v>
      </c>
      <c r="BM181" s="176" t="s">
        <v>422</v>
      </c>
    </row>
    <row r="182" spans="1:47" s="2" customFormat="1" ht="12">
      <c r="A182" s="35"/>
      <c r="B182" s="36"/>
      <c r="C182" s="35"/>
      <c r="D182" s="178" t="s">
        <v>134</v>
      </c>
      <c r="E182" s="35"/>
      <c r="F182" s="179" t="s">
        <v>423</v>
      </c>
      <c r="G182" s="35"/>
      <c r="H182" s="35"/>
      <c r="I182" s="180"/>
      <c r="J182" s="35"/>
      <c r="K182" s="35"/>
      <c r="L182" s="36"/>
      <c r="M182" s="181"/>
      <c r="N182" s="182"/>
      <c r="O182" s="74"/>
      <c r="P182" s="74"/>
      <c r="Q182" s="74"/>
      <c r="R182" s="74"/>
      <c r="S182" s="74"/>
      <c r="T182" s="7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134</v>
      </c>
      <c r="AU182" s="16" t="s">
        <v>81</v>
      </c>
    </row>
    <row r="183" spans="1:47" s="2" customFormat="1" ht="12">
      <c r="A183" s="35"/>
      <c r="B183" s="36"/>
      <c r="C183" s="35"/>
      <c r="D183" s="178" t="s">
        <v>136</v>
      </c>
      <c r="E183" s="35"/>
      <c r="F183" s="183" t="s">
        <v>424</v>
      </c>
      <c r="G183" s="35"/>
      <c r="H183" s="35"/>
      <c r="I183" s="180"/>
      <c r="J183" s="35"/>
      <c r="K183" s="35"/>
      <c r="L183" s="36"/>
      <c r="M183" s="181"/>
      <c r="N183" s="182"/>
      <c r="O183" s="74"/>
      <c r="P183" s="74"/>
      <c r="Q183" s="74"/>
      <c r="R183" s="74"/>
      <c r="S183" s="74"/>
      <c r="T183" s="7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136</v>
      </c>
      <c r="AU183" s="16" t="s">
        <v>81</v>
      </c>
    </row>
    <row r="184" spans="1:51" s="12" customFormat="1" ht="12">
      <c r="A184" s="12"/>
      <c r="B184" s="184"/>
      <c r="C184" s="12"/>
      <c r="D184" s="178" t="s">
        <v>170</v>
      </c>
      <c r="E184" s="185" t="s">
        <v>1</v>
      </c>
      <c r="F184" s="186" t="s">
        <v>425</v>
      </c>
      <c r="G184" s="12"/>
      <c r="H184" s="187">
        <v>496.125</v>
      </c>
      <c r="I184" s="188"/>
      <c r="J184" s="12"/>
      <c r="K184" s="12"/>
      <c r="L184" s="184"/>
      <c r="M184" s="189"/>
      <c r="N184" s="190"/>
      <c r="O184" s="190"/>
      <c r="P184" s="190"/>
      <c r="Q184" s="190"/>
      <c r="R184" s="190"/>
      <c r="S184" s="190"/>
      <c r="T184" s="19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185" t="s">
        <v>170</v>
      </c>
      <c r="AU184" s="185" t="s">
        <v>81</v>
      </c>
      <c r="AV184" s="12" t="s">
        <v>83</v>
      </c>
      <c r="AW184" s="12" t="s">
        <v>30</v>
      </c>
      <c r="AX184" s="12" t="s">
        <v>81</v>
      </c>
      <c r="AY184" s="185" t="s">
        <v>127</v>
      </c>
    </row>
    <row r="185" spans="1:65" s="2" customFormat="1" ht="24.15" customHeight="1">
      <c r="A185" s="35"/>
      <c r="B185" s="163"/>
      <c r="C185" s="164" t="s">
        <v>8</v>
      </c>
      <c r="D185" s="164" t="s">
        <v>128</v>
      </c>
      <c r="E185" s="165" t="s">
        <v>426</v>
      </c>
      <c r="F185" s="166" t="s">
        <v>427</v>
      </c>
      <c r="G185" s="167" t="s">
        <v>228</v>
      </c>
      <c r="H185" s="168">
        <v>34</v>
      </c>
      <c r="I185" s="169"/>
      <c r="J185" s="170">
        <f>ROUND(I185*H185,2)</f>
        <v>0</v>
      </c>
      <c r="K185" s="171"/>
      <c r="L185" s="36"/>
      <c r="M185" s="172" t="s">
        <v>1</v>
      </c>
      <c r="N185" s="173" t="s">
        <v>38</v>
      </c>
      <c r="O185" s="74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76" t="s">
        <v>126</v>
      </c>
      <c r="AT185" s="176" t="s">
        <v>128</v>
      </c>
      <c r="AU185" s="176" t="s">
        <v>81</v>
      </c>
      <c r="AY185" s="16" t="s">
        <v>127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6" t="s">
        <v>81</v>
      </c>
      <c r="BK185" s="177">
        <f>ROUND(I185*H185,2)</f>
        <v>0</v>
      </c>
      <c r="BL185" s="16" t="s">
        <v>126</v>
      </c>
      <c r="BM185" s="176" t="s">
        <v>428</v>
      </c>
    </row>
    <row r="186" spans="1:47" s="2" customFormat="1" ht="12">
      <c r="A186" s="35"/>
      <c r="B186" s="36"/>
      <c r="C186" s="35"/>
      <c r="D186" s="178" t="s">
        <v>134</v>
      </c>
      <c r="E186" s="35"/>
      <c r="F186" s="179" t="s">
        <v>429</v>
      </c>
      <c r="G186" s="35"/>
      <c r="H186" s="35"/>
      <c r="I186" s="180"/>
      <c r="J186" s="35"/>
      <c r="K186" s="35"/>
      <c r="L186" s="36"/>
      <c r="M186" s="181"/>
      <c r="N186" s="182"/>
      <c r="O186" s="74"/>
      <c r="P186" s="74"/>
      <c r="Q186" s="74"/>
      <c r="R186" s="74"/>
      <c r="S186" s="74"/>
      <c r="T186" s="7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6" t="s">
        <v>134</v>
      </c>
      <c r="AU186" s="16" t="s">
        <v>81</v>
      </c>
    </row>
    <row r="187" spans="1:47" s="2" customFormat="1" ht="12">
      <c r="A187" s="35"/>
      <c r="B187" s="36"/>
      <c r="C187" s="35"/>
      <c r="D187" s="178" t="s">
        <v>136</v>
      </c>
      <c r="E187" s="35"/>
      <c r="F187" s="183" t="s">
        <v>424</v>
      </c>
      <c r="G187" s="35"/>
      <c r="H187" s="35"/>
      <c r="I187" s="180"/>
      <c r="J187" s="35"/>
      <c r="K187" s="35"/>
      <c r="L187" s="36"/>
      <c r="M187" s="181"/>
      <c r="N187" s="182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136</v>
      </c>
      <c r="AU187" s="16" t="s">
        <v>81</v>
      </c>
    </row>
    <row r="188" spans="1:51" s="12" customFormat="1" ht="12">
      <c r="A188" s="12"/>
      <c r="B188" s="184"/>
      <c r="C188" s="12"/>
      <c r="D188" s="178" t="s">
        <v>170</v>
      </c>
      <c r="E188" s="185" t="s">
        <v>1</v>
      </c>
      <c r="F188" s="186" t="s">
        <v>430</v>
      </c>
      <c r="G188" s="12"/>
      <c r="H188" s="187">
        <v>34</v>
      </c>
      <c r="I188" s="188"/>
      <c r="J188" s="12"/>
      <c r="K188" s="12"/>
      <c r="L188" s="184"/>
      <c r="M188" s="189"/>
      <c r="N188" s="190"/>
      <c r="O188" s="190"/>
      <c r="P188" s="190"/>
      <c r="Q188" s="190"/>
      <c r="R188" s="190"/>
      <c r="S188" s="190"/>
      <c r="T188" s="19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185" t="s">
        <v>170</v>
      </c>
      <c r="AU188" s="185" t="s">
        <v>81</v>
      </c>
      <c r="AV188" s="12" t="s">
        <v>83</v>
      </c>
      <c r="AW188" s="12" t="s">
        <v>30</v>
      </c>
      <c r="AX188" s="12" t="s">
        <v>81</v>
      </c>
      <c r="AY188" s="185" t="s">
        <v>127</v>
      </c>
    </row>
    <row r="189" spans="1:65" s="2" customFormat="1" ht="24.15" customHeight="1">
      <c r="A189" s="35"/>
      <c r="B189" s="163"/>
      <c r="C189" s="164" t="s">
        <v>192</v>
      </c>
      <c r="D189" s="164" t="s">
        <v>128</v>
      </c>
      <c r="E189" s="165" t="s">
        <v>431</v>
      </c>
      <c r="F189" s="166" t="s">
        <v>432</v>
      </c>
      <c r="G189" s="167" t="s">
        <v>228</v>
      </c>
      <c r="H189" s="168">
        <v>142.5</v>
      </c>
      <c r="I189" s="169"/>
      <c r="J189" s="170">
        <f>ROUND(I189*H189,2)</f>
        <v>0</v>
      </c>
      <c r="K189" s="171"/>
      <c r="L189" s="36"/>
      <c r="M189" s="172" t="s">
        <v>1</v>
      </c>
      <c r="N189" s="173" t="s">
        <v>38</v>
      </c>
      <c r="O189" s="74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76" t="s">
        <v>126</v>
      </c>
      <c r="AT189" s="176" t="s">
        <v>128</v>
      </c>
      <c r="AU189" s="176" t="s">
        <v>81</v>
      </c>
      <c r="AY189" s="16" t="s">
        <v>127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6" t="s">
        <v>81</v>
      </c>
      <c r="BK189" s="177">
        <f>ROUND(I189*H189,2)</f>
        <v>0</v>
      </c>
      <c r="BL189" s="16" t="s">
        <v>126</v>
      </c>
      <c r="BM189" s="176" t="s">
        <v>433</v>
      </c>
    </row>
    <row r="190" spans="1:47" s="2" customFormat="1" ht="12">
      <c r="A190" s="35"/>
      <c r="B190" s="36"/>
      <c r="C190" s="35"/>
      <c r="D190" s="178" t="s">
        <v>134</v>
      </c>
      <c r="E190" s="35"/>
      <c r="F190" s="179" t="s">
        <v>432</v>
      </c>
      <c r="G190" s="35"/>
      <c r="H190" s="35"/>
      <c r="I190" s="180"/>
      <c r="J190" s="35"/>
      <c r="K190" s="35"/>
      <c r="L190" s="36"/>
      <c r="M190" s="181"/>
      <c r="N190" s="182"/>
      <c r="O190" s="74"/>
      <c r="P190" s="74"/>
      <c r="Q190" s="74"/>
      <c r="R190" s="74"/>
      <c r="S190" s="74"/>
      <c r="T190" s="7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6" t="s">
        <v>134</v>
      </c>
      <c r="AU190" s="16" t="s">
        <v>81</v>
      </c>
    </row>
    <row r="191" spans="1:47" s="2" customFormat="1" ht="12">
      <c r="A191" s="35"/>
      <c r="B191" s="36"/>
      <c r="C191" s="35"/>
      <c r="D191" s="178" t="s">
        <v>136</v>
      </c>
      <c r="E191" s="35"/>
      <c r="F191" s="183" t="s">
        <v>424</v>
      </c>
      <c r="G191" s="35"/>
      <c r="H191" s="35"/>
      <c r="I191" s="180"/>
      <c r="J191" s="35"/>
      <c r="K191" s="35"/>
      <c r="L191" s="36"/>
      <c r="M191" s="181"/>
      <c r="N191" s="182"/>
      <c r="O191" s="74"/>
      <c r="P191" s="74"/>
      <c r="Q191" s="74"/>
      <c r="R191" s="74"/>
      <c r="S191" s="74"/>
      <c r="T191" s="7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6" t="s">
        <v>136</v>
      </c>
      <c r="AU191" s="16" t="s">
        <v>81</v>
      </c>
    </row>
    <row r="192" spans="1:51" s="12" customFormat="1" ht="12">
      <c r="A192" s="12"/>
      <c r="B192" s="184"/>
      <c r="C192" s="12"/>
      <c r="D192" s="178" t="s">
        <v>170</v>
      </c>
      <c r="E192" s="185" t="s">
        <v>1</v>
      </c>
      <c r="F192" s="186" t="s">
        <v>434</v>
      </c>
      <c r="G192" s="12"/>
      <c r="H192" s="187">
        <v>142.5</v>
      </c>
      <c r="I192" s="188"/>
      <c r="J192" s="12"/>
      <c r="K192" s="12"/>
      <c r="L192" s="184"/>
      <c r="M192" s="189"/>
      <c r="N192" s="190"/>
      <c r="O192" s="190"/>
      <c r="P192" s="190"/>
      <c r="Q192" s="190"/>
      <c r="R192" s="190"/>
      <c r="S192" s="190"/>
      <c r="T192" s="191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185" t="s">
        <v>170</v>
      </c>
      <c r="AU192" s="185" t="s">
        <v>81</v>
      </c>
      <c r="AV192" s="12" t="s">
        <v>83</v>
      </c>
      <c r="AW192" s="12" t="s">
        <v>30</v>
      </c>
      <c r="AX192" s="12" t="s">
        <v>81</v>
      </c>
      <c r="AY192" s="185" t="s">
        <v>127</v>
      </c>
    </row>
    <row r="193" spans="1:65" s="2" customFormat="1" ht="24.15" customHeight="1">
      <c r="A193" s="35"/>
      <c r="B193" s="163"/>
      <c r="C193" s="164" t="s">
        <v>293</v>
      </c>
      <c r="D193" s="164" t="s">
        <v>128</v>
      </c>
      <c r="E193" s="165" t="s">
        <v>435</v>
      </c>
      <c r="F193" s="166" t="s">
        <v>436</v>
      </c>
      <c r="G193" s="167" t="s">
        <v>228</v>
      </c>
      <c r="H193" s="168">
        <v>140.307</v>
      </c>
      <c r="I193" s="169"/>
      <c r="J193" s="170">
        <f>ROUND(I193*H193,2)</f>
        <v>0</v>
      </c>
      <c r="K193" s="171"/>
      <c r="L193" s="36"/>
      <c r="M193" s="172" t="s">
        <v>1</v>
      </c>
      <c r="N193" s="173" t="s">
        <v>38</v>
      </c>
      <c r="O193" s="74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76" t="s">
        <v>126</v>
      </c>
      <c r="AT193" s="176" t="s">
        <v>128</v>
      </c>
      <c r="AU193" s="176" t="s">
        <v>81</v>
      </c>
      <c r="AY193" s="16" t="s">
        <v>127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6" t="s">
        <v>81</v>
      </c>
      <c r="BK193" s="177">
        <f>ROUND(I193*H193,2)</f>
        <v>0</v>
      </c>
      <c r="BL193" s="16" t="s">
        <v>126</v>
      </c>
      <c r="BM193" s="176" t="s">
        <v>437</v>
      </c>
    </row>
    <row r="194" spans="1:47" s="2" customFormat="1" ht="12">
      <c r="A194" s="35"/>
      <c r="B194" s="36"/>
      <c r="C194" s="35"/>
      <c r="D194" s="178" t="s">
        <v>134</v>
      </c>
      <c r="E194" s="35"/>
      <c r="F194" s="179" t="s">
        <v>438</v>
      </c>
      <c r="G194" s="35"/>
      <c r="H194" s="35"/>
      <c r="I194" s="180"/>
      <c r="J194" s="35"/>
      <c r="K194" s="35"/>
      <c r="L194" s="36"/>
      <c r="M194" s="181"/>
      <c r="N194" s="182"/>
      <c r="O194" s="74"/>
      <c r="P194" s="74"/>
      <c r="Q194" s="74"/>
      <c r="R194" s="74"/>
      <c r="S194" s="74"/>
      <c r="T194" s="7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134</v>
      </c>
      <c r="AU194" s="16" t="s">
        <v>81</v>
      </c>
    </row>
    <row r="195" spans="1:47" s="2" customFormat="1" ht="12">
      <c r="A195" s="35"/>
      <c r="B195" s="36"/>
      <c r="C195" s="35"/>
      <c r="D195" s="178" t="s">
        <v>136</v>
      </c>
      <c r="E195" s="35"/>
      <c r="F195" s="183" t="s">
        <v>439</v>
      </c>
      <c r="G195" s="35"/>
      <c r="H195" s="35"/>
      <c r="I195" s="180"/>
      <c r="J195" s="35"/>
      <c r="K195" s="35"/>
      <c r="L195" s="36"/>
      <c r="M195" s="181"/>
      <c r="N195" s="182"/>
      <c r="O195" s="74"/>
      <c r="P195" s="74"/>
      <c r="Q195" s="74"/>
      <c r="R195" s="74"/>
      <c r="S195" s="74"/>
      <c r="T195" s="7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6" t="s">
        <v>136</v>
      </c>
      <c r="AU195" s="16" t="s">
        <v>81</v>
      </c>
    </row>
    <row r="196" spans="1:51" s="12" customFormat="1" ht="12">
      <c r="A196" s="12"/>
      <c r="B196" s="184"/>
      <c r="C196" s="12"/>
      <c r="D196" s="178" t="s">
        <v>170</v>
      </c>
      <c r="E196" s="185" t="s">
        <v>1</v>
      </c>
      <c r="F196" s="186" t="s">
        <v>440</v>
      </c>
      <c r="G196" s="12"/>
      <c r="H196" s="187">
        <v>140.307</v>
      </c>
      <c r="I196" s="188"/>
      <c r="J196" s="12"/>
      <c r="K196" s="12"/>
      <c r="L196" s="184"/>
      <c r="M196" s="189"/>
      <c r="N196" s="190"/>
      <c r="O196" s="190"/>
      <c r="P196" s="190"/>
      <c r="Q196" s="190"/>
      <c r="R196" s="190"/>
      <c r="S196" s="190"/>
      <c r="T196" s="191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185" t="s">
        <v>170</v>
      </c>
      <c r="AU196" s="185" t="s">
        <v>81</v>
      </c>
      <c r="AV196" s="12" t="s">
        <v>83</v>
      </c>
      <c r="AW196" s="12" t="s">
        <v>30</v>
      </c>
      <c r="AX196" s="12" t="s">
        <v>81</v>
      </c>
      <c r="AY196" s="185" t="s">
        <v>127</v>
      </c>
    </row>
    <row r="197" spans="1:63" s="11" customFormat="1" ht="25.9" customHeight="1">
      <c r="A197" s="11"/>
      <c r="B197" s="152"/>
      <c r="C197" s="11"/>
      <c r="D197" s="153" t="s">
        <v>72</v>
      </c>
      <c r="E197" s="154" t="s">
        <v>143</v>
      </c>
      <c r="F197" s="154" t="s">
        <v>441</v>
      </c>
      <c r="G197" s="11"/>
      <c r="H197" s="11"/>
      <c r="I197" s="155"/>
      <c r="J197" s="156">
        <f>BK197</f>
        <v>0</v>
      </c>
      <c r="K197" s="11"/>
      <c r="L197" s="152"/>
      <c r="M197" s="157"/>
      <c r="N197" s="158"/>
      <c r="O197" s="158"/>
      <c r="P197" s="159">
        <f>SUM(P198:P217)</f>
        <v>0</v>
      </c>
      <c r="Q197" s="158"/>
      <c r="R197" s="159">
        <f>SUM(R198:R217)</f>
        <v>0</v>
      </c>
      <c r="S197" s="158"/>
      <c r="T197" s="160">
        <f>SUM(T198:T217)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153" t="s">
        <v>81</v>
      </c>
      <c r="AT197" s="161" t="s">
        <v>72</v>
      </c>
      <c r="AU197" s="161" t="s">
        <v>73</v>
      </c>
      <c r="AY197" s="153" t="s">
        <v>127</v>
      </c>
      <c r="BK197" s="162">
        <f>SUM(BK198:BK217)</f>
        <v>0</v>
      </c>
    </row>
    <row r="198" spans="1:65" s="2" customFormat="1" ht="16.5" customHeight="1">
      <c r="A198" s="35"/>
      <c r="B198" s="163"/>
      <c r="C198" s="164" t="s">
        <v>299</v>
      </c>
      <c r="D198" s="164" t="s">
        <v>128</v>
      </c>
      <c r="E198" s="165" t="s">
        <v>442</v>
      </c>
      <c r="F198" s="166" t="s">
        <v>443</v>
      </c>
      <c r="G198" s="167" t="s">
        <v>444</v>
      </c>
      <c r="H198" s="168">
        <v>284.013</v>
      </c>
      <c r="I198" s="169"/>
      <c r="J198" s="170">
        <f>ROUND(I198*H198,2)</f>
        <v>0</v>
      </c>
      <c r="K198" s="171"/>
      <c r="L198" s="36"/>
      <c r="M198" s="172" t="s">
        <v>1</v>
      </c>
      <c r="N198" s="173" t="s">
        <v>38</v>
      </c>
      <c r="O198" s="74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6" t="s">
        <v>126</v>
      </c>
      <c r="AT198" s="176" t="s">
        <v>128</v>
      </c>
      <c r="AU198" s="176" t="s">
        <v>81</v>
      </c>
      <c r="AY198" s="16" t="s">
        <v>127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6" t="s">
        <v>81</v>
      </c>
      <c r="BK198" s="177">
        <f>ROUND(I198*H198,2)</f>
        <v>0</v>
      </c>
      <c r="BL198" s="16" t="s">
        <v>126</v>
      </c>
      <c r="BM198" s="176" t="s">
        <v>445</v>
      </c>
    </row>
    <row r="199" spans="1:47" s="2" customFormat="1" ht="12">
      <c r="A199" s="35"/>
      <c r="B199" s="36"/>
      <c r="C199" s="35"/>
      <c r="D199" s="178" t="s">
        <v>134</v>
      </c>
      <c r="E199" s="35"/>
      <c r="F199" s="179" t="s">
        <v>446</v>
      </c>
      <c r="G199" s="35"/>
      <c r="H199" s="35"/>
      <c r="I199" s="180"/>
      <c r="J199" s="35"/>
      <c r="K199" s="35"/>
      <c r="L199" s="36"/>
      <c r="M199" s="181"/>
      <c r="N199" s="182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134</v>
      </c>
      <c r="AU199" s="16" t="s">
        <v>81</v>
      </c>
    </row>
    <row r="200" spans="1:47" s="2" customFormat="1" ht="12">
      <c r="A200" s="35"/>
      <c r="B200" s="36"/>
      <c r="C200" s="35"/>
      <c r="D200" s="178" t="s">
        <v>136</v>
      </c>
      <c r="E200" s="35"/>
      <c r="F200" s="183" t="s">
        <v>447</v>
      </c>
      <c r="G200" s="35"/>
      <c r="H200" s="35"/>
      <c r="I200" s="180"/>
      <c r="J200" s="35"/>
      <c r="K200" s="35"/>
      <c r="L200" s="36"/>
      <c r="M200" s="181"/>
      <c r="N200" s="182"/>
      <c r="O200" s="74"/>
      <c r="P200" s="74"/>
      <c r="Q200" s="74"/>
      <c r="R200" s="74"/>
      <c r="S200" s="74"/>
      <c r="T200" s="7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6" t="s">
        <v>136</v>
      </c>
      <c r="AU200" s="16" t="s">
        <v>81</v>
      </c>
    </row>
    <row r="201" spans="1:51" s="12" customFormat="1" ht="12">
      <c r="A201" s="12"/>
      <c r="B201" s="184"/>
      <c r="C201" s="12"/>
      <c r="D201" s="178" t="s">
        <v>170</v>
      </c>
      <c r="E201" s="185" t="s">
        <v>1</v>
      </c>
      <c r="F201" s="186" t="s">
        <v>448</v>
      </c>
      <c r="G201" s="12"/>
      <c r="H201" s="187">
        <v>284.013</v>
      </c>
      <c r="I201" s="188"/>
      <c r="J201" s="12"/>
      <c r="K201" s="12"/>
      <c r="L201" s="184"/>
      <c r="M201" s="189"/>
      <c r="N201" s="190"/>
      <c r="O201" s="190"/>
      <c r="P201" s="190"/>
      <c r="Q201" s="190"/>
      <c r="R201" s="190"/>
      <c r="S201" s="190"/>
      <c r="T201" s="191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185" t="s">
        <v>170</v>
      </c>
      <c r="AU201" s="185" t="s">
        <v>81</v>
      </c>
      <c r="AV201" s="12" t="s">
        <v>83</v>
      </c>
      <c r="AW201" s="12" t="s">
        <v>30</v>
      </c>
      <c r="AX201" s="12" t="s">
        <v>81</v>
      </c>
      <c r="AY201" s="185" t="s">
        <v>127</v>
      </c>
    </row>
    <row r="202" spans="1:65" s="2" customFormat="1" ht="16.5" customHeight="1">
      <c r="A202" s="35"/>
      <c r="B202" s="163"/>
      <c r="C202" s="164" t="s">
        <v>305</v>
      </c>
      <c r="D202" s="164" t="s">
        <v>128</v>
      </c>
      <c r="E202" s="165" t="s">
        <v>449</v>
      </c>
      <c r="F202" s="166" t="s">
        <v>450</v>
      </c>
      <c r="G202" s="167" t="s">
        <v>217</v>
      </c>
      <c r="H202" s="168">
        <v>10.925</v>
      </c>
      <c r="I202" s="169"/>
      <c r="J202" s="170">
        <f>ROUND(I202*H202,2)</f>
        <v>0</v>
      </c>
      <c r="K202" s="171"/>
      <c r="L202" s="36"/>
      <c r="M202" s="172" t="s">
        <v>1</v>
      </c>
      <c r="N202" s="173" t="s">
        <v>38</v>
      </c>
      <c r="O202" s="74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6" t="s">
        <v>126</v>
      </c>
      <c r="AT202" s="176" t="s">
        <v>128</v>
      </c>
      <c r="AU202" s="176" t="s">
        <v>81</v>
      </c>
      <c r="AY202" s="16" t="s">
        <v>127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6" t="s">
        <v>81</v>
      </c>
      <c r="BK202" s="177">
        <f>ROUND(I202*H202,2)</f>
        <v>0</v>
      </c>
      <c r="BL202" s="16" t="s">
        <v>126</v>
      </c>
      <c r="BM202" s="176" t="s">
        <v>451</v>
      </c>
    </row>
    <row r="203" spans="1:47" s="2" customFormat="1" ht="12">
      <c r="A203" s="35"/>
      <c r="B203" s="36"/>
      <c r="C203" s="35"/>
      <c r="D203" s="178" t="s">
        <v>134</v>
      </c>
      <c r="E203" s="35"/>
      <c r="F203" s="179" t="s">
        <v>450</v>
      </c>
      <c r="G203" s="35"/>
      <c r="H203" s="35"/>
      <c r="I203" s="180"/>
      <c r="J203" s="35"/>
      <c r="K203" s="35"/>
      <c r="L203" s="36"/>
      <c r="M203" s="181"/>
      <c r="N203" s="182"/>
      <c r="O203" s="74"/>
      <c r="P203" s="74"/>
      <c r="Q203" s="74"/>
      <c r="R203" s="74"/>
      <c r="S203" s="74"/>
      <c r="T203" s="7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134</v>
      </c>
      <c r="AU203" s="16" t="s">
        <v>81</v>
      </c>
    </row>
    <row r="204" spans="1:47" s="2" customFormat="1" ht="12">
      <c r="A204" s="35"/>
      <c r="B204" s="36"/>
      <c r="C204" s="35"/>
      <c r="D204" s="178" t="s">
        <v>136</v>
      </c>
      <c r="E204" s="35"/>
      <c r="F204" s="183" t="s">
        <v>452</v>
      </c>
      <c r="G204" s="35"/>
      <c r="H204" s="35"/>
      <c r="I204" s="180"/>
      <c r="J204" s="35"/>
      <c r="K204" s="35"/>
      <c r="L204" s="36"/>
      <c r="M204" s="181"/>
      <c r="N204" s="182"/>
      <c r="O204" s="74"/>
      <c r="P204" s="74"/>
      <c r="Q204" s="74"/>
      <c r="R204" s="74"/>
      <c r="S204" s="74"/>
      <c r="T204" s="7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6" t="s">
        <v>136</v>
      </c>
      <c r="AU204" s="16" t="s">
        <v>81</v>
      </c>
    </row>
    <row r="205" spans="1:51" s="12" customFormat="1" ht="12">
      <c r="A205" s="12"/>
      <c r="B205" s="184"/>
      <c r="C205" s="12"/>
      <c r="D205" s="178" t="s">
        <v>170</v>
      </c>
      <c r="E205" s="185" t="s">
        <v>1</v>
      </c>
      <c r="F205" s="186" t="s">
        <v>453</v>
      </c>
      <c r="G205" s="12"/>
      <c r="H205" s="187">
        <v>10.925</v>
      </c>
      <c r="I205" s="188"/>
      <c r="J205" s="12"/>
      <c r="K205" s="12"/>
      <c r="L205" s="184"/>
      <c r="M205" s="189"/>
      <c r="N205" s="190"/>
      <c r="O205" s="190"/>
      <c r="P205" s="190"/>
      <c r="Q205" s="190"/>
      <c r="R205" s="190"/>
      <c r="S205" s="190"/>
      <c r="T205" s="191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185" t="s">
        <v>170</v>
      </c>
      <c r="AU205" s="185" t="s">
        <v>81</v>
      </c>
      <c r="AV205" s="12" t="s">
        <v>83</v>
      </c>
      <c r="AW205" s="12" t="s">
        <v>30</v>
      </c>
      <c r="AX205" s="12" t="s">
        <v>81</v>
      </c>
      <c r="AY205" s="185" t="s">
        <v>127</v>
      </c>
    </row>
    <row r="206" spans="1:65" s="2" customFormat="1" ht="16.5" customHeight="1">
      <c r="A206" s="35"/>
      <c r="B206" s="163"/>
      <c r="C206" s="164" t="s">
        <v>311</v>
      </c>
      <c r="D206" s="164" t="s">
        <v>128</v>
      </c>
      <c r="E206" s="165" t="s">
        <v>454</v>
      </c>
      <c r="F206" s="166" t="s">
        <v>455</v>
      </c>
      <c r="G206" s="167" t="s">
        <v>328</v>
      </c>
      <c r="H206" s="168">
        <v>1.3656</v>
      </c>
      <c r="I206" s="169"/>
      <c r="J206" s="170">
        <f>ROUND(I206*H206,2)</f>
        <v>0</v>
      </c>
      <c r="K206" s="171"/>
      <c r="L206" s="36"/>
      <c r="M206" s="172" t="s">
        <v>1</v>
      </c>
      <c r="N206" s="173" t="s">
        <v>38</v>
      </c>
      <c r="O206" s="74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76" t="s">
        <v>126</v>
      </c>
      <c r="AT206" s="176" t="s">
        <v>128</v>
      </c>
      <c r="AU206" s="176" t="s">
        <v>81</v>
      </c>
      <c r="AY206" s="16" t="s">
        <v>127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6" t="s">
        <v>81</v>
      </c>
      <c r="BK206" s="177">
        <f>ROUND(I206*H206,2)</f>
        <v>0</v>
      </c>
      <c r="BL206" s="16" t="s">
        <v>126</v>
      </c>
      <c r="BM206" s="176" t="s">
        <v>456</v>
      </c>
    </row>
    <row r="207" spans="1:47" s="2" customFormat="1" ht="12">
      <c r="A207" s="35"/>
      <c r="B207" s="36"/>
      <c r="C207" s="35"/>
      <c r="D207" s="178" t="s">
        <v>134</v>
      </c>
      <c r="E207" s="35"/>
      <c r="F207" s="179" t="s">
        <v>457</v>
      </c>
      <c r="G207" s="35"/>
      <c r="H207" s="35"/>
      <c r="I207" s="180"/>
      <c r="J207" s="35"/>
      <c r="K207" s="35"/>
      <c r="L207" s="36"/>
      <c r="M207" s="181"/>
      <c r="N207" s="182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134</v>
      </c>
      <c r="AU207" s="16" t="s">
        <v>81</v>
      </c>
    </row>
    <row r="208" spans="1:47" s="2" customFormat="1" ht="12">
      <c r="A208" s="35"/>
      <c r="B208" s="36"/>
      <c r="C208" s="35"/>
      <c r="D208" s="178" t="s">
        <v>136</v>
      </c>
      <c r="E208" s="35"/>
      <c r="F208" s="183" t="s">
        <v>458</v>
      </c>
      <c r="G208" s="35"/>
      <c r="H208" s="35"/>
      <c r="I208" s="180"/>
      <c r="J208" s="35"/>
      <c r="K208" s="35"/>
      <c r="L208" s="36"/>
      <c r="M208" s="181"/>
      <c r="N208" s="182"/>
      <c r="O208" s="74"/>
      <c r="P208" s="74"/>
      <c r="Q208" s="74"/>
      <c r="R208" s="74"/>
      <c r="S208" s="74"/>
      <c r="T208" s="7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6" t="s">
        <v>136</v>
      </c>
      <c r="AU208" s="16" t="s">
        <v>81</v>
      </c>
    </row>
    <row r="209" spans="1:51" s="12" customFormat="1" ht="12">
      <c r="A209" s="12"/>
      <c r="B209" s="184"/>
      <c r="C209" s="12"/>
      <c r="D209" s="178" t="s">
        <v>170</v>
      </c>
      <c r="E209" s="185" t="s">
        <v>1</v>
      </c>
      <c r="F209" s="186" t="s">
        <v>459</v>
      </c>
      <c r="G209" s="12"/>
      <c r="H209" s="187">
        <v>1.3656</v>
      </c>
      <c r="I209" s="188"/>
      <c r="J209" s="12"/>
      <c r="K209" s="12"/>
      <c r="L209" s="184"/>
      <c r="M209" s="189"/>
      <c r="N209" s="190"/>
      <c r="O209" s="190"/>
      <c r="P209" s="190"/>
      <c r="Q209" s="190"/>
      <c r="R209" s="190"/>
      <c r="S209" s="190"/>
      <c r="T209" s="191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185" t="s">
        <v>170</v>
      </c>
      <c r="AU209" s="185" t="s">
        <v>81</v>
      </c>
      <c r="AV209" s="12" t="s">
        <v>83</v>
      </c>
      <c r="AW209" s="12" t="s">
        <v>30</v>
      </c>
      <c r="AX209" s="12" t="s">
        <v>81</v>
      </c>
      <c r="AY209" s="185" t="s">
        <v>127</v>
      </c>
    </row>
    <row r="210" spans="1:65" s="2" customFormat="1" ht="24.15" customHeight="1">
      <c r="A210" s="35"/>
      <c r="B210" s="163"/>
      <c r="C210" s="164" t="s">
        <v>7</v>
      </c>
      <c r="D210" s="164" t="s">
        <v>128</v>
      </c>
      <c r="E210" s="165" t="s">
        <v>460</v>
      </c>
      <c r="F210" s="166" t="s">
        <v>461</v>
      </c>
      <c r="G210" s="167" t="s">
        <v>217</v>
      </c>
      <c r="H210" s="168">
        <v>11.58</v>
      </c>
      <c r="I210" s="169"/>
      <c r="J210" s="170">
        <f>ROUND(I210*H210,2)</f>
        <v>0</v>
      </c>
      <c r="K210" s="171"/>
      <c r="L210" s="36"/>
      <c r="M210" s="172" t="s">
        <v>1</v>
      </c>
      <c r="N210" s="173" t="s">
        <v>38</v>
      </c>
      <c r="O210" s="74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76" t="s">
        <v>126</v>
      </c>
      <c r="AT210" s="176" t="s">
        <v>128</v>
      </c>
      <c r="AU210" s="176" t="s">
        <v>81</v>
      </c>
      <c r="AY210" s="16" t="s">
        <v>127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6" t="s">
        <v>81</v>
      </c>
      <c r="BK210" s="177">
        <f>ROUND(I210*H210,2)</f>
        <v>0</v>
      </c>
      <c r="BL210" s="16" t="s">
        <v>126</v>
      </c>
      <c r="BM210" s="176" t="s">
        <v>462</v>
      </c>
    </row>
    <row r="211" spans="1:47" s="2" customFormat="1" ht="12">
      <c r="A211" s="35"/>
      <c r="B211" s="36"/>
      <c r="C211" s="35"/>
      <c r="D211" s="178" t="s">
        <v>134</v>
      </c>
      <c r="E211" s="35"/>
      <c r="F211" s="179" t="s">
        <v>463</v>
      </c>
      <c r="G211" s="35"/>
      <c r="H211" s="35"/>
      <c r="I211" s="180"/>
      <c r="J211" s="35"/>
      <c r="K211" s="35"/>
      <c r="L211" s="36"/>
      <c r="M211" s="181"/>
      <c r="N211" s="182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134</v>
      </c>
      <c r="AU211" s="16" t="s">
        <v>81</v>
      </c>
    </row>
    <row r="212" spans="1:47" s="2" customFormat="1" ht="12">
      <c r="A212" s="35"/>
      <c r="B212" s="36"/>
      <c r="C212" s="35"/>
      <c r="D212" s="178" t="s">
        <v>136</v>
      </c>
      <c r="E212" s="35"/>
      <c r="F212" s="183" t="s">
        <v>464</v>
      </c>
      <c r="G212" s="35"/>
      <c r="H212" s="35"/>
      <c r="I212" s="180"/>
      <c r="J212" s="35"/>
      <c r="K212" s="35"/>
      <c r="L212" s="36"/>
      <c r="M212" s="181"/>
      <c r="N212" s="182"/>
      <c r="O212" s="74"/>
      <c r="P212" s="74"/>
      <c r="Q212" s="74"/>
      <c r="R212" s="74"/>
      <c r="S212" s="74"/>
      <c r="T212" s="7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6" t="s">
        <v>136</v>
      </c>
      <c r="AU212" s="16" t="s">
        <v>81</v>
      </c>
    </row>
    <row r="213" spans="1:51" s="12" customFormat="1" ht="12">
      <c r="A213" s="12"/>
      <c r="B213" s="184"/>
      <c r="C213" s="12"/>
      <c r="D213" s="178" t="s">
        <v>170</v>
      </c>
      <c r="E213" s="185" t="s">
        <v>1</v>
      </c>
      <c r="F213" s="186" t="s">
        <v>465</v>
      </c>
      <c r="G213" s="12"/>
      <c r="H213" s="187">
        <v>11.58</v>
      </c>
      <c r="I213" s="188"/>
      <c r="J213" s="12"/>
      <c r="K213" s="12"/>
      <c r="L213" s="184"/>
      <c r="M213" s="189"/>
      <c r="N213" s="190"/>
      <c r="O213" s="190"/>
      <c r="P213" s="190"/>
      <c r="Q213" s="190"/>
      <c r="R213" s="190"/>
      <c r="S213" s="190"/>
      <c r="T213" s="191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185" t="s">
        <v>170</v>
      </c>
      <c r="AU213" s="185" t="s">
        <v>81</v>
      </c>
      <c r="AV213" s="12" t="s">
        <v>83</v>
      </c>
      <c r="AW213" s="12" t="s">
        <v>30</v>
      </c>
      <c r="AX213" s="12" t="s">
        <v>81</v>
      </c>
      <c r="AY213" s="185" t="s">
        <v>127</v>
      </c>
    </row>
    <row r="214" spans="1:65" s="2" customFormat="1" ht="21.75" customHeight="1">
      <c r="A214" s="35"/>
      <c r="B214" s="163"/>
      <c r="C214" s="164" t="s">
        <v>325</v>
      </c>
      <c r="D214" s="164" t="s">
        <v>128</v>
      </c>
      <c r="E214" s="165" t="s">
        <v>466</v>
      </c>
      <c r="F214" s="166" t="s">
        <v>467</v>
      </c>
      <c r="G214" s="167" t="s">
        <v>217</v>
      </c>
      <c r="H214" s="168">
        <v>5.892</v>
      </c>
      <c r="I214" s="169"/>
      <c r="J214" s="170">
        <f>ROUND(I214*H214,2)</f>
        <v>0</v>
      </c>
      <c r="K214" s="171"/>
      <c r="L214" s="36"/>
      <c r="M214" s="172" t="s">
        <v>1</v>
      </c>
      <c r="N214" s="173" t="s">
        <v>38</v>
      </c>
      <c r="O214" s="74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76" t="s">
        <v>126</v>
      </c>
      <c r="AT214" s="176" t="s">
        <v>128</v>
      </c>
      <c r="AU214" s="176" t="s">
        <v>81</v>
      </c>
      <c r="AY214" s="16" t="s">
        <v>127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6" t="s">
        <v>81</v>
      </c>
      <c r="BK214" s="177">
        <f>ROUND(I214*H214,2)</f>
        <v>0</v>
      </c>
      <c r="BL214" s="16" t="s">
        <v>126</v>
      </c>
      <c r="BM214" s="176" t="s">
        <v>468</v>
      </c>
    </row>
    <row r="215" spans="1:47" s="2" customFormat="1" ht="12">
      <c r="A215" s="35"/>
      <c r="B215" s="36"/>
      <c r="C215" s="35"/>
      <c r="D215" s="178" t="s">
        <v>134</v>
      </c>
      <c r="E215" s="35"/>
      <c r="F215" s="179" t="s">
        <v>469</v>
      </c>
      <c r="G215" s="35"/>
      <c r="H215" s="35"/>
      <c r="I215" s="180"/>
      <c r="J215" s="35"/>
      <c r="K215" s="35"/>
      <c r="L215" s="36"/>
      <c r="M215" s="181"/>
      <c r="N215" s="182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134</v>
      </c>
      <c r="AU215" s="16" t="s">
        <v>81</v>
      </c>
    </row>
    <row r="216" spans="1:47" s="2" customFormat="1" ht="12">
      <c r="A216" s="35"/>
      <c r="B216" s="36"/>
      <c r="C216" s="35"/>
      <c r="D216" s="178" t="s">
        <v>136</v>
      </c>
      <c r="E216" s="35"/>
      <c r="F216" s="183" t="s">
        <v>470</v>
      </c>
      <c r="G216" s="35"/>
      <c r="H216" s="35"/>
      <c r="I216" s="180"/>
      <c r="J216" s="35"/>
      <c r="K216" s="35"/>
      <c r="L216" s="36"/>
      <c r="M216" s="181"/>
      <c r="N216" s="182"/>
      <c r="O216" s="74"/>
      <c r="P216" s="74"/>
      <c r="Q216" s="74"/>
      <c r="R216" s="74"/>
      <c r="S216" s="74"/>
      <c r="T216" s="7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6" t="s">
        <v>136</v>
      </c>
      <c r="AU216" s="16" t="s">
        <v>81</v>
      </c>
    </row>
    <row r="217" spans="1:51" s="12" customFormat="1" ht="12">
      <c r="A217" s="12"/>
      <c r="B217" s="184"/>
      <c r="C217" s="12"/>
      <c r="D217" s="178" t="s">
        <v>170</v>
      </c>
      <c r="E217" s="185" t="s">
        <v>1</v>
      </c>
      <c r="F217" s="186" t="s">
        <v>471</v>
      </c>
      <c r="G217" s="12"/>
      <c r="H217" s="187">
        <v>5.892</v>
      </c>
      <c r="I217" s="188"/>
      <c r="J217" s="12"/>
      <c r="K217" s="12"/>
      <c r="L217" s="184"/>
      <c r="M217" s="189"/>
      <c r="N217" s="190"/>
      <c r="O217" s="190"/>
      <c r="P217" s="190"/>
      <c r="Q217" s="190"/>
      <c r="R217" s="190"/>
      <c r="S217" s="190"/>
      <c r="T217" s="191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185" t="s">
        <v>170</v>
      </c>
      <c r="AU217" s="185" t="s">
        <v>81</v>
      </c>
      <c r="AV217" s="12" t="s">
        <v>83</v>
      </c>
      <c r="AW217" s="12" t="s">
        <v>30</v>
      </c>
      <c r="AX217" s="12" t="s">
        <v>81</v>
      </c>
      <c r="AY217" s="185" t="s">
        <v>127</v>
      </c>
    </row>
    <row r="218" spans="1:63" s="11" customFormat="1" ht="25.9" customHeight="1">
      <c r="A218" s="11"/>
      <c r="B218" s="152"/>
      <c r="C218" s="11"/>
      <c r="D218" s="153" t="s">
        <v>72</v>
      </c>
      <c r="E218" s="154" t="s">
        <v>126</v>
      </c>
      <c r="F218" s="154" t="s">
        <v>472</v>
      </c>
      <c r="G218" s="11"/>
      <c r="H218" s="11"/>
      <c r="I218" s="155"/>
      <c r="J218" s="156">
        <f>BK218</f>
        <v>0</v>
      </c>
      <c r="K218" s="11"/>
      <c r="L218" s="152"/>
      <c r="M218" s="157"/>
      <c r="N218" s="158"/>
      <c r="O218" s="158"/>
      <c r="P218" s="159">
        <f>SUM(P219:P246)</f>
        <v>0</v>
      </c>
      <c r="Q218" s="158"/>
      <c r="R218" s="159">
        <f>SUM(R219:R246)</f>
        <v>0</v>
      </c>
      <c r="S218" s="158"/>
      <c r="T218" s="160">
        <f>SUM(T219:T246)</f>
        <v>0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R218" s="153" t="s">
        <v>81</v>
      </c>
      <c r="AT218" s="161" t="s">
        <v>72</v>
      </c>
      <c r="AU218" s="161" t="s">
        <v>73</v>
      </c>
      <c r="AY218" s="153" t="s">
        <v>127</v>
      </c>
      <c r="BK218" s="162">
        <f>SUM(BK219:BK246)</f>
        <v>0</v>
      </c>
    </row>
    <row r="219" spans="1:65" s="2" customFormat="1" ht="24.15" customHeight="1">
      <c r="A219" s="35"/>
      <c r="B219" s="163"/>
      <c r="C219" s="164" t="s">
        <v>332</v>
      </c>
      <c r="D219" s="164" t="s">
        <v>128</v>
      </c>
      <c r="E219" s="165" t="s">
        <v>473</v>
      </c>
      <c r="F219" s="166" t="s">
        <v>474</v>
      </c>
      <c r="G219" s="167" t="s">
        <v>217</v>
      </c>
      <c r="H219" s="168">
        <v>60.48</v>
      </c>
      <c r="I219" s="169"/>
      <c r="J219" s="170">
        <f>ROUND(I219*H219,2)</f>
        <v>0</v>
      </c>
      <c r="K219" s="171"/>
      <c r="L219" s="36"/>
      <c r="M219" s="172" t="s">
        <v>1</v>
      </c>
      <c r="N219" s="173" t="s">
        <v>38</v>
      </c>
      <c r="O219" s="74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76" t="s">
        <v>126</v>
      </c>
      <c r="AT219" s="176" t="s">
        <v>128</v>
      </c>
      <c r="AU219" s="176" t="s">
        <v>81</v>
      </c>
      <c r="AY219" s="16" t="s">
        <v>127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6" t="s">
        <v>81</v>
      </c>
      <c r="BK219" s="177">
        <f>ROUND(I219*H219,2)</f>
        <v>0</v>
      </c>
      <c r="BL219" s="16" t="s">
        <v>126</v>
      </c>
      <c r="BM219" s="176" t="s">
        <v>475</v>
      </c>
    </row>
    <row r="220" spans="1:47" s="2" customFormat="1" ht="12">
      <c r="A220" s="35"/>
      <c r="B220" s="36"/>
      <c r="C220" s="35"/>
      <c r="D220" s="178" t="s">
        <v>134</v>
      </c>
      <c r="E220" s="35"/>
      <c r="F220" s="179" t="s">
        <v>476</v>
      </c>
      <c r="G220" s="35"/>
      <c r="H220" s="35"/>
      <c r="I220" s="180"/>
      <c r="J220" s="35"/>
      <c r="K220" s="35"/>
      <c r="L220" s="36"/>
      <c r="M220" s="181"/>
      <c r="N220" s="182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134</v>
      </c>
      <c r="AU220" s="16" t="s">
        <v>81</v>
      </c>
    </row>
    <row r="221" spans="1:47" s="2" customFormat="1" ht="12">
      <c r="A221" s="35"/>
      <c r="B221" s="36"/>
      <c r="C221" s="35"/>
      <c r="D221" s="178" t="s">
        <v>136</v>
      </c>
      <c r="E221" s="35"/>
      <c r="F221" s="183" t="s">
        <v>477</v>
      </c>
      <c r="G221" s="35"/>
      <c r="H221" s="35"/>
      <c r="I221" s="180"/>
      <c r="J221" s="35"/>
      <c r="K221" s="35"/>
      <c r="L221" s="36"/>
      <c r="M221" s="181"/>
      <c r="N221" s="182"/>
      <c r="O221" s="74"/>
      <c r="P221" s="74"/>
      <c r="Q221" s="74"/>
      <c r="R221" s="74"/>
      <c r="S221" s="74"/>
      <c r="T221" s="7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6" t="s">
        <v>136</v>
      </c>
      <c r="AU221" s="16" t="s">
        <v>81</v>
      </c>
    </row>
    <row r="222" spans="1:51" s="12" customFormat="1" ht="12">
      <c r="A222" s="12"/>
      <c r="B222" s="184"/>
      <c r="C222" s="12"/>
      <c r="D222" s="178" t="s">
        <v>170</v>
      </c>
      <c r="E222" s="185" t="s">
        <v>1</v>
      </c>
      <c r="F222" s="186" t="s">
        <v>478</v>
      </c>
      <c r="G222" s="12"/>
      <c r="H222" s="187">
        <v>60.48</v>
      </c>
      <c r="I222" s="188"/>
      <c r="J222" s="12"/>
      <c r="K222" s="12"/>
      <c r="L222" s="184"/>
      <c r="M222" s="189"/>
      <c r="N222" s="190"/>
      <c r="O222" s="190"/>
      <c r="P222" s="190"/>
      <c r="Q222" s="190"/>
      <c r="R222" s="190"/>
      <c r="S222" s="190"/>
      <c r="T222" s="191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185" t="s">
        <v>170</v>
      </c>
      <c r="AU222" s="185" t="s">
        <v>81</v>
      </c>
      <c r="AV222" s="12" t="s">
        <v>83</v>
      </c>
      <c r="AW222" s="12" t="s">
        <v>30</v>
      </c>
      <c r="AX222" s="12" t="s">
        <v>81</v>
      </c>
      <c r="AY222" s="185" t="s">
        <v>127</v>
      </c>
    </row>
    <row r="223" spans="1:65" s="2" customFormat="1" ht="24.15" customHeight="1">
      <c r="A223" s="35"/>
      <c r="B223" s="163"/>
      <c r="C223" s="164" t="s">
        <v>338</v>
      </c>
      <c r="D223" s="164" t="s">
        <v>128</v>
      </c>
      <c r="E223" s="165" t="s">
        <v>479</v>
      </c>
      <c r="F223" s="166" t="s">
        <v>480</v>
      </c>
      <c r="G223" s="167" t="s">
        <v>328</v>
      </c>
      <c r="H223" s="168">
        <v>12.096</v>
      </c>
      <c r="I223" s="169"/>
      <c r="J223" s="170">
        <f>ROUND(I223*H223,2)</f>
        <v>0</v>
      </c>
      <c r="K223" s="171"/>
      <c r="L223" s="36"/>
      <c r="M223" s="172" t="s">
        <v>1</v>
      </c>
      <c r="N223" s="173" t="s">
        <v>38</v>
      </c>
      <c r="O223" s="74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76" t="s">
        <v>126</v>
      </c>
      <c r="AT223" s="176" t="s">
        <v>128</v>
      </c>
      <c r="AU223" s="176" t="s">
        <v>81</v>
      </c>
      <c r="AY223" s="16" t="s">
        <v>127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6" t="s">
        <v>81</v>
      </c>
      <c r="BK223" s="177">
        <f>ROUND(I223*H223,2)</f>
        <v>0</v>
      </c>
      <c r="BL223" s="16" t="s">
        <v>126</v>
      </c>
      <c r="BM223" s="176" t="s">
        <v>481</v>
      </c>
    </row>
    <row r="224" spans="1:47" s="2" customFormat="1" ht="12">
      <c r="A224" s="35"/>
      <c r="B224" s="36"/>
      <c r="C224" s="35"/>
      <c r="D224" s="178" t="s">
        <v>134</v>
      </c>
      <c r="E224" s="35"/>
      <c r="F224" s="179" t="s">
        <v>482</v>
      </c>
      <c r="G224" s="35"/>
      <c r="H224" s="35"/>
      <c r="I224" s="180"/>
      <c r="J224" s="35"/>
      <c r="K224" s="35"/>
      <c r="L224" s="36"/>
      <c r="M224" s="181"/>
      <c r="N224" s="182"/>
      <c r="O224" s="74"/>
      <c r="P224" s="74"/>
      <c r="Q224" s="74"/>
      <c r="R224" s="74"/>
      <c r="S224" s="74"/>
      <c r="T224" s="7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134</v>
      </c>
      <c r="AU224" s="16" t="s">
        <v>81</v>
      </c>
    </row>
    <row r="225" spans="1:47" s="2" customFormat="1" ht="12">
      <c r="A225" s="35"/>
      <c r="B225" s="36"/>
      <c r="C225" s="35"/>
      <c r="D225" s="178" t="s">
        <v>136</v>
      </c>
      <c r="E225" s="35"/>
      <c r="F225" s="183" t="s">
        <v>483</v>
      </c>
      <c r="G225" s="35"/>
      <c r="H225" s="35"/>
      <c r="I225" s="180"/>
      <c r="J225" s="35"/>
      <c r="K225" s="35"/>
      <c r="L225" s="36"/>
      <c r="M225" s="181"/>
      <c r="N225" s="182"/>
      <c r="O225" s="74"/>
      <c r="P225" s="74"/>
      <c r="Q225" s="74"/>
      <c r="R225" s="74"/>
      <c r="S225" s="74"/>
      <c r="T225" s="7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6" t="s">
        <v>136</v>
      </c>
      <c r="AU225" s="16" t="s">
        <v>81</v>
      </c>
    </row>
    <row r="226" spans="1:51" s="12" customFormat="1" ht="12">
      <c r="A226" s="12"/>
      <c r="B226" s="184"/>
      <c r="C226" s="12"/>
      <c r="D226" s="178" t="s">
        <v>170</v>
      </c>
      <c r="E226" s="185" t="s">
        <v>1</v>
      </c>
      <c r="F226" s="186" t="s">
        <v>484</v>
      </c>
      <c r="G226" s="12"/>
      <c r="H226" s="187">
        <v>12.096</v>
      </c>
      <c r="I226" s="188"/>
      <c r="J226" s="12"/>
      <c r="K226" s="12"/>
      <c r="L226" s="184"/>
      <c r="M226" s="189"/>
      <c r="N226" s="190"/>
      <c r="O226" s="190"/>
      <c r="P226" s="190"/>
      <c r="Q226" s="190"/>
      <c r="R226" s="190"/>
      <c r="S226" s="190"/>
      <c r="T226" s="191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185" t="s">
        <v>170</v>
      </c>
      <c r="AU226" s="185" t="s">
        <v>81</v>
      </c>
      <c r="AV226" s="12" t="s">
        <v>83</v>
      </c>
      <c r="AW226" s="12" t="s">
        <v>30</v>
      </c>
      <c r="AX226" s="12" t="s">
        <v>81</v>
      </c>
      <c r="AY226" s="185" t="s">
        <v>127</v>
      </c>
    </row>
    <row r="227" spans="1:65" s="2" customFormat="1" ht="21.75" customHeight="1">
      <c r="A227" s="35"/>
      <c r="B227" s="163"/>
      <c r="C227" s="164" t="s">
        <v>485</v>
      </c>
      <c r="D227" s="164" t="s">
        <v>128</v>
      </c>
      <c r="E227" s="165" t="s">
        <v>486</v>
      </c>
      <c r="F227" s="166" t="s">
        <v>487</v>
      </c>
      <c r="G227" s="167" t="s">
        <v>217</v>
      </c>
      <c r="H227" s="168">
        <v>47.462</v>
      </c>
      <c r="I227" s="169"/>
      <c r="J227" s="170">
        <f>ROUND(I227*H227,2)</f>
        <v>0</v>
      </c>
      <c r="K227" s="171"/>
      <c r="L227" s="36"/>
      <c r="M227" s="172" t="s">
        <v>1</v>
      </c>
      <c r="N227" s="173" t="s">
        <v>38</v>
      </c>
      <c r="O227" s="74"/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76" t="s">
        <v>126</v>
      </c>
      <c r="AT227" s="176" t="s">
        <v>128</v>
      </c>
      <c r="AU227" s="176" t="s">
        <v>81</v>
      </c>
      <c r="AY227" s="16" t="s">
        <v>127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6" t="s">
        <v>81</v>
      </c>
      <c r="BK227" s="177">
        <f>ROUND(I227*H227,2)</f>
        <v>0</v>
      </c>
      <c r="BL227" s="16" t="s">
        <v>126</v>
      </c>
      <c r="BM227" s="176" t="s">
        <v>488</v>
      </c>
    </row>
    <row r="228" spans="1:47" s="2" customFormat="1" ht="12">
      <c r="A228" s="35"/>
      <c r="B228" s="36"/>
      <c r="C228" s="35"/>
      <c r="D228" s="178" t="s">
        <v>134</v>
      </c>
      <c r="E228" s="35"/>
      <c r="F228" s="179" t="s">
        <v>489</v>
      </c>
      <c r="G228" s="35"/>
      <c r="H228" s="35"/>
      <c r="I228" s="180"/>
      <c r="J228" s="35"/>
      <c r="K228" s="35"/>
      <c r="L228" s="36"/>
      <c r="M228" s="181"/>
      <c r="N228" s="182"/>
      <c r="O228" s="74"/>
      <c r="P228" s="74"/>
      <c r="Q228" s="74"/>
      <c r="R228" s="74"/>
      <c r="S228" s="74"/>
      <c r="T228" s="7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6" t="s">
        <v>134</v>
      </c>
      <c r="AU228" s="16" t="s">
        <v>81</v>
      </c>
    </row>
    <row r="229" spans="1:47" s="2" customFormat="1" ht="12">
      <c r="A229" s="35"/>
      <c r="B229" s="36"/>
      <c r="C229" s="35"/>
      <c r="D229" s="178" t="s">
        <v>136</v>
      </c>
      <c r="E229" s="35"/>
      <c r="F229" s="183" t="s">
        <v>477</v>
      </c>
      <c r="G229" s="35"/>
      <c r="H229" s="35"/>
      <c r="I229" s="180"/>
      <c r="J229" s="35"/>
      <c r="K229" s="35"/>
      <c r="L229" s="36"/>
      <c r="M229" s="181"/>
      <c r="N229" s="182"/>
      <c r="O229" s="74"/>
      <c r="P229" s="74"/>
      <c r="Q229" s="74"/>
      <c r="R229" s="74"/>
      <c r="S229" s="74"/>
      <c r="T229" s="7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6" t="s">
        <v>136</v>
      </c>
      <c r="AU229" s="16" t="s">
        <v>81</v>
      </c>
    </row>
    <row r="230" spans="1:51" s="12" customFormat="1" ht="12">
      <c r="A230" s="12"/>
      <c r="B230" s="184"/>
      <c r="C230" s="12"/>
      <c r="D230" s="178" t="s">
        <v>170</v>
      </c>
      <c r="E230" s="185" t="s">
        <v>1</v>
      </c>
      <c r="F230" s="186" t="s">
        <v>490</v>
      </c>
      <c r="G230" s="12"/>
      <c r="H230" s="187">
        <v>47.462</v>
      </c>
      <c r="I230" s="188"/>
      <c r="J230" s="12"/>
      <c r="K230" s="12"/>
      <c r="L230" s="184"/>
      <c r="M230" s="189"/>
      <c r="N230" s="190"/>
      <c r="O230" s="190"/>
      <c r="P230" s="190"/>
      <c r="Q230" s="190"/>
      <c r="R230" s="190"/>
      <c r="S230" s="190"/>
      <c r="T230" s="191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185" t="s">
        <v>170</v>
      </c>
      <c r="AU230" s="185" t="s">
        <v>81</v>
      </c>
      <c r="AV230" s="12" t="s">
        <v>83</v>
      </c>
      <c r="AW230" s="12" t="s">
        <v>30</v>
      </c>
      <c r="AX230" s="12" t="s">
        <v>81</v>
      </c>
      <c r="AY230" s="185" t="s">
        <v>127</v>
      </c>
    </row>
    <row r="231" spans="1:65" s="2" customFormat="1" ht="24.15" customHeight="1">
      <c r="A231" s="35"/>
      <c r="B231" s="163"/>
      <c r="C231" s="164" t="s">
        <v>375</v>
      </c>
      <c r="D231" s="164" t="s">
        <v>128</v>
      </c>
      <c r="E231" s="165" t="s">
        <v>491</v>
      </c>
      <c r="F231" s="166" t="s">
        <v>492</v>
      </c>
      <c r="G231" s="167" t="s">
        <v>217</v>
      </c>
      <c r="H231" s="168">
        <v>17.932</v>
      </c>
      <c r="I231" s="169"/>
      <c r="J231" s="170">
        <f>ROUND(I231*H231,2)</f>
        <v>0</v>
      </c>
      <c r="K231" s="171"/>
      <c r="L231" s="36"/>
      <c r="M231" s="172" t="s">
        <v>1</v>
      </c>
      <c r="N231" s="173" t="s">
        <v>38</v>
      </c>
      <c r="O231" s="74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76" t="s">
        <v>126</v>
      </c>
      <c r="AT231" s="176" t="s">
        <v>128</v>
      </c>
      <c r="AU231" s="176" t="s">
        <v>81</v>
      </c>
      <c r="AY231" s="16" t="s">
        <v>127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6" t="s">
        <v>81</v>
      </c>
      <c r="BK231" s="177">
        <f>ROUND(I231*H231,2)</f>
        <v>0</v>
      </c>
      <c r="BL231" s="16" t="s">
        <v>126</v>
      </c>
      <c r="BM231" s="176" t="s">
        <v>493</v>
      </c>
    </row>
    <row r="232" spans="1:47" s="2" customFormat="1" ht="12">
      <c r="A232" s="35"/>
      <c r="B232" s="36"/>
      <c r="C232" s="35"/>
      <c r="D232" s="178" t="s">
        <v>134</v>
      </c>
      <c r="E232" s="35"/>
      <c r="F232" s="179" t="s">
        <v>494</v>
      </c>
      <c r="G232" s="35"/>
      <c r="H232" s="35"/>
      <c r="I232" s="180"/>
      <c r="J232" s="35"/>
      <c r="K232" s="35"/>
      <c r="L232" s="36"/>
      <c r="M232" s="181"/>
      <c r="N232" s="182"/>
      <c r="O232" s="74"/>
      <c r="P232" s="74"/>
      <c r="Q232" s="74"/>
      <c r="R232" s="74"/>
      <c r="S232" s="74"/>
      <c r="T232" s="7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6" t="s">
        <v>134</v>
      </c>
      <c r="AU232" s="16" t="s">
        <v>81</v>
      </c>
    </row>
    <row r="233" spans="1:47" s="2" customFormat="1" ht="12">
      <c r="A233" s="35"/>
      <c r="B233" s="36"/>
      <c r="C233" s="35"/>
      <c r="D233" s="178" t="s">
        <v>136</v>
      </c>
      <c r="E233" s="35"/>
      <c r="F233" s="183" t="s">
        <v>495</v>
      </c>
      <c r="G233" s="35"/>
      <c r="H233" s="35"/>
      <c r="I233" s="180"/>
      <c r="J233" s="35"/>
      <c r="K233" s="35"/>
      <c r="L233" s="36"/>
      <c r="M233" s="181"/>
      <c r="N233" s="182"/>
      <c r="O233" s="74"/>
      <c r="P233" s="74"/>
      <c r="Q233" s="74"/>
      <c r="R233" s="74"/>
      <c r="S233" s="74"/>
      <c r="T233" s="7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6" t="s">
        <v>136</v>
      </c>
      <c r="AU233" s="16" t="s">
        <v>81</v>
      </c>
    </row>
    <row r="234" spans="1:51" s="12" customFormat="1" ht="12">
      <c r="A234" s="12"/>
      <c r="B234" s="184"/>
      <c r="C234" s="12"/>
      <c r="D234" s="178" t="s">
        <v>170</v>
      </c>
      <c r="E234" s="185" t="s">
        <v>1</v>
      </c>
      <c r="F234" s="186" t="s">
        <v>496</v>
      </c>
      <c r="G234" s="12"/>
      <c r="H234" s="187">
        <v>17.932</v>
      </c>
      <c r="I234" s="188"/>
      <c r="J234" s="12"/>
      <c r="K234" s="12"/>
      <c r="L234" s="184"/>
      <c r="M234" s="189"/>
      <c r="N234" s="190"/>
      <c r="O234" s="190"/>
      <c r="P234" s="190"/>
      <c r="Q234" s="190"/>
      <c r="R234" s="190"/>
      <c r="S234" s="190"/>
      <c r="T234" s="191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185" t="s">
        <v>170</v>
      </c>
      <c r="AU234" s="185" t="s">
        <v>81</v>
      </c>
      <c r="AV234" s="12" t="s">
        <v>83</v>
      </c>
      <c r="AW234" s="12" t="s">
        <v>30</v>
      </c>
      <c r="AX234" s="12" t="s">
        <v>81</v>
      </c>
      <c r="AY234" s="185" t="s">
        <v>127</v>
      </c>
    </row>
    <row r="235" spans="1:65" s="2" customFormat="1" ht="16.5" customHeight="1">
      <c r="A235" s="35"/>
      <c r="B235" s="163"/>
      <c r="C235" s="164" t="s">
        <v>497</v>
      </c>
      <c r="D235" s="164" t="s">
        <v>128</v>
      </c>
      <c r="E235" s="165" t="s">
        <v>498</v>
      </c>
      <c r="F235" s="166" t="s">
        <v>499</v>
      </c>
      <c r="G235" s="167" t="s">
        <v>217</v>
      </c>
      <c r="H235" s="168">
        <v>15</v>
      </c>
      <c r="I235" s="169"/>
      <c r="J235" s="170">
        <f>ROUND(I235*H235,2)</f>
        <v>0</v>
      </c>
      <c r="K235" s="171"/>
      <c r="L235" s="36"/>
      <c r="M235" s="172" t="s">
        <v>1</v>
      </c>
      <c r="N235" s="173" t="s">
        <v>38</v>
      </c>
      <c r="O235" s="74"/>
      <c r="P235" s="174">
        <f>O235*H235</f>
        <v>0</v>
      </c>
      <c r="Q235" s="174">
        <v>0</v>
      </c>
      <c r="R235" s="174">
        <f>Q235*H235</f>
        <v>0</v>
      </c>
      <c r="S235" s="174">
        <v>0</v>
      </c>
      <c r="T235" s="17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76" t="s">
        <v>126</v>
      </c>
      <c r="AT235" s="176" t="s">
        <v>128</v>
      </c>
      <c r="AU235" s="176" t="s">
        <v>81</v>
      </c>
      <c r="AY235" s="16" t="s">
        <v>127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6" t="s">
        <v>81</v>
      </c>
      <c r="BK235" s="177">
        <f>ROUND(I235*H235,2)</f>
        <v>0</v>
      </c>
      <c r="BL235" s="16" t="s">
        <v>126</v>
      </c>
      <c r="BM235" s="176" t="s">
        <v>500</v>
      </c>
    </row>
    <row r="236" spans="1:47" s="2" customFormat="1" ht="12">
      <c r="A236" s="35"/>
      <c r="B236" s="36"/>
      <c r="C236" s="35"/>
      <c r="D236" s="178" t="s">
        <v>134</v>
      </c>
      <c r="E236" s="35"/>
      <c r="F236" s="179" t="s">
        <v>501</v>
      </c>
      <c r="G236" s="35"/>
      <c r="H236" s="35"/>
      <c r="I236" s="180"/>
      <c r="J236" s="35"/>
      <c r="K236" s="35"/>
      <c r="L236" s="36"/>
      <c r="M236" s="181"/>
      <c r="N236" s="182"/>
      <c r="O236" s="74"/>
      <c r="P236" s="74"/>
      <c r="Q236" s="74"/>
      <c r="R236" s="74"/>
      <c r="S236" s="74"/>
      <c r="T236" s="7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134</v>
      </c>
      <c r="AU236" s="16" t="s">
        <v>81</v>
      </c>
    </row>
    <row r="237" spans="1:47" s="2" customFormat="1" ht="12">
      <c r="A237" s="35"/>
      <c r="B237" s="36"/>
      <c r="C237" s="35"/>
      <c r="D237" s="178" t="s">
        <v>136</v>
      </c>
      <c r="E237" s="35"/>
      <c r="F237" s="183" t="s">
        <v>502</v>
      </c>
      <c r="G237" s="35"/>
      <c r="H237" s="35"/>
      <c r="I237" s="180"/>
      <c r="J237" s="35"/>
      <c r="K237" s="35"/>
      <c r="L237" s="36"/>
      <c r="M237" s="181"/>
      <c r="N237" s="182"/>
      <c r="O237" s="74"/>
      <c r="P237" s="74"/>
      <c r="Q237" s="74"/>
      <c r="R237" s="74"/>
      <c r="S237" s="74"/>
      <c r="T237" s="7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6" t="s">
        <v>136</v>
      </c>
      <c r="AU237" s="16" t="s">
        <v>81</v>
      </c>
    </row>
    <row r="238" spans="1:51" s="12" customFormat="1" ht="12">
      <c r="A238" s="12"/>
      <c r="B238" s="184"/>
      <c r="C238" s="12"/>
      <c r="D238" s="178" t="s">
        <v>170</v>
      </c>
      <c r="E238" s="185" t="s">
        <v>1</v>
      </c>
      <c r="F238" s="186" t="s">
        <v>503</v>
      </c>
      <c r="G238" s="12"/>
      <c r="H238" s="187">
        <v>15</v>
      </c>
      <c r="I238" s="188"/>
      <c r="J238" s="12"/>
      <c r="K238" s="12"/>
      <c r="L238" s="184"/>
      <c r="M238" s="189"/>
      <c r="N238" s="190"/>
      <c r="O238" s="190"/>
      <c r="P238" s="190"/>
      <c r="Q238" s="190"/>
      <c r="R238" s="190"/>
      <c r="S238" s="190"/>
      <c r="T238" s="19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185" t="s">
        <v>170</v>
      </c>
      <c r="AU238" s="185" t="s">
        <v>81</v>
      </c>
      <c r="AV238" s="12" t="s">
        <v>83</v>
      </c>
      <c r="AW238" s="12" t="s">
        <v>30</v>
      </c>
      <c r="AX238" s="12" t="s">
        <v>81</v>
      </c>
      <c r="AY238" s="185" t="s">
        <v>127</v>
      </c>
    </row>
    <row r="239" spans="1:65" s="2" customFormat="1" ht="16.5" customHeight="1">
      <c r="A239" s="35"/>
      <c r="B239" s="163"/>
      <c r="C239" s="164" t="s">
        <v>504</v>
      </c>
      <c r="D239" s="164" t="s">
        <v>128</v>
      </c>
      <c r="E239" s="165" t="s">
        <v>505</v>
      </c>
      <c r="F239" s="166" t="s">
        <v>506</v>
      </c>
      <c r="G239" s="167" t="s">
        <v>217</v>
      </c>
      <c r="H239" s="168">
        <v>2.4</v>
      </c>
      <c r="I239" s="169"/>
      <c r="J239" s="170">
        <f>ROUND(I239*H239,2)</f>
        <v>0</v>
      </c>
      <c r="K239" s="171"/>
      <c r="L239" s="36"/>
      <c r="M239" s="172" t="s">
        <v>1</v>
      </c>
      <c r="N239" s="173" t="s">
        <v>38</v>
      </c>
      <c r="O239" s="74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76" t="s">
        <v>126</v>
      </c>
      <c r="AT239" s="176" t="s">
        <v>128</v>
      </c>
      <c r="AU239" s="176" t="s">
        <v>81</v>
      </c>
      <c r="AY239" s="16" t="s">
        <v>127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6" t="s">
        <v>81</v>
      </c>
      <c r="BK239" s="177">
        <f>ROUND(I239*H239,2)</f>
        <v>0</v>
      </c>
      <c r="BL239" s="16" t="s">
        <v>126</v>
      </c>
      <c r="BM239" s="176" t="s">
        <v>507</v>
      </c>
    </row>
    <row r="240" spans="1:47" s="2" customFormat="1" ht="12">
      <c r="A240" s="35"/>
      <c r="B240" s="36"/>
      <c r="C240" s="35"/>
      <c r="D240" s="178" t="s">
        <v>134</v>
      </c>
      <c r="E240" s="35"/>
      <c r="F240" s="179" t="s">
        <v>508</v>
      </c>
      <c r="G240" s="35"/>
      <c r="H240" s="35"/>
      <c r="I240" s="180"/>
      <c r="J240" s="35"/>
      <c r="K240" s="35"/>
      <c r="L240" s="36"/>
      <c r="M240" s="181"/>
      <c r="N240" s="182"/>
      <c r="O240" s="74"/>
      <c r="P240" s="74"/>
      <c r="Q240" s="74"/>
      <c r="R240" s="74"/>
      <c r="S240" s="74"/>
      <c r="T240" s="7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6" t="s">
        <v>134</v>
      </c>
      <c r="AU240" s="16" t="s">
        <v>81</v>
      </c>
    </row>
    <row r="241" spans="1:47" s="2" customFormat="1" ht="12">
      <c r="A241" s="35"/>
      <c r="B241" s="36"/>
      <c r="C241" s="35"/>
      <c r="D241" s="178" t="s">
        <v>136</v>
      </c>
      <c r="E241" s="35"/>
      <c r="F241" s="183" t="s">
        <v>509</v>
      </c>
      <c r="G241" s="35"/>
      <c r="H241" s="35"/>
      <c r="I241" s="180"/>
      <c r="J241" s="35"/>
      <c r="K241" s="35"/>
      <c r="L241" s="36"/>
      <c r="M241" s="181"/>
      <c r="N241" s="182"/>
      <c r="O241" s="74"/>
      <c r="P241" s="74"/>
      <c r="Q241" s="74"/>
      <c r="R241" s="74"/>
      <c r="S241" s="74"/>
      <c r="T241" s="7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6" t="s">
        <v>136</v>
      </c>
      <c r="AU241" s="16" t="s">
        <v>81</v>
      </c>
    </row>
    <row r="242" spans="1:51" s="12" customFormat="1" ht="12">
      <c r="A242" s="12"/>
      <c r="B242" s="184"/>
      <c r="C242" s="12"/>
      <c r="D242" s="178" t="s">
        <v>170</v>
      </c>
      <c r="E242" s="185" t="s">
        <v>1</v>
      </c>
      <c r="F242" s="186" t="s">
        <v>510</v>
      </c>
      <c r="G242" s="12"/>
      <c r="H242" s="187">
        <v>2.4</v>
      </c>
      <c r="I242" s="188"/>
      <c r="J242" s="12"/>
      <c r="K242" s="12"/>
      <c r="L242" s="184"/>
      <c r="M242" s="189"/>
      <c r="N242" s="190"/>
      <c r="O242" s="190"/>
      <c r="P242" s="190"/>
      <c r="Q242" s="190"/>
      <c r="R242" s="190"/>
      <c r="S242" s="190"/>
      <c r="T242" s="191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185" t="s">
        <v>170</v>
      </c>
      <c r="AU242" s="185" t="s">
        <v>81</v>
      </c>
      <c r="AV242" s="12" t="s">
        <v>83</v>
      </c>
      <c r="AW242" s="12" t="s">
        <v>30</v>
      </c>
      <c r="AX242" s="12" t="s">
        <v>81</v>
      </c>
      <c r="AY242" s="185" t="s">
        <v>127</v>
      </c>
    </row>
    <row r="243" spans="1:65" s="2" customFormat="1" ht="24.15" customHeight="1">
      <c r="A243" s="35"/>
      <c r="B243" s="163"/>
      <c r="C243" s="164" t="s">
        <v>511</v>
      </c>
      <c r="D243" s="164" t="s">
        <v>128</v>
      </c>
      <c r="E243" s="165" t="s">
        <v>512</v>
      </c>
      <c r="F243" s="166" t="s">
        <v>513</v>
      </c>
      <c r="G243" s="167" t="s">
        <v>217</v>
      </c>
      <c r="H243" s="168">
        <v>16</v>
      </c>
      <c r="I243" s="169"/>
      <c r="J243" s="170">
        <f>ROUND(I243*H243,2)</f>
        <v>0</v>
      </c>
      <c r="K243" s="171"/>
      <c r="L243" s="36"/>
      <c r="M243" s="172" t="s">
        <v>1</v>
      </c>
      <c r="N243" s="173" t="s">
        <v>38</v>
      </c>
      <c r="O243" s="74"/>
      <c r="P243" s="174">
        <f>O243*H243</f>
        <v>0</v>
      </c>
      <c r="Q243" s="174">
        <v>0</v>
      </c>
      <c r="R243" s="174">
        <f>Q243*H243</f>
        <v>0</v>
      </c>
      <c r="S243" s="174">
        <v>0</v>
      </c>
      <c r="T243" s="17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76" t="s">
        <v>126</v>
      </c>
      <c r="AT243" s="176" t="s">
        <v>128</v>
      </c>
      <c r="AU243" s="176" t="s">
        <v>81</v>
      </c>
      <c r="AY243" s="16" t="s">
        <v>127</v>
      </c>
      <c r="BE243" s="177">
        <f>IF(N243="základní",J243,0)</f>
        <v>0</v>
      </c>
      <c r="BF243" s="177">
        <f>IF(N243="snížená",J243,0)</f>
        <v>0</v>
      </c>
      <c r="BG243" s="177">
        <f>IF(N243="zákl. přenesená",J243,0)</f>
        <v>0</v>
      </c>
      <c r="BH243" s="177">
        <f>IF(N243="sníž. přenesená",J243,0)</f>
        <v>0</v>
      </c>
      <c r="BI243" s="177">
        <f>IF(N243="nulová",J243,0)</f>
        <v>0</v>
      </c>
      <c r="BJ243" s="16" t="s">
        <v>81</v>
      </c>
      <c r="BK243" s="177">
        <f>ROUND(I243*H243,2)</f>
        <v>0</v>
      </c>
      <c r="BL243" s="16" t="s">
        <v>126</v>
      </c>
      <c r="BM243" s="176" t="s">
        <v>514</v>
      </c>
    </row>
    <row r="244" spans="1:47" s="2" customFormat="1" ht="12">
      <c r="A244" s="35"/>
      <c r="B244" s="36"/>
      <c r="C244" s="35"/>
      <c r="D244" s="178" t="s">
        <v>134</v>
      </c>
      <c r="E244" s="35"/>
      <c r="F244" s="179" t="s">
        <v>515</v>
      </c>
      <c r="G244" s="35"/>
      <c r="H244" s="35"/>
      <c r="I244" s="180"/>
      <c r="J244" s="35"/>
      <c r="K244" s="35"/>
      <c r="L244" s="36"/>
      <c r="M244" s="181"/>
      <c r="N244" s="182"/>
      <c r="O244" s="74"/>
      <c r="P244" s="74"/>
      <c r="Q244" s="74"/>
      <c r="R244" s="74"/>
      <c r="S244" s="74"/>
      <c r="T244" s="7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6" t="s">
        <v>134</v>
      </c>
      <c r="AU244" s="16" t="s">
        <v>81</v>
      </c>
    </row>
    <row r="245" spans="1:47" s="2" customFormat="1" ht="12">
      <c r="A245" s="35"/>
      <c r="B245" s="36"/>
      <c r="C245" s="35"/>
      <c r="D245" s="178" t="s">
        <v>136</v>
      </c>
      <c r="E245" s="35"/>
      <c r="F245" s="183" t="s">
        <v>516</v>
      </c>
      <c r="G245" s="35"/>
      <c r="H245" s="35"/>
      <c r="I245" s="180"/>
      <c r="J245" s="35"/>
      <c r="K245" s="35"/>
      <c r="L245" s="36"/>
      <c r="M245" s="181"/>
      <c r="N245" s="182"/>
      <c r="O245" s="74"/>
      <c r="P245" s="74"/>
      <c r="Q245" s="74"/>
      <c r="R245" s="74"/>
      <c r="S245" s="74"/>
      <c r="T245" s="7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6" t="s">
        <v>136</v>
      </c>
      <c r="AU245" s="16" t="s">
        <v>81</v>
      </c>
    </row>
    <row r="246" spans="1:51" s="12" customFormat="1" ht="12">
      <c r="A246" s="12"/>
      <c r="B246" s="184"/>
      <c r="C246" s="12"/>
      <c r="D246" s="178" t="s">
        <v>170</v>
      </c>
      <c r="E246" s="185" t="s">
        <v>1</v>
      </c>
      <c r="F246" s="186" t="s">
        <v>517</v>
      </c>
      <c r="G246" s="12"/>
      <c r="H246" s="187">
        <v>16</v>
      </c>
      <c r="I246" s="188"/>
      <c r="J246" s="12"/>
      <c r="K246" s="12"/>
      <c r="L246" s="184"/>
      <c r="M246" s="189"/>
      <c r="N246" s="190"/>
      <c r="O246" s="190"/>
      <c r="P246" s="190"/>
      <c r="Q246" s="190"/>
      <c r="R246" s="190"/>
      <c r="S246" s="190"/>
      <c r="T246" s="191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T246" s="185" t="s">
        <v>170</v>
      </c>
      <c r="AU246" s="185" t="s">
        <v>81</v>
      </c>
      <c r="AV246" s="12" t="s">
        <v>83</v>
      </c>
      <c r="AW246" s="12" t="s">
        <v>30</v>
      </c>
      <c r="AX246" s="12" t="s">
        <v>81</v>
      </c>
      <c r="AY246" s="185" t="s">
        <v>127</v>
      </c>
    </row>
    <row r="247" spans="1:63" s="11" customFormat="1" ht="25.9" customHeight="1">
      <c r="A247" s="11"/>
      <c r="B247" s="152"/>
      <c r="C247" s="11"/>
      <c r="D247" s="153" t="s">
        <v>72</v>
      </c>
      <c r="E247" s="154" t="s">
        <v>157</v>
      </c>
      <c r="F247" s="154" t="s">
        <v>518</v>
      </c>
      <c r="G247" s="11"/>
      <c r="H247" s="11"/>
      <c r="I247" s="155"/>
      <c r="J247" s="156">
        <f>BK247</f>
        <v>0</v>
      </c>
      <c r="K247" s="11"/>
      <c r="L247" s="152"/>
      <c r="M247" s="157"/>
      <c r="N247" s="158"/>
      <c r="O247" s="158"/>
      <c r="P247" s="159">
        <f>SUM(P248:P282)</f>
        <v>0</v>
      </c>
      <c r="Q247" s="158"/>
      <c r="R247" s="159">
        <f>SUM(R248:R282)</f>
        <v>0</v>
      </c>
      <c r="S247" s="158"/>
      <c r="T247" s="160">
        <f>SUM(T248:T282)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153" t="s">
        <v>81</v>
      </c>
      <c r="AT247" s="161" t="s">
        <v>72</v>
      </c>
      <c r="AU247" s="161" t="s">
        <v>73</v>
      </c>
      <c r="AY247" s="153" t="s">
        <v>127</v>
      </c>
      <c r="BK247" s="162">
        <f>SUM(BK248:BK282)</f>
        <v>0</v>
      </c>
    </row>
    <row r="248" spans="1:65" s="2" customFormat="1" ht="24.15" customHeight="1">
      <c r="A248" s="35"/>
      <c r="B248" s="163"/>
      <c r="C248" s="164" t="s">
        <v>387</v>
      </c>
      <c r="D248" s="164" t="s">
        <v>128</v>
      </c>
      <c r="E248" s="165" t="s">
        <v>519</v>
      </c>
      <c r="F248" s="166" t="s">
        <v>520</v>
      </c>
      <c r="G248" s="167" t="s">
        <v>243</v>
      </c>
      <c r="H248" s="168">
        <v>21.15</v>
      </c>
      <c r="I248" s="169"/>
      <c r="J248" s="170">
        <f>ROUND(I248*H248,2)</f>
        <v>0</v>
      </c>
      <c r="K248" s="171"/>
      <c r="L248" s="36"/>
      <c r="M248" s="172" t="s">
        <v>1</v>
      </c>
      <c r="N248" s="173" t="s">
        <v>38</v>
      </c>
      <c r="O248" s="74"/>
      <c r="P248" s="174">
        <f>O248*H248</f>
        <v>0</v>
      </c>
      <c r="Q248" s="174">
        <v>0</v>
      </c>
      <c r="R248" s="174">
        <f>Q248*H248</f>
        <v>0</v>
      </c>
      <c r="S248" s="174">
        <v>0</v>
      </c>
      <c r="T248" s="17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76" t="s">
        <v>126</v>
      </c>
      <c r="AT248" s="176" t="s">
        <v>128</v>
      </c>
      <c r="AU248" s="176" t="s">
        <v>81</v>
      </c>
      <c r="AY248" s="16" t="s">
        <v>127</v>
      </c>
      <c r="BE248" s="177">
        <f>IF(N248="základní",J248,0)</f>
        <v>0</v>
      </c>
      <c r="BF248" s="177">
        <f>IF(N248="snížená",J248,0)</f>
        <v>0</v>
      </c>
      <c r="BG248" s="177">
        <f>IF(N248="zákl. přenesená",J248,0)</f>
        <v>0</v>
      </c>
      <c r="BH248" s="177">
        <f>IF(N248="sníž. přenesená",J248,0)</f>
        <v>0</v>
      </c>
      <c r="BI248" s="177">
        <f>IF(N248="nulová",J248,0)</f>
        <v>0</v>
      </c>
      <c r="BJ248" s="16" t="s">
        <v>81</v>
      </c>
      <c r="BK248" s="177">
        <f>ROUND(I248*H248,2)</f>
        <v>0</v>
      </c>
      <c r="BL248" s="16" t="s">
        <v>126</v>
      </c>
      <c r="BM248" s="176" t="s">
        <v>521</v>
      </c>
    </row>
    <row r="249" spans="1:47" s="2" customFormat="1" ht="12">
      <c r="A249" s="35"/>
      <c r="B249" s="36"/>
      <c r="C249" s="35"/>
      <c r="D249" s="178" t="s">
        <v>134</v>
      </c>
      <c r="E249" s="35"/>
      <c r="F249" s="179" t="s">
        <v>522</v>
      </c>
      <c r="G249" s="35"/>
      <c r="H249" s="35"/>
      <c r="I249" s="180"/>
      <c r="J249" s="35"/>
      <c r="K249" s="35"/>
      <c r="L249" s="36"/>
      <c r="M249" s="181"/>
      <c r="N249" s="182"/>
      <c r="O249" s="74"/>
      <c r="P249" s="74"/>
      <c r="Q249" s="74"/>
      <c r="R249" s="74"/>
      <c r="S249" s="74"/>
      <c r="T249" s="7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6" t="s">
        <v>134</v>
      </c>
      <c r="AU249" s="16" t="s">
        <v>81</v>
      </c>
    </row>
    <row r="250" spans="1:47" s="2" customFormat="1" ht="12">
      <c r="A250" s="35"/>
      <c r="B250" s="36"/>
      <c r="C250" s="35"/>
      <c r="D250" s="178" t="s">
        <v>136</v>
      </c>
      <c r="E250" s="35"/>
      <c r="F250" s="183" t="s">
        <v>523</v>
      </c>
      <c r="G250" s="35"/>
      <c r="H250" s="35"/>
      <c r="I250" s="180"/>
      <c r="J250" s="35"/>
      <c r="K250" s="35"/>
      <c r="L250" s="36"/>
      <c r="M250" s="181"/>
      <c r="N250" s="182"/>
      <c r="O250" s="74"/>
      <c r="P250" s="74"/>
      <c r="Q250" s="74"/>
      <c r="R250" s="74"/>
      <c r="S250" s="74"/>
      <c r="T250" s="7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6" t="s">
        <v>136</v>
      </c>
      <c r="AU250" s="16" t="s">
        <v>81</v>
      </c>
    </row>
    <row r="251" spans="1:51" s="12" customFormat="1" ht="12">
      <c r="A251" s="12"/>
      <c r="B251" s="184"/>
      <c r="C251" s="12"/>
      <c r="D251" s="178" t="s">
        <v>170</v>
      </c>
      <c r="E251" s="185" t="s">
        <v>1</v>
      </c>
      <c r="F251" s="186" t="s">
        <v>524</v>
      </c>
      <c r="G251" s="12"/>
      <c r="H251" s="187">
        <v>21.15</v>
      </c>
      <c r="I251" s="188"/>
      <c r="J251" s="12"/>
      <c r="K251" s="12"/>
      <c r="L251" s="184"/>
      <c r="M251" s="189"/>
      <c r="N251" s="190"/>
      <c r="O251" s="190"/>
      <c r="P251" s="190"/>
      <c r="Q251" s="190"/>
      <c r="R251" s="190"/>
      <c r="S251" s="190"/>
      <c r="T251" s="191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185" t="s">
        <v>170</v>
      </c>
      <c r="AU251" s="185" t="s">
        <v>81</v>
      </c>
      <c r="AV251" s="12" t="s">
        <v>83</v>
      </c>
      <c r="AW251" s="12" t="s">
        <v>30</v>
      </c>
      <c r="AX251" s="12" t="s">
        <v>81</v>
      </c>
      <c r="AY251" s="185" t="s">
        <v>127</v>
      </c>
    </row>
    <row r="252" spans="1:65" s="2" customFormat="1" ht="24.15" customHeight="1">
      <c r="A252" s="35"/>
      <c r="B252" s="163"/>
      <c r="C252" s="164" t="s">
        <v>525</v>
      </c>
      <c r="D252" s="164" t="s">
        <v>128</v>
      </c>
      <c r="E252" s="165" t="s">
        <v>526</v>
      </c>
      <c r="F252" s="166" t="s">
        <v>527</v>
      </c>
      <c r="G252" s="167" t="s">
        <v>243</v>
      </c>
      <c r="H252" s="168">
        <v>31.198</v>
      </c>
      <c r="I252" s="169"/>
      <c r="J252" s="170">
        <f>ROUND(I252*H252,2)</f>
        <v>0</v>
      </c>
      <c r="K252" s="171"/>
      <c r="L252" s="36"/>
      <c r="M252" s="172" t="s">
        <v>1</v>
      </c>
      <c r="N252" s="173" t="s">
        <v>38</v>
      </c>
      <c r="O252" s="74"/>
      <c r="P252" s="174">
        <f>O252*H252</f>
        <v>0</v>
      </c>
      <c r="Q252" s="174">
        <v>0</v>
      </c>
      <c r="R252" s="174">
        <f>Q252*H252</f>
        <v>0</v>
      </c>
      <c r="S252" s="174">
        <v>0</v>
      </c>
      <c r="T252" s="17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76" t="s">
        <v>126</v>
      </c>
      <c r="AT252" s="176" t="s">
        <v>128</v>
      </c>
      <c r="AU252" s="176" t="s">
        <v>81</v>
      </c>
      <c r="AY252" s="16" t="s">
        <v>127</v>
      </c>
      <c r="BE252" s="177">
        <f>IF(N252="základní",J252,0)</f>
        <v>0</v>
      </c>
      <c r="BF252" s="177">
        <f>IF(N252="snížená",J252,0)</f>
        <v>0</v>
      </c>
      <c r="BG252" s="177">
        <f>IF(N252="zákl. přenesená",J252,0)</f>
        <v>0</v>
      </c>
      <c r="BH252" s="177">
        <f>IF(N252="sníž. přenesená",J252,0)</f>
        <v>0</v>
      </c>
      <c r="BI252" s="177">
        <f>IF(N252="nulová",J252,0)</f>
        <v>0</v>
      </c>
      <c r="BJ252" s="16" t="s">
        <v>81</v>
      </c>
      <c r="BK252" s="177">
        <f>ROUND(I252*H252,2)</f>
        <v>0</v>
      </c>
      <c r="BL252" s="16" t="s">
        <v>126</v>
      </c>
      <c r="BM252" s="176" t="s">
        <v>528</v>
      </c>
    </row>
    <row r="253" spans="1:47" s="2" customFormat="1" ht="12">
      <c r="A253" s="35"/>
      <c r="B253" s="36"/>
      <c r="C253" s="35"/>
      <c r="D253" s="178" t="s">
        <v>134</v>
      </c>
      <c r="E253" s="35"/>
      <c r="F253" s="179" t="s">
        <v>529</v>
      </c>
      <c r="G253" s="35"/>
      <c r="H253" s="35"/>
      <c r="I253" s="180"/>
      <c r="J253" s="35"/>
      <c r="K253" s="35"/>
      <c r="L253" s="36"/>
      <c r="M253" s="181"/>
      <c r="N253" s="182"/>
      <c r="O253" s="74"/>
      <c r="P253" s="74"/>
      <c r="Q253" s="74"/>
      <c r="R253" s="74"/>
      <c r="S253" s="74"/>
      <c r="T253" s="7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6" t="s">
        <v>134</v>
      </c>
      <c r="AU253" s="16" t="s">
        <v>81</v>
      </c>
    </row>
    <row r="254" spans="1:47" s="2" customFormat="1" ht="12">
      <c r="A254" s="35"/>
      <c r="B254" s="36"/>
      <c r="C254" s="35"/>
      <c r="D254" s="178" t="s">
        <v>136</v>
      </c>
      <c r="E254" s="35"/>
      <c r="F254" s="183" t="s">
        <v>523</v>
      </c>
      <c r="G254" s="35"/>
      <c r="H254" s="35"/>
      <c r="I254" s="180"/>
      <c r="J254" s="35"/>
      <c r="K254" s="35"/>
      <c r="L254" s="36"/>
      <c r="M254" s="181"/>
      <c r="N254" s="182"/>
      <c r="O254" s="74"/>
      <c r="P254" s="74"/>
      <c r="Q254" s="74"/>
      <c r="R254" s="74"/>
      <c r="S254" s="74"/>
      <c r="T254" s="7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6" t="s">
        <v>136</v>
      </c>
      <c r="AU254" s="16" t="s">
        <v>81</v>
      </c>
    </row>
    <row r="255" spans="1:51" s="12" customFormat="1" ht="12">
      <c r="A255" s="12"/>
      <c r="B255" s="184"/>
      <c r="C255" s="12"/>
      <c r="D255" s="178" t="s">
        <v>170</v>
      </c>
      <c r="E255" s="185" t="s">
        <v>1</v>
      </c>
      <c r="F255" s="186" t="s">
        <v>530</v>
      </c>
      <c r="G255" s="12"/>
      <c r="H255" s="187">
        <v>31.198</v>
      </c>
      <c r="I255" s="188"/>
      <c r="J255" s="12"/>
      <c r="K255" s="12"/>
      <c r="L255" s="184"/>
      <c r="M255" s="189"/>
      <c r="N255" s="190"/>
      <c r="O255" s="190"/>
      <c r="P255" s="190"/>
      <c r="Q255" s="190"/>
      <c r="R255" s="190"/>
      <c r="S255" s="190"/>
      <c r="T255" s="191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185" t="s">
        <v>170</v>
      </c>
      <c r="AU255" s="185" t="s">
        <v>81</v>
      </c>
      <c r="AV255" s="12" t="s">
        <v>83</v>
      </c>
      <c r="AW255" s="12" t="s">
        <v>30</v>
      </c>
      <c r="AX255" s="12" t="s">
        <v>81</v>
      </c>
      <c r="AY255" s="185" t="s">
        <v>127</v>
      </c>
    </row>
    <row r="256" spans="1:65" s="2" customFormat="1" ht="24.15" customHeight="1">
      <c r="A256" s="35"/>
      <c r="B256" s="163"/>
      <c r="C256" s="164" t="s">
        <v>393</v>
      </c>
      <c r="D256" s="164" t="s">
        <v>128</v>
      </c>
      <c r="E256" s="165" t="s">
        <v>531</v>
      </c>
      <c r="F256" s="166" t="s">
        <v>532</v>
      </c>
      <c r="G256" s="167" t="s">
        <v>243</v>
      </c>
      <c r="H256" s="168">
        <v>15.599</v>
      </c>
      <c r="I256" s="169"/>
      <c r="J256" s="170">
        <f>ROUND(I256*H256,2)</f>
        <v>0</v>
      </c>
      <c r="K256" s="171"/>
      <c r="L256" s="36"/>
      <c r="M256" s="172" t="s">
        <v>1</v>
      </c>
      <c r="N256" s="173" t="s">
        <v>38</v>
      </c>
      <c r="O256" s="74"/>
      <c r="P256" s="174">
        <f>O256*H256</f>
        <v>0</v>
      </c>
      <c r="Q256" s="174">
        <v>0</v>
      </c>
      <c r="R256" s="174">
        <f>Q256*H256</f>
        <v>0</v>
      </c>
      <c r="S256" s="174">
        <v>0</v>
      </c>
      <c r="T256" s="17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76" t="s">
        <v>126</v>
      </c>
      <c r="AT256" s="176" t="s">
        <v>128</v>
      </c>
      <c r="AU256" s="176" t="s">
        <v>81</v>
      </c>
      <c r="AY256" s="16" t="s">
        <v>127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6" t="s">
        <v>81</v>
      </c>
      <c r="BK256" s="177">
        <f>ROUND(I256*H256,2)</f>
        <v>0</v>
      </c>
      <c r="BL256" s="16" t="s">
        <v>126</v>
      </c>
      <c r="BM256" s="176" t="s">
        <v>533</v>
      </c>
    </row>
    <row r="257" spans="1:47" s="2" customFormat="1" ht="12">
      <c r="A257" s="35"/>
      <c r="B257" s="36"/>
      <c r="C257" s="35"/>
      <c r="D257" s="178" t="s">
        <v>134</v>
      </c>
      <c r="E257" s="35"/>
      <c r="F257" s="179" t="s">
        <v>534</v>
      </c>
      <c r="G257" s="35"/>
      <c r="H257" s="35"/>
      <c r="I257" s="180"/>
      <c r="J257" s="35"/>
      <c r="K257" s="35"/>
      <c r="L257" s="36"/>
      <c r="M257" s="181"/>
      <c r="N257" s="182"/>
      <c r="O257" s="74"/>
      <c r="P257" s="74"/>
      <c r="Q257" s="74"/>
      <c r="R257" s="74"/>
      <c r="S257" s="74"/>
      <c r="T257" s="7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6" t="s">
        <v>134</v>
      </c>
      <c r="AU257" s="16" t="s">
        <v>81</v>
      </c>
    </row>
    <row r="258" spans="1:47" s="2" customFormat="1" ht="12">
      <c r="A258" s="35"/>
      <c r="B258" s="36"/>
      <c r="C258" s="35"/>
      <c r="D258" s="178" t="s">
        <v>136</v>
      </c>
      <c r="E258" s="35"/>
      <c r="F258" s="183" t="s">
        <v>523</v>
      </c>
      <c r="G258" s="35"/>
      <c r="H258" s="35"/>
      <c r="I258" s="180"/>
      <c r="J258" s="35"/>
      <c r="K258" s="35"/>
      <c r="L258" s="36"/>
      <c r="M258" s="181"/>
      <c r="N258" s="182"/>
      <c r="O258" s="74"/>
      <c r="P258" s="74"/>
      <c r="Q258" s="74"/>
      <c r="R258" s="74"/>
      <c r="S258" s="74"/>
      <c r="T258" s="7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6" t="s">
        <v>136</v>
      </c>
      <c r="AU258" s="16" t="s">
        <v>81</v>
      </c>
    </row>
    <row r="259" spans="1:51" s="12" customFormat="1" ht="12">
      <c r="A259" s="12"/>
      <c r="B259" s="184"/>
      <c r="C259" s="12"/>
      <c r="D259" s="178" t="s">
        <v>170</v>
      </c>
      <c r="E259" s="185" t="s">
        <v>1</v>
      </c>
      <c r="F259" s="186" t="s">
        <v>535</v>
      </c>
      <c r="G259" s="12"/>
      <c r="H259" s="187">
        <v>15.599</v>
      </c>
      <c r="I259" s="188"/>
      <c r="J259" s="12"/>
      <c r="K259" s="12"/>
      <c r="L259" s="184"/>
      <c r="M259" s="189"/>
      <c r="N259" s="190"/>
      <c r="O259" s="190"/>
      <c r="P259" s="190"/>
      <c r="Q259" s="190"/>
      <c r="R259" s="190"/>
      <c r="S259" s="190"/>
      <c r="T259" s="191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185" t="s">
        <v>170</v>
      </c>
      <c r="AU259" s="185" t="s">
        <v>81</v>
      </c>
      <c r="AV259" s="12" t="s">
        <v>83</v>
      </c>
      <c r="AW259" s="12" t="s">
        <v>30</v>
      </c>
      <c r="AX259" s="12" t="s">
        <v>81</v>
      </c>
      <c r="AY259" s="185" t="s">
        <v>127</v>
      </c>
    </row>
    <row r="260" spans="1:65" s="2" customFormat="1" ht="24.15" customHeight="1">
      <c r="A260" s="35"/>
      <c r="B260" s="163"/>
      <c r="C260" s="164" t="s">
        <v>536</v>
      </c>
      <c r="D260" s="164" t="s">
        <v>128</v>
      </c>
      <c r="E260" s="165" t="s">
        <v>537</v>
      </c>
      <c r="F260" s="166" t="s">
        <v>538</v>
      </c>
      <c r="G260" s="167" t="s">
        <v>243</v>
      </c>
      <c r="H260" s="168">
        <v>15.599</v>
      </c>
      <c r="I260" s="169"/>
      <c r="J260" s="170">
        <f>ROUND(I260*H260,2)</f>
        <v>0</v>
      </c>
      <c r="K260" s="171"/>
      <c r="L260" s="36"/>
      <c r="M260" s="172" t="s">
        <v>1</v>
      </c>
      <c r="N260" s="173" t="s">
        <v>38</v>
      </c>
      <c r="O260" s="74"/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76" t="s">
        <v>126</v>
      </c>
      <c r="AT260" s="176" t="s">
        <v>128</v>
      </c>
      <c r="AU260" s="176" t="s">
        <v>81</v>
      </c>
      <c r="AY260" s="16" t="s">
        <v>127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16" t="s">
        <v>81</v>
      </c>
      <c r="BK260" s="177">
        <f>ROUND(I260*H260,2)</f>
        <v>0</v>
      </c>
      <c r="BL260" s="16" t="s">
        <v>126</v>
      </c>
      <c r="BM260" s="176" t="s">
        <v>539</v>
      </c>
    </row>
    <row r="261" spans="1:47" s="2" customFormat="1" ht="12">
      <c r="A261" s="35"/>
      <c r="B261" s="36"/>
      <c r="C261" s="35"/>
      <c r="D261" s="178" t="s">
        <v>134</v>
      </c>
      <c r="E261" s="35"/>
      <c r="F261" s="179" t="s">
        <v>540</v>
      </c>
      <c r="G261" s="35"/>
      <c r="H261" s="35"/>
      <c r="I261" s="180"/>
      <c r="J261" s="35"/>
      <c r="K261" s="35"/>
      <c r="L261" s="36"/>
      <c r="M261" s="181"/>
      <c r="N261" s="182"/>
      <c r="O261" s="74"/>
      <c r="P261" s="74"/>
      <c r="Q261" s="74"/>
      <c r="R261" s="74"/>
      <c r="S261" s="74"/>
      <c r="T261" s="7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6" t="s">
        <v>134</v>
      </c>
      <c r="AU261" s="16" t="s">
        <v>81</v>
      </c>
    </row>
    <row r="262" spans="1:47" s="2" customFormat="1" ht="12">
      <c r="A262" s="35"/>
      <c r="B262" s="36"/>
      <c r="C262" s="35"/>
      <c r="D262" s="178" t="s">
        <v>136</v>
      </c>
      <c r="E262" s="35"/>
      <c r="F262" s="183" t="s">
        <v>523</v>
      </c>
      <c r="G262" s="35"/>
      <c r="H262" s="35"/>
      <c r="I262" s="180"/>
      <c r="J262" s="35"/>
      <c r="K262" s="35"/>
      <c r="L262" s="36"/>
      <c r="M262" s="181"/>
      <c r="N262" s="182"/>
      <c r="O262" s="74"/>
      <c r="P262" s="74"/>
      <c r="Q262" s="74"/>
      <c r="R262" s="74"/>
      <c r="S262" s="74"/>
      <c r="T262" s="7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6" t="s">
        <v>136</v>
      </c>
      <c r="AU262" s="16" t="s">
        <v>81</v>
      </c>
    </row>
    <row r="263" spans="1:51" s="12" customFormat="1" ht="12">
      <c r="A263" s="12"/>
      <c r="B263" s="184"/>
      <c r="C263" s="12"/>
      <c r="D263" s="178" t="s">
        <v>170</v>
      </c>
      <c r="E263" s="185" t="s">
        <v>1</v>
      </c>
      <c r="F263" s="186" t="s">
        <v>535</v>
      </c>
      <c r="G263" s="12"/>
      <c r="H263" s="187">
        <v>15.599</v>
      </c>
      <c r="I263" s="188"/>
      <c r="J263" s="12"/>
      <c r="K263" s="12"/>
      <c r="L263" s="184"/>
      <c r="M263" s="189"/>
      <c r="N263" s="190"/>
      <c r="O263" s="190"/>
      <c r="P263" s="190"/>
      <c r="Q263" s="190"/>
      <c r="R263" s="190"/>
      <c r="S263" s="190"/>
      <c r="T263" s="191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185" t="s">
        <v>170</v>
      </c>
      <c r="AU263" s="185" t="s">
        <v>81</v>
      </c>
      <c r="AV263" s="12" t="s">
        <v>83</v>
      </c>
      <c r="AW263" s="12" t="s">
        <v>30</v>
      </c>
      <c r="AX263" s="12" t="s">
        <v>81</v>
      </c>
      <c r="AY263" s="185" t="s">
        <v>127</v>
      </c>
    </row>
    <row r="264" spans="1:65" s="2" customFormat="1" ht="24.15" customHeight="1">
      <c r="A264" s="35"/>
      <c r="B264" s="163"/>
      <c r="C264" s="164" t="s">
        <v>399</v>
      </c>
      <c r="D264" s="164" t="s">
        <v>128</v>
      </c>
      <c r="E264" s="165" t="s">
        <v>541</v>
      </c>
      <c r="F264" s="166" t="s">
        <v>542</v>
      </c>
      <c r="G264" s="167" t="s">
        <v>243</v>
      </c>
      <c r="H264" s="168">
        <v>62.396</v>
      </c>
      <c r="I264" s="169"/>
      <c r="J264" s="170">
        <f>ROUND(I264*H264,2)</f>
        <v>0</v>
      </c>
      <c r="K264" s="171"/>
      <c r="L264" s="36"/>
      <c r="M264" s="172" t="s">
        <v>1</v>
      </c>
      <c r="N264" s="173" t="s">
        <v>38</v>
      </c>
      <c r="O264" s="74"/>
      <c r="P264" s="174">
        <f>O264*H264</f>
        <v>0</v>
      </c>
      <c r="Q264" s="174">
        <v>0</v>
      </c>
      <c r="R264" s="174">
        <f>Q264*H264</f>
        <v>0</v>
      </c>
      <c r="S264" s="174">
        <v>0</v>
      </c>
      <c r="T264" s="17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76" t="s">
        <v>126</v>
      </c>
      <c r="AT264" s="176" t="s">
        <v>128</v>
      </c>
      <c r="AU264" s="176" t="s">
        <v>81</v>
      </c>
      <c r="AY264" s="16" t="s">
        <v>127</v>
      </c>
      <c r="BE264" s="177">
        <f>IF(N264="základní",J264,0)</f>
        <v>0</v>
      </c>
      <c r="BF264" s="177">
        <f>IF(N264="snížená",J264,0)</f>
        <v>0</v>
      </c>
      <c r="BG264" s="177">
        <f>IF(N264="zákl. přenesená",J264,0)</f>
        <v>0</v>
      </c>
      <c r="BH264" s="177">
        <f>IF(N264="sníž. přenesená",J264,0)</f>
        <v>0</v>
      </c>
      <c r="BI264" s="177">
        <f>IF(N264="nulová",J264,0)</f>
        <v>0</v>
      </c>
      <c r="BJ264" s="16" t="s">
        <v>81</v>
      </c>
      <c r="BK264" s="177">
        <f>ROUND(I264*H264,2)</f>
        <v>0</v>
      </c>
      <c r="BL264" s="16" t="s">
        <v>126</v>
      </c>
      <c r="BM264" s="176" t="s">
        <v>543</v>
      </c>
    </row>
    <row r="265" spans="1:47" s="2" customFormat="1" ht="12">
      <c r="A265" s="35"/>
      <c r="B265" s="36"/>
      <c r="C265" s="35"/>
      <c r="D265" s="178" t="s">
        <v>134</v>
      </c>
      <c r="E265" s="35"/>
      <c r="F265" s="179" t="s">
        <v>544</v>
      </c>
      <c r="G265" s="35"/>
      <c r="H265" s="35"/>
      <c r="I265" s="180"/>
      <c r="J265" s="35"/>
      <c r="K265" s="35"/>
      <c r="L265" s="36"/>
      <c r="M265" s="181"/>
      <c r="N265" s="182"/>
      <c r="O265" s="74"/>
      <c r="P265" s="74"/>
      <c r="Q265" s="74"/>
      <c r="R265" s="74"/>
      <c r="S265" s="74"/>
      <c r="T265" s="7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6" t="s">
        <v>134</v>
      </c>
      <c r="AU265" s="16" t="s">
        <v>81</v>
      </c>
    </row>
    <row r="266" spans="1:47" s="2" customFormat="1" ht="12">
      <c r="A266" s="35"/>
      <c r="B266" s="36"/>
      <c r="C266" s="35"/>
      <c r="D266" s="178" t="s">
        <v>136</v>
      </c>
      <c r="E266" s="35"/>
      <c r="F266" s="183" t="s">
        <v>523</v>
      </c>
      <c r="G266" s="35"/>
      <c r="H266" s="35"/>
      <c r="I266" s="180"/>
      <c r="J266" s="35"/>
      <c r="K266" s="35"/>
      <c r="L266" s="36"/>
      <c r="M266" s="181"/>
      <c r="N266" s="182"/>
      <c r="O266" s="74"/>
      <c r="P266" s="74"/>
      <c r="Q266" s="74"/>
      <c r="R266" s="74"/>
      <c r="S266" s="74"/>
      <c r="T266" s="7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6" t="s">
        <v>136</v>
      </c>
      <c r="AU266" s="16" t="s">
        <v>81</v>
      </c>
    </row>
    <row r="267" spans="1:51" s="12" customFormat="1" ht="12">
      <c r="A267" s="12"/>
      <c r="B267" s="184"/>
      <c r="C267" s="12"/>
      <c r="D267" s="178" t="s">
        <v>170</v>
      </c>
      <c r="E267" s="185" t="s">
        <v>1</v>
      </c>
      <c r="F267" s="186" t="s">
        <v>545</v>
      </c>
      <c r="G267" s="12"/>
      <c r="H267" s="187">
        <v>62.396</v>
      </c>
      <c r="I267" s="188"/>
      <c r="J267" s="12"/>
      <c r="K267" s="12"/>
      <c r="L267" s="184"/>
      <c r="M267" s="189"/>
      <c r="N267" s="190"/>
      <c r="O267" s="190"/>
      <c r="P267" s="190"/>
      <c r="Q267" s="190"/>
      <c r="R267" s="190"/>
      <c r="S267" s="190"/>
      <c r="T267" s="191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185" t="s">
        <v>170</v>
      </c>
      <c r="AU267" s="185" t="s">
        <v>81</v>
      </c>
      <c r="AV267" s="12" t="s">
        <v>83</v>
      </c>
      <c r="AW267" s="12" t="s">
        <v>30</v>
      </c>
      <c r="AX267" s="12" t="s">
        <v>81</v>
      </c>
      <c r="AY267" s="185" t="s">
        <v>127</v>
      </c>
    </row>
    <row r="268" spans="1:65" s="2" customFormat="1" ht="21.75" customHeight="1">
      <c r="A268" s="35"/>
      <c r="B268" s="163"/>
      <c r="C268" s="164" t="s">
        <v>546</v>
      </c>
      <c r="D268" s="164" t="s">
        <v>128</v>
      </c>
      <c r="E268" s="165" t="s">
        <v>547</v>
      </c>
      <c r="F268" s="166" t="s">
        <v>548</v>
      </c>
      <c r="G268" s="167" t="s">
        <v>243</v>
      </c>
      <c r="H268" s="168">
        <v>7.9495</v>
      </c>
      <c r="I268" s="169"/>
      <c r="J268" s="170">
        <f>ROUND(I268*H268,2)</f>
        <v>0</v>
      </c>
      <c r="K268" s="171"/>
      <c r="L268" s="36"/>
      <c r="M268" s="172" t="s">
        <v>1</v>
      </c>
      <c r="N268" s="173" t="s">
        <v>38</v>
      </c>
      <c r="O268" s="74"/>
      <c r="P268" s="174">
        <f>O268*H268</f>
        <v>0</v>
      </c>
      <c r="Q268" s="174">
        <v>0</v>
      </c>
      <c r="R268" s="174">
        <f>Q268*H268</f>
        <v>0</v>
      </c>
      <c r="S268" s="174">
        <v>0</v>
      </c>
      <c r="T268" s="17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76" t="s">
        <v>126</v>
      </c>
      <c r="AT268" s="176" t="s">
        <v>128</v>
      </c>
      <c r="AU268" s="176" t="s">
        <v>81</v>
      </c>
      <c r="AY268" s="16" t="s">
        <v>127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6" t="s">
        <v>81</v>
      </c>
      <c r="BK268" s="177">
        <f>ROUND(I268*H268,2)</f>
        <v>0</v>
      </c>
      <c r="BL268" s="16" t="s">
        <v>126</v>
      </c>
      <c r="BM268" s="176" t="s">
        <v>549</v>
      </c>
    </row>
    <row r="269" spans="1:47" s="2" customFormat="1" ht="12">
      <c r="A269" s="35"/>
      <c r="B269" s="36"/>
      <c r="C269" s="35"/>
      <c r="D269" s="178" t="s">
        <v>134</v>
      </c>
      <c r="E269" s="35"/>
      <c r="F269" s="179" t="s">
        <v>550</v>
      </c>
      <c r="G269" s="35"/>
      <c r="H269" s="35"/>
      <c r="I269" s="180"/>
      <c r="J269" s="35"/>
      <c r="K269" s="35"/>
      <c r="L269" s="36"/>
      <c r="M269" s="181"/>
      <c r="N269" s="182"/>
      <c r="O269" s="74"/>
      <c r="P269" s="74"/>
      <c r="Q269" s="74"/>
      <c r="R269" s="74"/>
      <c r="S269" s="74"/>
      <c r="T269" s="7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6" t="s">
        <v>134</v>
      </c>
      <c r="AU269" s="16" t="s">
        <v>81</v>
      </c>
    </row>
    <row r="270" spans="1:47" s="2" customFormat="1" ht="12">
      <c r="A270" s="35"/>
      <c r="B270" s="36"/>
      <c r="C270" s="35"/>
      <c r="D270" s="178" t="s">
        <v>136</v>
      </c>
      <c r="E270" s="35"/>
      <c r="F270" s="183" t="s">
        <v>551</v>
      </c>
      <c r="G270" s="35"/>
      <c r="H270" s="35"/>
      <c r="I270" s="180"/>
      <c r="J270" s="35"/>
      <c r="K270" s="35"/>
      <c r="L270" s="36"/>
      <c r="M270" s="181"/>
      <c r="N270" s="182"/>
      <c r="O270" s="74"/>
      <c r="P270" s="74"/>
      <c r="Q270" s="74"/>
      <c r="R270" s="74"/>
      <c r="S270" s="74"/>
      <c r="T270" s="7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6" t="s">
        <v>136</v>
      </c>
      <c r="AU270" s="16" t="s">
        <v>81</v>
      </c>
    </row>
    <row r="271" spans="1:51" s="12" customFormat="1" ht="12">
      <c r="A271" s="12"/>
      <c r="B271" s="184"/>
      <c r="C271" s="12"/>
      <c r="D271" s="178" t="s">
        <v>170</v>
      </c>
      <c r="E271" s="185" t="s">
        <v>1</v>
      </c>
      <c r="F271" s="186" t="s">
        <v>552</v>
      </c>
      <c r="G271" s="12"/>
      <c r="H271" s="187">
        <v>7.9495</v>
      </c>
      <c r="I271" s="188"/>
      <c r="J271" s="12"/>
      <c r="K271" s="12"/>
      <c r="L271" s="184"/>
      <c r="M271" s="189"/>
      <c r="N271" s="190"/>
      <c r="O271" s="190"/>
      <c r="P271" s="190"/>
      <c r="Q271" s="190"/>
      <c r="R271" s="190"/>
      <c r="S271" s="190"/>
      <c r="T271" s="191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185" t="s">
        <v>170</v>
      </c>
      <c r="AU271" s="185" t="s">
        <v>81</v>
      </c>
      <c r="AV271" s="12" t="s">
        <v>83</v>
      </c>
      <c r="AW271" s="12" t="s">
        <v>30</v>
      </c>
      <c r="AX271" s="12" t="s">
        <v>81</v>
      </c>
      <c r="AY271" s="185" t="s">
        <v>127</v>
      </c>
    </row>
    <row r="272" spans="1:65" s="2" customFormat="1" ht="16.5" customHeight="1">
      <c r="A272" s="35"/>
      <c r="B272" s="163"/>
      <c r="C272" s="164" t="s">
        <v>405</v>
      </c>
      <c r="D272" s="164" t="s">
        <v>128</v>
      </c>
      <c r="E272" s="165" t="s">
        <v>553</v>
      </c>
      <c r="F272" s="166" t="s">
        <v>554</v>
      </c>
      <c r="G272" s="167" t="s">
        <v>243</v>
      </c>
      <c r="H272" s="168">
        <v>147.3</v>
      </c>
      <c r="I272" s="169"/>
      <c r="J272" s="170">
        <f>ROUND(I272*H272,2)</f>
        <v>0</v>
      </c>
      <c r="K272" s="171"/>
      <c r="L272" s="36"/>
      <c r="M272" s="172" t="s">
        <v>1</v>
      </c>
      <c r="N272" s="173" t="s">
        <v>38</v>
      </c>
      <c r="O272" s="74"/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76" t="s">
        <v>126</v>
      </c>
      <c r="AT272" s="176" t="s">
        <v>128</v>
      </c>
      <c r="AU272" s="176" t="s">
        <v>81</v>
      </c>
      <c r="AY272" s="16" t="s">
        <v>127</v>
      </c>
      <c r="BE272" s="177">
        <f>IF(N272="základní",J272,0)</f>
        <v>0</v>
      </c>
      <c r="BF272" s="177">
        <f>IF(N272="snížená",J272,0)</f>
        <v>0</v>
      </c>
      <c r="BG272" s="177">
        <f>IF(N272="zákl. přenesená",J272,0)</f>
        <v>0</v>
      </c>
      <c r="BH272" s="177">
        <f>IF(N272="sníž. přenesená",J272,0)</f>
        <v>0</v>
      </c>
      <c r="BI272" s="177">
        <f>IF(N272="nulová",J272,0)</f>
        <v>0</v>
      </c>
      <c r="BJ272" s="16" t="s">
        <v>81</v>
      </c>
      <c r="BK272" s="177">
        <f>ROUND(I272*H272,2)</f>
        <v>0</v>
      </c>
      <c r="BL272" s="16" t="s">
        <v>126</v>
      </c>
      <c r="BM272" s="176" t="s">
        <v>555</v>
      </c>
    </row>
    <row r="273" spans="1:47" s="2" customFormat="1" ht="12">
      <c r="A273" s="35"/>
      <c r="B273" s="36"/>
      <c r="C273" s="35"/>
      <c r="D273" s="178" t="s">
        <v>134</v>
      </c>
      <c r="E273" s="35"/>
      <c r="F273" s="179" t="s">
        <v>556</v>
      </c>
      <c r="G273" s="35"/>
      <c r="H273" s="35"/>
      <c r="I273" s="180"/>
      <c r="J273" s="35"/>
      <c r="K273" s="35"/>
      <c r="L273" s="36"/>
      <c r="M273" s="181"/>
      <c r="N273" s="182"/>
      <c r="O273" s="74"/>
      <c r="P273" s="74"/>
      <c r="Q273" s="74"/>
      <c r="R273" s="74"/>
      <c r="S273" s="74"/>
      <c r="T273" s="7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6" t="s">
        <v>134</v>
      </c>
      <c r="AU273" s="16" t="s">
        <v>81</v>
      </c>
    </row>
    <row r="274" spans="1:47" s="2" customFormat="1" ht="12">
      <c r="A274" s="35"/>
      <c r="B274" s="36"/>
      <c r="C274" s="35"/>
      <c r="D274" s="178" t="s">
        <v>136</v>
      </c>
      <c r="E274" s="35"/>
      <c r="F274" s="183" t="s">
        <v>557</v>
      </c>
      <c r="G274" s="35"/>
      <c r="H274" s="35"/>
      <c r="I274" s="180"/>
      <c r="J274" s="35"/>
      <c r="K274" s="35"/>
      <c r="L274" s="36"/>
      <c r="M274" s="181"/>
      <c r="N274" s="182"/>
      <c r="O274" s="74"/>
      <c r="P274" s="74"/>
      <c r="Q274" s="74"/>
      <c r="R274" s="74"/>
      <c r="S274" s="74"/>
      <c r="T274" s="7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6" t="s">
        <v>136</v>
      </c>
      <c r="AU274" s="16" t="s">
        <v>81</v>
      </c>
    </row>
    <row r="275" spans="1:51" s="12" customFormat="1" ht="12">
      <c r="A275" s="12"/>
      <c r="B275" s="184"/>
      <c r="C275" s="12"/>
      <c r="D275" s="178" t="s">
        <v>170</v>
      </c>
      <c r="E275" s="185" t="s">
        <v>1</v>
      </c>
      <c r="F275" s="186" t="s">
        <v>558</v>
      </c>
      <c r="G275" s="12"/>
      <c r="H275" s="187">
        <v>147.3</v>
      </c>
      <c r="I275" s="188"/>
      <c r="J275" s="12"/>
      <c r="K275" s="12"/>
      <c r="L275" s="184"/>
      <c r="M275" s="189"/>
      <c r="N275" s="190"/>
      <c r="O275" s="190"/>
      <c r="P275" s="190"/>
      <c r="Q275" s="190"/>
      <c r="R275" s="190"/>
      <c r="S275" s="190"/>
      <c r="T275" s="191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185" t="s">
        <v>170</v>
      </c>
      <c r="AU275" s="185" t="s">
        <v>81</v>
      </c>
      <c r="AV275" s="12" t="s">
        <v>83</v>
      </c>
      <c r="AW275" s="12" t="s">
        <v>30</v>
      </c>
      <c r="AX275" s="12" t="s">
        <v>81</v>
      </c>
      <c r="AY275" s="185" t="s">
        <v>127</v>
      </c>
    </row>
    <row r="276" spans="1:65" s="2" customFormat="1" ht="16.5" customHeight="1">
      <c r="A276" s="35"/>
      <c r="B276" s="163"/>
      <c r="C276" s="164" t="s">
        <v>559</v>
      </c>
      <c r="D276" s="164" t="s">
        <v>128</v>
      </c>
      <c r="E276" s="165" t="s">
        <v>560</v>
      </c>
      <c r="F276" s="166" t="s">
        <v>561</v>
      </c>
      <c r="G276" s="167" t="s">
        <v>243</v>
      </c>
      <c r="H276" s="168">
        <v>155.99</v>
      </c>
      <c r="I276" s="169"/>
      <c r="J276" s="170">
        <f>ROUND(I276*H276,2)</f>
        <v>0</v>
      </c>
      <c r="K276" s="171"/>
      <c r="L276" s="36"/>
      <c r="M276" s="172" t="s">
        <v>1</v>
      </c>
      <c r="N276" s="173" t="s">
        <v>38</v>
      </c>
      <c r="O276" s="74"/>
      <c r="P276" s="174">
        <f>O276*H276</f>
        <v>0</v>
      </c>
      <c r="Q276" s="174">
        <v>0</v>
      </c>
      <c r="R276" s="174">
        <f>Q276*H276</f>
        <v>0</v>
      </c>
      <c r="S276" s="174">
        <v>0</v>
      </c>
      <c r="T276" s="17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76" t="s">
        <v>126</v>
      </c>
      <c r="AT276" s="176" t="s">
        <v>128</v>
      </c>
      <c r="AU276" s="176" t="s">
        <v>81</v>
      </c>
      <c r="AY276" s="16" t="s">
        <v>127</v>
      </c>
      <c r="BE276" s="177">
        <f>IF(N276="základní",J276,0)</f>
        <v>0</v>
      </c>
      <c r="BF276" s="177">
        <f>IF(N276="snížená",J276,0)</f>
        <v>0</v>
      </c>
      <c r="BG276" s="177">
        <f>IF(N276="zákl. přenesená",J276,0)</f>
        <v>0</v>
      </c>
      <c r="BH276" s="177">
        <f>IF(N276="sníž. přenesená",J276,0)</f>
        <v>0</v>
      </c>
      <c r="BI276" s="177">
        <f>IF(N276="nulová",J276,0)</f>
        <v>0</v>
      </c>
      <c r="BJ276" s="16" t="s">
        <v>81</v>
      </c>
      <c r="BK276" s="177">
        <f>ROUND(I276*H276,2)</f>
        <v>0</v>
      </c>
      <c r="BL276" s="16" t="s">
        <v>126</v>
      </c>
      <c r="BM276" s="176" t="s">
        <v>562</v>
      </c>
    </row>
    <row r="277" spans="1:47" s="2" customFormat="1" ht="12">
      <c r="A277" s="35"/>
      <c r="B277" s="36"/>
      <c r="C277" s="35"/>
      <c r="D277" s="178" t="s">
        <v>134</v>
      </c>
      <c r="E277" s="35"/>
      <c r="F277" s="179" t="s">
        <v>563</v>
      </c>
      <c r="G277" s="35"/>
      <c r="H277" s="35"/>
      <c r="I277" s="180"/>
      <c r="J277" s="35"/>
      <c r="K277" s="35"/>
      <c r="L277" s="36"/>
      <c r="M277" s="181"/>
      <c r="N277" s="182"/>
      <c r="O277" s="74"/>
      <c r="P277" s="74"/>
      <c r="Q277" s="74"/>
      <c r="R277" s="74"/>
      <c r="S277" s="74"/>
      <c r="T277" s="7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6" t="s">
        <v>134</v>
      </c>
      <c r="AU277" s="16" t="s">
        <v>81</v>
      </c>
    </row>
    <row r="278" spans="1:47" s="2" customFormat="1" ht="12">
      <c r="A278" s="35"/>
      <c r="B278" s="36"/>
      <c r="C278" s="35"/>
      <c r="D278" s="178" t="s">
        <v>136</v>
      </c>
      <c r="E278" s="35"/>
      <c r="F278" s="183" t="s">
        <v>564</v>
      </c>
      <c r="G278" s="35"/>
      <c r="H278" s="35"/>
      <c r="I278" s="180"/>
      <c r="J278" s="35"/>
      <c r="K278" s="35"/>
      <c r="L278" s="36"/>
      <c r="M278" s="181"/>
      <c r="N278" s="182"/>
      <c r="O278" s="74"/>
      <c r="P278" s="74"/>
      <c r="Q278" s="74"/>
      <c r="R278" s="74"/>
      <c r="S278" s="74"/>
      <c r="T278" s="7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6" t="s">
        <v>136</v>
      </c>
      <c r="AU278" s="16" t="s">
        <v>81</v>
      </c>
    </row>
    <row r="279" spans="1:51" s="12" customFormat="1" ht="12">
      <c r="A279" s="12"/>
      <c r="B279" s="184"/>
      <c r="C279" s="12"/>
      <c r="D279" s="178" t="s">
        <v>170</v>
      </c>
      <c r="E279" s="185" t="s">
        <v>1</v>
      </c>
      <c r="F279" s="186" t="s">
        <v>565</v>
      </c>
      <c r="G279" s="12"/>
      <c r="H279" s="187">
        <v>155.99</v>
      </c>
      <c r="I279" s="188"/>
      <c r="J279" s="12"/>
      <c r="K279" s="12"/>
      <c r="L279" s="184"/>
      <c r="M279" s="189"/>
      <c r="N279" s="190"/>
      <c r="O279" s="190"/>
      <c r="P279" s="190"/>
      <c r="Q279" s="190"/>
      <c r="R279" s="190"/>
      <c r="S279" s="190"/>
      <c r="T279" s="191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185" t="s">
        <v>170</v>
      </c>
      <c r="AU279" s="185" t="s">
        <v>81</v>
      </c>
      <c r="AV279" s="12" t="s">
        <v>83</v>
      </c>
      <c r="AW279" s="12" t="s">
        <v>30</v>
      </c>
      <c r="AX279" s="12" t="s">
        <v>81</v>
      </c>
      <c r="AY279" s="185" t="s">
        <v>127</v>
      </c>
    </row>
    <row r="280" spans="1:65" s="2" customFormat="1" ht="16.5" customHeight="1">
      <c r="A280" s="35"/>
      <c r="B280" s="163"/>
      <c r="C280" s="164" t="s">
        <v>411</v>
      </c>
      <c r="D280" s="164" t="s">
        <v>128</v>
      </c>
      <c r="E280" s="165" t="s">
        <v>566</v>
      </c>
      <c r="F280" s="166" t="s">
        <v>567</v>
      </c>
      <c r="G280" s="167" t="s">
        <v>243</v>
      </c>
      <c r="H280" s="168">
        <v>51.82</v>
      </c>
      <c r="I280" s="169"/>
      <c r="J280" s="170">
        <f>ROUND(I280*H280,2)</f>
        <v>0</v>
      </c>
      <c r="K280" s="171"/>
      <c r="L280" s="36"/>
      <c r="M280" s="172" t="s">
        <v>1</v>
      </c>
      <c r="N280" s="173" t="s">
        <v>38</v>
      </c>
      <c r="O280" s="74"/>
      <c r="P280" s="174">
        <f>O280*H280</f>
        <v>0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76" t="s">
        <v>126</v>
      </c>
      <c r="AT280" s="176" t="s">
        <v>128</v>
      </c>
      <c r="AU280" s="176" t="s">
        <v>81</v>
      </c>
      <c r="AY280" s="16" t="s">
        <v>127</v>
      </c>
      <c r="BE280" s="177">
        <f>IF(N280="základní",J280,0)</f>
        <v>0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6" t="s">
        <v>81</v>
      </c>
      <c r="BK280" s="177">
        <f>ROUND(I280*H280,2)</f>
        <v>0</v>
      </c>
      <c r="BL280" s="16" t="s">
        <v>126</v>
      </c>
      <c r="BM280" s="176" t="s">
        <v>568</v>
      </c>
    </row>
    <row r="281" spans="1:47" s="2" customFormat="1" ht="12">
      <c r="A281" s="35"/>
      <c r="B281" s="36"/>
      <c r="C281" s="35"/>
      <c r="D281" s="178" t="s">
        <v>134</v>
      </c>
      <c r="E281" s="35"/>
      <c r="F281" s="179" t="s">
        <v>569</v>
      </c>
      <c r="G281" s="35"/>
      <c r="H281" s="35"/>
      <c r="I281" s="180"/>
      <c r="J281" s="35"/>
      <c r="K281" s="35"/>
      <c r="L281" s="36"/>
      <c r="M281" s="181"/>
      <c r="N281" s="182"/>
      <c r="O281" s="74"/>
      <c r="P281" s="74"/>
      <c r="Q281" s="74"/>
      <c r="R281" s="74"/>
      <c r="S281" s="74"/>
      <c r="T281" s="7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6" t="s">
        <v>134</v>
      </c>
      <c r="AU281" s="16" t="s">
        <v>81</v>
      </c>
    </row>
    <row r="282" spans="1:51" s="12" customFormat="1" ht="12">
      <c r="A282" s="12"/>
      <c r="B282" s="184"/>
      <c r="C282" s="12"/>
      <c r="D282" s="178" t="s">
        <v>170</v>
      </c>
      <c r="E282" s="185" t="s">
        <v>1</v>
      </c>
      <c r="F282" s="186" t="s">
        <v>570</v>
      </c>
      <c r="G282" s="12"/>
      <c r="H282" s="187">
        <v>51.82</v>
      </c>
      <c r="I282" s="188"/>
      <c r="J282" s="12"/>
      <c r="K282" s="12"/>
      <c r="L282" s="184"/>
      <c r="M282" s="189"/>
      <c r="N282" s="190"/>
      <c r="O282" s="190"/>
      <c r="P282" s="190"/>
      <c r="Q282" s="190"/>
      <c r="R282" s="190"/>
      <c r="S282" s="190"/>
      <c r="T282" s="191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185" t="s">
        <v>170</v>
      </c>
      <c r="AU282" s="185" t="s">
        <v>81</v>
      </c>
      <c r="AV282" s="12" t="s">
        <v>83</v>
      </c>
      <c r="AW282" s="12" t="s">
        <v>30</v>
      </c>
      <c r="AX282" s="12" t="s">
        <v>81</v>
      </c>
      <c r="AY282" s="185" t="s">
        <v>127</v>
      </c>
    </row>
    <row r="283" spans="1:63" s="11" customFormat="1" ht="25.9" customHeight="1">
      <c r="A283" s="11"/>
      <c r="B283" s="152"/>
      <c r="C283" s="11"/>
      <c r="D283" s="153" t="s">
        <v>72</v>
      </c>
      <c r="E283" s="154" t="s">
        <v>152</v>
      </c>
      <c r="F283" s="154" t="s">
        <v>571</v>
      </c>
      <c r="G283" s="11"/>
      <c r="H283" s="11"/>
      <c r="I283" s="155"/>
      <c r="J283" s="156">
        <f>BK283</f>
        <v>0</v>
      </c>
      <c r="K283" s="11"/>
      <c r="L283" s="152"/>
      <c r="M283" s="157"/>
      <c r="N283" s="158"/>
      <c r="O283" s="158"/>
      <c r="P283" s="159">
        <f>SUM(P284:P306)</f>
        <v>0</v>
      </c>
      <c r="Q283" s="158"/>
      <c r="R283" s="159">
        <f>SUM(R284:R306)</f>
        <v>0</v>
      </c>
      <c r="S283" s="158"/>
      <c r="T283" s="160">
        <f>SUM(T284:T306)</f>
        <v>0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153" t="s">
        <v>81</v>
      </c>
      <c r="AT283" s="161" t="s">
        <v>72</v>
      </c>
      <c r="AU283" s="161" t="s">
        <v>73</v>
      </c>
      <c r="AY283" s="153" t="s">
        <v>127</v>
      </c>
      <c r="BK283" s="162">
        <f>SUM(BK284:BK306)</f>
        <v>0</v>
      </c>
    </row>
    <row r="284" spans="1:65" s="2" customFormat="1" ht="24.15" customHeight="1">
      <c r="A284" s="35"/>
      <c r="B284" s="163"/>
      <c r="C284" s="164" t="s">
        <v>572</v>
      </c>
      <c r="D284" s="164" t="s">
        <v>128</v>
      </c>
      <c r="E284" s="165" t="s">
        <v>573</v>
      </c>
      <c r="F284" s="166" t="s">
        <v>574</v>
      </c>
      <c r="G284" s="167" t="s">
        <v>243</v>
      </c>
      <c r="H284" s="168">
        <v>196.72</v>
      </c>
      <c r="I284" s="169"/>
      <c r="J284" s="170">
        <f>ROUND(I284*H284,2)</f>
        <v>0</v>
      </c>
      <c r="K284" s="171"/>
      <c r="L284" s="36"/>
      <c r="M284" s="172" t="s">
        <v>1</v>
      </c>
      <c r="N284" s="173" t="s">
        <v>38</v>
      </c>
      <c r="O284" s="74"/>
      <c r="P284" s="174">
        <f>O284*H284</f>
        <v>0</v>
      </c>
      <c r="Q284" s="174">
        <v>0</v>
      </c>
      <c r="R284" s="174">
        <f>Q284*H284</f>
        <v>0</v>
      </c>
      <c r="S284" s="174">
        <v>0</v>
      </c>
      <c r="T284" s="17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76" t="s">
        <v>126</v>
      </c>
      <c r="AT284" s="176" t="s">
        <v>128</v>
      </c>
      <c r="AU284" s="176" t="s">
        <v>81</v>
      </c>
      <c r="AY284" s="16" t="s">
        <v>127</v>
      </c>
      <c r="BE284" s="177">
        <f>IF(N284="základní",J284,0)</f>
        <v>0</v>
      </c>
      <c r="BF284" s="177">
        <f>IF(N284="snížená",J284,0)</f>
        <v>0</v>
      </c>
      <c r="BG284" s="177">
        <f>IF(N284="zákl. přenesená",J284,0)</f>
        <v>0</v>
      </c>
      <c r="BH284" s="177">
        <f>IF(N284="sníž. přenesená",J284,0)</f>
        <v>0</v>
      </c>
      <c r="BI284" s="177">
        <f>IF(N284="nulová",J284,0)</f>
        <v>0</v>
      </c>
      <c r="BJ284" s="16" t="s">
        <v>81</v>
      </c>
      <c r="BK284" s="177">
        <f>ROUND(I284*H284,2)</f>
        <v>0</v>
      </c>
      <c r="BL284" s="16" t="s">
        <v>126</v>
      </c>
      <c r="BM284" s="176" t="s">
        <v>575</v>
      </c>
    </row>
    <row r="285" spans="1:47" s="2" customFormat="1" ht="12">
      <c r="A285" s="35"/>
      <c r="B285" s="36"/>
      <c r="C285" s="35"/>
      <c r="D285" s="178" t="s">
        <v>134</v>
      </c>
      <c r="E285" s="35"/>
      <c r="F285" s="179" t="s">
        <v>576</v>
      </c>
      <c r="G285" s="35"/>
      <c r="H285" s="35"/>
      <c r="I285" s="180"/>
      <c r="J285" s="35"/>
      <c r="K285" s="35"/>
      <c r="L285" s="36"/>
      <c r="M285" s="181"/>
      <c r="N285" s="182"/>
      <c r="O285" s="74"/>
      <c r="P285" s="74"/>
      <c r="Q285" s="74"/>
      <c r="R285" s="74"/>
      <c r="S285" s="74"/>
      <c r="T285" s="7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6" t="s">
        <v>134</v>
      </c>
      <c r="AU285" s="16" t="s">
        <v>81</v>
      </c>
    </row>
    <row r="286" spans="1:47" s="2" customFormat="1" ht="12">
      <c r="A286" s="35"/>
      <c r="B286" s="36"/>
      <c r="C286" s="35"/>
      <c r="D286" s="178" t="s">
        <v>136</v>
      </c>
      <c r="E286" s="35"/>
      <c r="F286" s="183" t="s">
        <v>577</v>
      </c>
      <c r="G286" s="35"/>
      <c r="H286" s="35"/>
      <c r="I286" s="180"/>
      <c r="J286" s="35"/>
      <c r="K286" s="35"/>
      <c r="L286" s="36"/>
      <c r="M286" s="181"/>
      <c r="N286" s="182"/>
      <c r="O286" s="74"/>
      <c r="P286" s="74"/>
      <c r="Q286" s="74"/>
      <c r="R286" s="74"/>
      <c r="S286" s="74"/>
      <c r="T286" s="7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6" t="s">
        <v>136</v>
      </c>
      <c r="AU286" s="16" t="s">
        <v>81</v>
      </c>
    </row>
    <row r="287" spans="1:51" s="12" customFormat="1" ht="12">
      <c r="A287" s="12"/>
      <c r="B287" s="184"/>
      <c r="C287" s="12"/>
      <c r="D287" s="178" t="s">
        <v>170</v>
      </c>
      <c r="E287" s="185" t="s">
        <v>1</v>
      </c>
      <c r="F287" s="186" t="s">
        <v>578</v>
      </c>
      <c r="G287" s="12"/>
      <c r="H287" s="187">
        <v>196.72</v>
      </c>
      <c r="I287" s="188"/>
      <c r="J287" s="12"/>
      <c r="K287" s="12"/>
      <c r="L287" s="184"/>
      <c r="M287" s="189"/>
      <c r="N287" s="190"/>
      <c r="O287" s="190"/>
      <c r="P287" s="190"/>
      <c r="Q287" s="190"/>
      <c r="R287" s="190"/>
      <c r="S287" s="190"/>
      <c r="T287" s="191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T287" s="185" t="s">
        <v>170</v>
      </c>
      <c r="AU287" s="185" t="s">
        <v>81</v>
      </c>
      <c r="AV287" s="12" t="s">
        <v>83</v>
      </c>
      <c r="AW287" s="12" t="s">
        <v>30</v>
      </c>
      <c r="AX287" s="12" t="s">
        <v>81</v>
      </c>
      <c r="AY287" s="185" t="s">
        <v>127</v>
      </c>
    </row>
    <row r="288" spans="1:65" s="2" customFormat="1" ht="24.15" customHeight="1">
      <c r="A288" s="35"/>
      <c r="B288" s="163"/>
      <c r="C288" s="164" t="s">
        <v>417</v>
      </c>
      <c r="D288" s="164" t="s">
        <v>128</v>
      </c>
      <c r="E288" s="165" t="s">
        <v>579</v>
      </c>
      <c r="F288" s="166" t="s">
        <v>580</v>
      </c>
      <c r="G288" s="167" t="s">
        <v>243</v>
      </c>
      <c r="H288" s="168">
        <v>40.55</v>
      </c>
      <c r="I288" s="169"/>
      <c r="J288" s="170">
        <f>ROUND(I288*H288,2)</f>
        <v>0</v>
      </c>
      <c r="K288" s="171"/>
      <c r="L288" s="36"/>
      <c r="M288" s="172" t="s">
        <v>1</v>
      </c>
      <c r="N288" s="173" t="s">
        <v>38</v>
      </c>
      <c r="O288" s="74"/>
      <c r="P288" s="174">
        <f>O288*H288</f>
        <v>0</v>
      </c>
      <c r="Q288" s="174">
        <v>0</v>
      </c>
      <c r="R288" s="174">
        <f>Q288*H288</f>
        <v>0</v>
      </c>
      <c r="S288" s="174">
        <v>0</v>
      </c>
      <c r="T288" s="17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76" t="s">
        <v>126</v>
      </c>
      <c r="AT288" s="176" t="s">
        <v>128</v>
      </c>
      <c r="AU288" s="176" t="s">
        <v>81</v>
      </c>
      <c r="AY288" s="16" t="s">
        <v>127</v>
      </c>
      <c r="BE288" s="177">
        <f>IF(N288="základní",J288,0)</f>
        <v>0</v>
      </c>
      <c r="BF288" s="177">
        <f>IF(N288="snížená",J288,0)</f>
        <v>0</v>
      </c>
      <c r="BG288" s="177">
        <f>IF(N288="zákl. přenesená",J288,0)</f>
        <v>0</v>
      </c>
      <c r="BH288" s="177">
        <f>IF(N288="sníž. přenesená",J288,0)</f>
        <v>0</v>
      </c>
      <c r="BI288" s="177">
        <f>IF(N288="nulová",J288,0)</f>
        <v>0</v>
      </c>
      <c r="BJ288" s="16" t="s">
        <v>81</v>
      </c>
      <c r="BK288" s="177">
        <f>ROUND(I288*H288,2)</f>
        <v>0</v>
      </c>
      <c r="BL288" s="16" t="s">
        <v>126</v>
      </c>
      <c r="BM288" s="176" t="s">
        <v>581</v>
      </c>
    </row>
    <row r="289" spans="1:47" s="2" customFormat="1" ht="12">
      <c r="A289" s="35"/>
      <c r="B289" s="36"/>
      <c r="C289" s="35"/>
      <c r="D289" s="178" t="s">
        <v>134</v>
      </c>
      <c r="E289" s="35"/>
      <c r="F289" s="179" t="s">
        <v>580</v>
      </c>
      <c r="G289" s="35"/>
      <c r="H289" s="35"/>
      <c r="I289" s="180"/>
      <c r="J289" s="35"/>
      <c r="K289" s="35"/>
      <c r="L289" s="36"/>
      <c r="M289" s="181"/>
      <c r="N289" s="182"/>
      <c r="O289" s="74"/>
      <c r="P289" s="74"/>
      <c r="Q289" s="74"/>
      <c r="R289" s="74"/>
      <c r="S289" s="74"/>
      <c r="T289" s="7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6" t="s">
        <v>134</v>
      </c>
      <c r="AU289" s="16" t="s">
        <v>81</v>
      </c>
    </row>
    <row r="290" spans="1:47" s="2" customFormat="1" ht="12">
      <c r="A290" s="35"/>
      <c r="B290" s="36"/>
      <c r="C290" s="35"/>
      <c r="D290" s="178" t="s">
        <v>136</v>
      </c>
      <c r="E290" s="35"/>
      <c r="F290" s="183" t="s">
        <v>582</v>
      </c>
      <c r="G290" s="35"/>
      <c r="H290" s="35"/>
      <c r="I290" s="180"/>
      <c r="J290" s="35"/>
      <c r="K290" s="35"/>
      <c r="L290" s="36"/>
      <c r="M290" s="181"/>
      <c r="N290" s="182"/>
      <c r="O290" s="74"/>
      <c r="P290" s="74"/>
      <c r="Q290" s="74"/>
      <c r="R290" s="74"/>
      <c r="S290" s="74"/>
      <c r="T290" s="7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6" t="s">
        <v>136</v>
      </c>
      <c r="AU290" s="16" t="s">
        <v>81</v>
      </c>
    </row>
    <row r="291" spans="1:51" s="12" customFormat="1" ht="12">
      <c r="A291" s="12"/>
      <c r="B291" s="184"/>
      <c r="C291" s="12"/>
      <c r="D291" s="178" t="s">
        <v>170</v>
      </c>
      <c r="E291" s="185" t="s">
        <v>1</v>
      </c>
      <c r="F291" s="186" t="s">
        <v>583</v>
      </c>
      <c r="G291" s="12"/>
      <c r="H291" s="187">
        <v>40.55</v>
      </c>
      <c r="I291" s="188"/>
      <c r="J291" s="12"/>
      <c r="K291" s="12"/>
      <c r="L291" s="184"/>
      <c r="M291" s="189"/>
      <c r="N291" s="190"/>
      <c r="O291" s="190"/>
      <c r="P291" s="190"/>
      <c r="Q291" s="190"/>
      <c r="R291" s="190"/>
      <c r="S291" s="190"/>
      <c r="T291" s="191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T291" s="185" t="s">
        <v>170</v>
      </c>
      <c r="AU291" s="185" t="s">
        <v>81</v>
      </c>
      <c r="AV291" s="12" t="s">
        <v>83</v>
      </c>
      <c r="AW291" s="12" t="s">
        <v>30</v>
      </c>
      <c r="AX291" s="12" t="s">
        <v>81</v>
      </c>
      <c r="AY291" s="185" t="s">
        <v>127</v>
      </c>
    </row>
    <row r="292" spans="1:65" s="2" customFormat="1" ht="24.15" customHeight="1">
      <c r="A292" s="35"/>
      <c r="B292" s="163"/>
      <c r="C292" s="164" t="s">
        <v>584</v>
      </c>
      <c r="D292" s="164" t="s">
        <v>128</v>
      </c>
      <c r="E292" s="165" t="s">
        <v>585</v>
      </c>
      <c r="F292" s="166" t="s">
        <v>586</v>
      </c>
      <c r="G292" s="167" t="s">
        <v>243</v>
      </c>
      <c r="H292" s="168">
        <v>14.365</v>
      </c>
      <c r="I292" s="169"/>
      <c r="J292" s="170">
        <f>ROUND(I292*H292,2)</f>
        <v>0</v>
      </c>
      <c r="K292" s="171"/>
      <c r="L292" s="36"/>
      <c r="M292" s="172" t="s">
        <v>1</v>
      </c>
      <c r="N292" s="173" t="s">
        <v>38</v>
      </c>
      <c r="O292" s="74"/>
      <c r="P292" s="174">
        <f>O292*H292</f>
        <v>0</v>
      </c>
      <c r="Q292" s="174">
        <v>0</v>
      </c>
      <c r="R292" s="174">
        <f>Q292*H292</f>
        <v>0</v>
      </c>
      <c r="S292" s="174">
        <v>0</v>
      </c>
      <c r="T292" s="17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76" t="s">
        <v>126</v>
      </c>
      <c r="AT292" s="176" t="s">
        <v>128</v>
      </c>
      <c r="AU292" s="176" t="s">
        <v>81</v>
      </c>
      <c r="AY292" s="16" t="s">
        <v>127</v>
      </c>
      <c r="BE292" s="177">
        <f>IF(N292="základní",J292,0)</f>
        <v>0</v>
      </c>
      <c r="BF292" s="177">
        <f>IF(N292="snížená",J292,0)</f>
        <v>0</v>
      </c>
      <c r="BG292" s="177">
        <f>IF(N292="zákl. přenesená",J292,0)</f>
        <v>0</v>
      </c>
      <c r="BH292" s="177">
        <f>IF(N292="sníž. přenesená",J292,0)</f>
        <v>0</v>
      </c>
      <c r="BI292" s="177">
        <f>IF(N292="nulová",J292,0)</f>
        <v>0</v>
      </c>
      <c r="BJ292" s="16" t="s">
        <v>81</v>
      </c>
      <c r="BK292" s="177">
        <f>ROUND(I292*H292,2)</f>
        <v>0</v>
      </c>
      <c r="BL292" s="16" t="s">
        <v>126</v>
      </c>
      <c r="BM292" s="176" t="s">
        <v>587</v>
      </c>
    </row>
    <row r="293" spans="1:47" s="2" customFormat="1" ht="12">
      <c r="A293" s="35"/>
      <c r="B293" s="36"/>
      <c r="C293" s="35"/>
      <c r="D293" s="178" t="s">
        <v>134</v>
      </c>
      <c r="E293" s="35"/>
      <c r="F293" s="179" t="s">
        <v>588</v>
      </c>
      <c r="G293" s="35"/>
      <c r="H293" s="35"/>
      <c r="I293" s="180"/>
      <c r="J293" s="35"/>
      <c r="K293" s="35"/>
      <c r="L293" s="36"/>
      <c r="M293" s="181"/>
      <c r="N293" s="182"/>
      <c r="O293" s="74"/>
      <c r="P293" s="74"/>
      <c r="Q293" s="74"/>
      <c r="R293" s="74"/>
      <c r="S293" s="74"/>
      <c r="T293" s="7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6" t="s">
        <v>134</v>
      </c>
      <c r="AU293" s="16" t="s">
        <v>81</v>
      </c>
    </row>
    <row r="294" spans="1:47" s="2" customFormat="1" ht="12">
      <c r="A294" s="35"/>
      <c r="B294" s="36"/>
      <c r="C294" s="35"/>
      <c r="D294" s="178" t="s">
        <v>136</v>
      </c>
      <c r="E294" s="35"/>
      <c r="F294" s="183" t="s">
        <v>582</v>
      </c>
      <c r="G294" s="35"/>
      <c r="H294" s="35"/>
      <c r="I294" s="180"/>
      <c r="J294" s="35"/>
      <c r="K294" s="35"/>
      <c r="L294" s="36"/>
      <c r="M294" s="181"/>
      <c r="N294" s="182"/>
      <c r="O294" s="74"/>
      <c r="P294" s="74"/>
      <c r="Q294" s="74"/>
      <c r="R294" s="74"/>
      <c r="S294" s="74"/>
      <c r="T294" s="7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6" t="s">
        <v>136</v>
      </c>
      <c r="AU294" s="16" t="s">
        <v>81</v>
      </c>
    </row>
    <row r="295" spans="1:51" s="12" customFormat="1" ht="12">
      <c r="A295" s="12"/>
      <c r="B295" s="184"/>
      <c r="C295" s="12"/>
      <c r="D295" s="178" t="s">
        <v>170</v>
      </c>
      <c r="E295" s="185" t="s">
        <v>1</v>
      </c>
      <c r="F295" s="186" t="s">
        <v>589</v>
      </c>
      <c r="G295" s="12"/>
      <c r="H295" s="187">
        <v>14.365</v>
      </c>
      <c r="I295" s="188"/>
      <c r="J295" s="12"/>
      <c r="K295" s="12"/>
      <c r="L295" s="184"/>
      <c r="M295" s="189"/>
      <c r="N295" s="190"/>
      <c r="O295" s="190"/>
      <c r="P295" s="190"/>
      <c r="Q295" s="190"/>
      <c r="R295" s="190"/>
      <c r="S295" s="190"/>
      <c r="T295" s="191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185" t="s">
        <v>170</v>
      </c>
      <c r="AU295" s="185" t="s">
        <v>81</v>
      </c>
      <c r="AV295" s="12" t="s">
        <v>83</v>
      </c>
      <c r="AW295" s="12" t="s">
        <v>30</v>
      </c>
      <c r="AX295" s="12" t="s">
        <v>81</v>
      </c>
      <c r="AY295" s="185" t="s">
        <v>127</v>
      </c>
    </row>
    <row r="296" spans="1:65" s="2" customFormat="1" ht="24.15" customHeight="1">
      <c r="A296" s="35"/>
      <c r="B296" s="163"/>
      <c r="C296" s="164" t="s">
        <v>422</v>
      </c>
      <c r="D296" s="164" t="s">
        <v>128</v>
      </c>
      <c r="E296" s="165" t="s">
        <v>590</v>
      </c>
      <c r="F296" s="166" t="s">
        <v>591</v>
      </c>
      <c r="G296" s="167" t="s">
        <v>243</v>
      </c>
      <c r="H296" s="168">
        <v>62.3</v>
      </c>
      <c r="I296" s="169"/>
      <c r="J296" s="170">
        <f>ROUND(I296*H296,2)</f>
        <v>0</v>
      </c>
      <c r="K296" s="171"/>
      <c r="L296" s="36"/>
      <c r="M296" s="172" t="s">
        <v>1</v>
      </c>
      <c r="N296" s="173" t="s">
        <v>38</v>
      </c>
      <c r="O296" s="74"/>
      <c r="P296" s="174">
        <f>O296*H296</f>
        <v>0</v>
      </c>
      <c r="Q296" s="174">
        <v>0</v>
      </c>
      <c r="R296" s="174">
        <f>Q296*H296</f>
        <v>0</v>
      </c>
      <c r="S296" s="174">
        <v>0</v>
      </c>
      <c r="T296" s="17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76" t="s">
        <v>126</v>
      </c>
      <c r="AT296" s="176" t="s">
        <v>128</v>
      </c>
      <c r="AU296" s="176" t="s">
        <v>81</v>
      </c>
      <c r="AY296" s="16" t="s">
        <v>127</v>
      </c>
      <c r="BE296" s="177">
        <f>IF(N296="základní",J296,0)</f>
        <v>0</v>
      </c>
      <c r="BF296" s="177">
        <f>IF(N296="snížená",J296,0)</f>
        <v>0</v>
      </c>
      <c r="BG296" s="177">
        <f>IF(N296="zákl. přenesená",J296,0)</f>
        <v>0</v>
      </c>
      <c r="BH296" s="177">
        <f>IF(N296="sníž. přenesená",J296,0)</f>
        <v>0</v>
      </c>
      <c r="BI296" s="177">
        <f>IF(N296="nulová",J296,0)</f>
        <v>0</v>
      </c>
      <c r="BJ296" s="16" t="s">
        <v>81</v>
      </c>
      <c r="BK296" s="177">
        <f>ROUND(I296*H296,2)</f>
        <v>0</v>
      </c>
      <c r="BL296" s="16" t="s">
        <v>126</v>
      </c>
      <c r="BM296" s="176" t="s">
        <v>592</v>
      </c>
    </row>
    <row r="297" spans="1:47" s="2" customFormat="1" ht="12">
      <c r="A297" s="35"/>
      <c r="B297" s="36"/>
      <c r="C297" s="35"/>
      <c r="D297" s="178" t="s">
        <v>134</v>
      </c>
      <c r="E297" s="35"/>
      <c r="F297" s="179" t="s">
        <v>593</v>
      </c>
      <c r="G297" s="35"/>
      <c r="H297" s="35"/>
      <c r="I297" s="180"/>
      <c r="J297" s="35"/>
      <c r="K297" s="35"/>
      <c r="L297" s="36"/>
      <c r="M297" s="181"/>
      <c r="N297" s="182"/>
      <c r="O297" s="74"/>
      <c r="P297" s="74"/>
      <c r="Q297" s="74"/>
      <c r="R297" s="74"/>
      <c r="S297" s="74"/>
      <c r="T297" s="7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6" t="s">
        <v>134</v>
      </c>
      <c r="AU297" s="16" t="s">
        <v>81</v>
      </c>
    </row>
    <row r="298" spans="1:47" s="2" customFormat="1" ht="12">
      <c r="A298" s="35"/>
      <c r="B298" s="36"/>
      <c r="C298" s="35"/>
      <c r="D298" s="178" t="s">
        <v>136</v>
      </c>
      <c r="E298" s="35"/>
      <c r="F298" s="183" t="s">
        <v>594</v>
      </c>
      <c r="G298" s="35"/>
      <c r="H298" s="35"/>
      <c r="I298" s="180"/>
      <c r="J298" s="35"/>
      <c r="K298" s="35"/>
      <c r="L298" s="36"/>
      <c r="M298" s="181"/>
      <c r="N298" s="182"/>
      <c r="O298" s="74"/>
      <c r="P298" s="74"/>
      <c r="Q298" s="74"/>
      <c r="R298" s="74"/>
      <c r="S298" s="74"/>
      <c r="T298" s="7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6" t="s">
        <v>136</v>
      </c>
      <c r="AU298" s="16" t="s">
        <v>81</v>
      </c>
    </row>
    <row r="299" spans="1:51" s="12" customFormat="1" ht="12">
      <c r="A299" s="12"/>
      <c r="B299" s="184"/>
      <c r="C299" s="12"/>
      <c r="D299" s="178" t="s">
        <v>170</v>
      </c>
      <c r="E299" s="185" t="s">
        <v>1</v>
      </c>
      <c r="F299" s="186" t="s">
        <v>595</v>
      </c>
      <c r="G299" s="12"/>
      <c r="H299" s="187">
        <v>62.3</v>
      </c>
      <c r="I299" s="188"/>
      <c r="J299" s="12"/>
      <c r="K299" s="12"/>
      <c r="L299" s="184"/>
      <c r="M299" s="189"/>
      <c r="N299" s="190"/>
      <c r="O299" s="190"/>
      <c r="P299" s="190"/>
      <c r="Q299" s="190"/>
      <c r="R299" s="190"/>
      <c r="S299" s="190"/>
      <c r="T299" s="191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T299" s="185" t="s">
        <v>170</v>
      </c>
      <c r="AU299" s="185" t="s">
        <v>81</v>
      </c>
      <c r="AV299" s="12" t="s">
        <v>83</v>
      </c>
      <c r="AW299" s="12" t="s">
        <v>30</v>
      </c>
      <c r="AX299" s="12" t="s">
        <v>81</v>
      </c>
      <c r="AY299" s="185" t="s">
        <v>127</v>
      </c>
    </row>
    <row r="300" spans="1:65" s="2" customFormat="1" ht="24.15" customHeight="1">
      <c r="A300" s="35"/>
      <c r="B300" s="163"/>
      <c r="C300" s="164" t="s">
        <v>596</v>
      </c>
      <c r="D300" s="164" t="s">
        <v>128</v>
      </c>
      <c r="E300" s="165" t="s">
        <v>597</v>
      </c>
      <c r="F300" s="166" t="s">
        <v>598</v>
      </c>
      <c r="G300" s="167" t="s">
        <v>243</v>
      </c>
      <c r="H300" s="168">
        <v>196.72</v>
      </c>
      <c r="I300" s="169"/>
      <c r="J300" s="170">
        <f>ROUND(I300*H300,2)</f>
        <v>0</v>
      </c>
      <c r="K300" s="171"/>
      <c r="L300" s="36"/>
      <c r="M300" s="172" t="s">
        <v>1</v>
      </c>
      <c r="N300" s="173" t="s">
        <v>38</v>
      </c>
      <c r="O300" s="74"/>
      <c r="P300" s="174">
        <f>O300*H300</f>
        <v>0</v>
      </c>
      <c r="Q300" s="174">
        <v>0</v>
      </c>
      <c r="R300" s="174">
        <f>Q300*H300</f>
        <v>0</v>
      </c>
      <c r="S300" s="174">
        <v>0</v>
      </c>
      <c r="T300" s="17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76" t="s">
        <v>126</v>
      </c>
      <c r="AT300" s="176" t="s">
        <v>128</v>
      </c>
      <c r="AU300" s="176" t="s">
        <v>81</v>
      </c>
      <c r="AY300" s="16" t="s">
        <v>127</v>
      </c>
      <c r="BE300" s="177">
        <f>IF(N300="základní",J300,0)</f>
        <v>0</v>
      </c>
      <c r="BF300" s="177">
        <f>IF(N300="snížená",J300,0)</f>
        <v>0</v>
      </c>
      <c r="BG300" s="177">
        <f>IF(N300="zákl. přenesená",J300,0)</f>
        <v>0</v>
      </c>
      <c r="BH300" s="177">
        <f>IF(N300="sníž. přenesená",J300,0)</f>
        <v>0</v>
      </c>
      <c r="BI300" s="177">
        <f>IF(N300="nulová",J300,0)</f>
        <v>0</v>
      </c>
      <c r="BJ300" s="16" t="s">
        <v>81</v>
      </c>
      <c r="BK300" s="177">
        <f>ROUND(I300*H300,2)</f>
        <v>0</v>
      </c>
      <c r="BL300" s="16" t="s">
        <v>126</v>
      </c>
      <c r="BM300" s="176" t="s">
        <v>599</v>
      </c>
    </row>
    <row r="301" spans="1:47" s="2" customFormat="1" ht="12">
      <c r="A301" s="35"/>
      <c r="B301" s="36"/>
      <c r="C301" s="35"/>
      <c r="D301" s="178" t="s">
        <v>134</v>
      </c>
      <c r="E301" s="35"/>
      <c r="F301" s="179" t="s">
        <v>600</v>
      </c>
      <c r="G301" s="35"/>
      <c r="H301" s="35"/>
      <c r="I301" s="180"/>
      <c r="J301" s="35"/>
      <c r="K301" s="35"/>
      <c r="L301" s="36"/>
      <c r="M301" s="181"/>
      <c r="N301" s="182"/>
      <c r="O301" s="74"/>
      <c r="P301" s="74"/>
      <c r="Q301" s="74"/>
      <c r="R301" s="74"/>
      <c r="S301" s="74"/>
      <c r="T301" s="7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6" t="s">
        <v>134</v>
      </c>
      <c r="AU301" s="16" t="s">
        <v>81</v>
      </c>
    </row>
    <row r="302" spans="1:47" s="2" customFormat="1" ht="12">
      <c r="A302" s="35"/>
      <c r="B302" s="36"/>
      <c r="C302" s="35"/>
      <c r="D302" s="178" t="s">
        <v>136</v>
      </c>
      <c r="E302" s="35"/>
      <c r="F302" s="183" t="s">
        <v>601</v>
      </c>
      <c r="G302" s="35"/>
      <c r="H302" s="35"/>
      <c r="I302" s="180"/>
      <c r="J302" s="35"/>
      <c r="K302" s="35"/>
      <c r="L302" s="36"/>
      <c r="M302" s="181"/>
      <c r="N302" s="182"/>
      <c r="O302" s="74"/>
      <c r="P302" s="74"/>
      <c r="Q302" s="74"/>
      <c r="R302" s="74"/>
      <c r="S302" s="74"/>
      <c r="T302" s="7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6" t="s">
        <v>136</v>
      </c>
      <c r="AU302" s="16" t="s">
        <v>81</v>
      </c>
    </row>
    <row r="303" spans="1:51" s="12" customFormat="1" ht="12">
      <c r="A303" s="12"/>
      <c r="B303" s="184"/>
      <c r="C303" s="12"/>
      <c r="D303" s="178" t="s">
        <v>170</v>
      </c>
      <c r="E303" s="185" t="s">
        <v>1</v>
      </c>
      <c r="F303" s="186" t="s">
        <v>578</v>
      </c>
      <c r="G303" s="12"/>
      <c r="H303" s="187">
        <v>196.72</v>
      </c>
      <c r="I303" s="188"/>
      <c r="J303" s="12"/>
      <c r="K303" s="12"/>
      <c r="L303" s="184"/>
      <c r="M303" s="189"/>
      <c r="N303" s="190"/>
      <c r="O303" s="190"/>
      <c r="P303" s="190"/>
      <c r="Q303" s="190"/>
      <c r="R303" s="190"/>
      <c r="S303" s="190"/>
      <c r="T303" s="191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185" t="s">
        <v>170</v>
      </c>
      <c r="AU303" s="185" t="s">
        <v>81</v>
      </c>
      <c r="AV303" s="12" t="s">
        <v>83</v>
      </c>
      <c r="AW303" s="12" t="s">
        <v>30</v>
      </c>
      <c r="AX303" s="12" t="s">
        <v>81</v>
      </c>
      <c r="AY303" s="185" t="s">
        <v>127</v>
      </c>
    </row>
    <row r="304" spans="1:65" s="2" customFormat="1" ht="16.5" customHeight="1">
      <c r="A304" s="35"/>
      <c r="B304" s="163"/>
      <c r="C304" s="164" t="s">
        <v>428</v>
      </c>
      <c r="D304" s="164" t="s">
        <v>128</v>
      </c>
      <c r="E304" s="165" t="s">
        <v>602</v>
      </c>
      <c r="F304" s="166" t="s">
        <v>567</v>
      </c>
      <c r="G304" s="167" t="s">
        <v>243</v>
      </c>
      <c r="H304" s="168">
        <v>51.82</v>
      </c>
      <c r="I304" s="169"/>
      <c r="J304" s="170">
        <f>ROUND(I304*H304,2)</f>
        <v>0</v>
      </c>
      <c r="K304" s="171"/>
      <c r="L304" s="36"/>
      <c r="M304" s="172" t="s">
        <v>1</v>
      </c>
      <c r="N304" s="173" t="s">
        <v>38</v>
      </c>
      <c r="O304" s="74"/>
      <c r="P304" s="174">
        <f>O304*H304</f>
        <v>0</v>
      </c>
      <c r="Q304" s="174">
        <v>0</v>
      </c>
      <c r="R304" s="174">
        <f>Q304*H304</f>
        <v>0</v>
      </c>
      <c r="S304" s="174">
        <v>0</v>
      </c>
      <c r="T304" s="17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76" t="s">
        <v>126</v>
      </c>
      <c r="AT304" s="176" t="s">
        <v>128</v>
      </c>
      <c r="AU304" s="176" t="s">
        <v>81</v>
      </c>
      <c r="AY304" s="16" t="s">
        <v>127</v>
      </c>
      <c r="BE304" s="177">
        <f>IF(N304="základní",J304,0)</f>
        <v>0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6" t="s">
        <v>81</v>
      </c>
      <c r="BK304" s="177">
        <f>ROUND(I304*H304,2)</f>
        <v>0</v>
      </c>
      <c r="BL304" s="16" t="s">
        <v>126</v>
      </c>
      <c r="BM304" s="176" t="s">
        <v>603</v>
      </c>
    </row>
    <row r="305" spans="1:47" s="2" customFormat="1" ht="12">
      <c r="A305" s="35"/>
      <c r="B305" s="36"/>
      <c r="C305" s="35"/>
      <c r="D305" s="178" t="s">
        <v>134</v>
      </c>
      <c r="E305" s="35"/>
      <c r="F305" s="179" t="s">
        <v>604</v>
      </c>
      <c r="G305" s="35"/>
      <c r="H305" s="35"/>
      <c r="I305" s="180"/>
      <c r="J305" s="35"/>
      <c r="K305" s="35"/>
      <c r="L305" s="36"/>
      <c r="M305" s="181"/>
      <c r="N305" s="182"/>
      <c r="O305" s="74"/>
      <c r="P305" s="74"/>
      <c r="Q305" s="74"/>
      <c r="R305" s="74"/>
      <c r="S305" s="74"/>
      <c r="T305" s="7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6" t="s">
        <v>134</v>
      </c>
      <c r="AU305" s="16" t="s">
        <v>81</v>
      </c>
    </row>
    <row r="306" spans="1:51" s="12" customFormat="1" ht="12">
      <c r="A306" s="12"/>
      <c r="B306" s="184"/>
      <c r="C306" s="12"/>
      <c r="D306" s="178" t="s">
        <v>170</v>
      </c>
      <c r="E306" s="185" t="s">
        <v>1</v>
      </c>
      <c r="F306" s="186" t="s">
        <v>570</v>
      </c>
      <c r="G306" s="12"/>
      <c r="H306" s="187">
        <v>51.82</v>
      </c>
      <c r="I306" s="188"/>
      <c r="J306" s="12"/>
      <c r="K306" s="12"/>
      <c r="L306" s="184"/>
      <c r="M306" s="189"/>
      <c r="N306" s="190"/>
      <c r="O306" s="190"/>
      <c r="P306" s="190"/>
      <c r="Q306" s="190"/>
      <c r="R306" s="190"/>
      <c r="S306" s="190"/>
      <c r="T306" s="191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185" t="s">
        <v>170</v>
      </c>
      <c r="AU306" s="185" t="s">
        <v>81</v>
      </c>
      <c r="AV306" s="12" t="s">
        <v>83</v>
      </c>
      <c r="AW306" s="12" t="s">
        <v>30</v>
      </c>
      <c r="AX306" s="12" t="s">
        <v>81</v>
      </c>
      <c r="AY306" s="185" t="s">
        <v>127</v>
      </c>
    </row>
    <row r="307" spans="1:63" s="11" customFormat="1" ht="25.9" customHeight="1">
      <c r="A307" s="11"/>
      <c r="B307" s="152"/>
      <c r="C307" s="11"/>
      <c r="D307" s="153" t="s">
        <v>72</v>
      </c>
      <c r="E307" s="154" t="s">
        <v>212</v>
      </c>
      <c r="F307" s="154" t="s">
        <v>213</v>
      </c>
      <c r="G307" s="11"/>
      <c r="H307" s="11"/>
      <c r="I307" s="155"/>
      <c r="J307" s="156">
        <f>BK307</f>
        <v>0</v>
      </c>
      <c r="K307" s="11"/>
      <c r="L307" s="152"/>
      <c r="M307" s="157"/>
      <c r="N307" s="158"/>
      <c r="O307" s="158"/>
      <c r="P307" s="159">
        <f>P308+P320</f>
        <v>0</v>
      </c>
      <c r="Q307" s="158"/>
      <c r="R307" s="159">
        <f>R308+R320</f>
        <v>0</v>
      </c>
      <c r="S307" s="158"/>
      <c r="T307" s="160">
        <f>T308+T320</f>
        <v>0</v>
      </c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R307" s="153" t="s">
        <v>81</v>
      </c>
      <c r="AT307" s="161" t="s">
        <v>72</v>
      </c>
      <c r="AU307" s="161" t="s">
        <v>73</v>
      </c>
      <c r="AY307" s="153" t="s">
        <v>127</v>
      </c>
      <c r="BK307" s="162">
        <f>BK308+BK320</f>
        <v>0</v>
      </c>
    </row>
    <row r="308" spans="1:63" s="11" customFormat="1" ht="22.8" customHeight="1">
      <c r="A308" s="11"/>
      <c r="B308" s="152"/>
      <c r="C308" s="11"/>
      <c r="D308" s="153" t="s">
        <v>72</v>
      </c>
      <c r="E308" s="200" t="s">
        <v>166</v>
      </c>
      <c r="F308" s="200" t="s">
        <v>605</v>
      </c>
      <c r="G308" s="11"/>
      <c r="H308" s="11"/>
      <c r="I308" s="155"/>
      <c r="J308" s="201">
        <f>BK308</f>
        <v>0</v>
      </c>
      <c r="K308" s="11"/>
      <c r="L308" s="152"/>
      <c r="M308" s="157"/>
      <c r="N308" s="158"/>
      <c r="O308" s="158"/>
      <c r="P308" s="159">
        <f>SUM(P309:P319)</f>
        <v>0</v>
      </c>
      <c r="Q308" s="158"/>
      <c r="R308" s="159">
        <f>SUM(R309:R319)</f>
        <v>0</v>
      </c>
      <c r="S308" s="158"/>
      <c r="T308" s="160">
        <f>SUM(T309:T319)</f>
        <v>0</v>
      </c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R308" s="153" t="s">
        <v>81</v>
      </c>
      <c r="AT308" s="161" t="s">
        <v>72</v>
      </c>
      <c r="AU308" s="161" t="s">
        <v>81</v>
      </c>
      <c r="AY308" s="153" t="s">
        <v>127</v>
      </c>
      <c r="BK308" s="162">
        <f>SUM(BK309:BK319)</f>
        <v>0</v>
      </c>
    </row>
    <row r="309" spans="1:65" s="2" customFormat="1" ht="21.75" customHeight="1">
      <c r="A309" s="35"/>
      <c r="B309" s="163"/>
      <c r="C309" s="164" t="s">
        <v>606</v>
      </c>
      <c r="D309" s="164" t="s">
        <v>128</v>
      </c>
      <c r="E309" s="165" t="s">
        <v>607</v>
      </c>
      <c r="F309" s="166" t="s">
        <v>608</v>
      </c>
      <c r="G309" s="167" t="s">
        <v>228</v>
      </c>
      <c r="H309" s="168">
        <v>5</v>
      </c>
      <c r="I309" s="169"/>
      <c r="J309" s="170">
        <f>ROUND(I309*H309,2)</f>
        <v>0</v>
      </c>
      <c r="K309" s="171"/>
      <c r="L309" s="36"/>
      <c r="M309" s="172" t="s">
        <v>1</v>
      </c>
      <c r="N309" s="173" t="s">
        <v>38</v>
      </c>
      <c r="O309" s="74"/>
      <c r="P309" s="174">
        <f>O309*H309</f>
        <v>0</v>
      </c>
      <c r="Q309" s="174">
        <v>0</v>
      </c>
      <c r="R309" s="174">
        <f>Q309*H309</f>
        <v>0</v>
      </c>
      <c r="S309" s="174">
        <v>0</v>
      </c>
      <c r="T309" s="17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76" t="s">
        <v>126</v>
      </c>
      <c r="AT309" s="176" t="s">
        <v>128</v>
      </c>
      <c r="AU309" s="176" t="s">
        <v>83</v>
      </c>
      <c r="AY309" s="16" t="s">
        <v>127</v>
      </c>
      <c r="BE309" s="177">
        <f>IF(N309="základní",J309,0)</f>
        <v>0</v>
      </c>
      <c r="BF309" s="177">
        <f>IF(N309="snížená",J309,0)</f>
        <v>0</v>
      </c>
      <c r="BG309" s="177">
        <f>IF(N309="zákl. přenesená",J309,0)</f>
        <v>0</v>
      </c>
      <c r="BH309" s="177">
        <f>IF(N309="sníž. přenesená",J309,0)</f>
        <v>0</v>
      </c>
      <c r="BI309" s="177">
        <f>IF(N309="nulová",J309,0)</f>
        <v>0</v>
      </c>
      <c r="BJ309" s="16" t="s">
        <v>81</v>
      </c>
      <c r="BK309" s="177">
        <f>ROUND(I309*H309,2)</f>
        <v>0</v>
      </c>
      <c r="BL309" s="16" t="s">
        <v>126</v>
      </c>
      <c r="BM309" s="176" t="s">
        <v>609</v>
      </c>
    </row>
    <row r="310" spans="1:47" s="2" customFormat="1" ht="12">
      <c r="A310" s="35"/>
      <c r="B310" s="36"/>
      <c r="C310" s="35"/>
      <c r="D310" s="178" t="s">
        <v>134</v>
      </c>
      <c r="E310" s="35"/>
      <c r="F310" s="179" t="s">
        <v>610</v>
      </c>
      <c r="G310" s="35"/>
      <c r="H310" s="35"/>
      <c r="I310" s="180"/>
      <c r="J310" s="35"/>
      <c r="K310" s="35"/>
      <c r="L310" s="36"/>
      <c r="M310" s="181"/>
      <c r="N310" s="182"/>
      <c r="O310" s="74"/>
      <c r="P310" s="74"/>
      <c r="Q310" s="74"/>
      <c r="R310" s="74"/>
      <c r="S310" s="74"/>
      <c r="T310" s="7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6" t="s">
        <v>134</v>
      </c>
      <c r="AU310" s="16" t="s">
        <v>83</v>
      </c>
    </row>
    <row r="311" spans="1:47" s="2" customFormat="1" ht="12">
      <c r="A311" s="35"/>
      <c r="B311" s="36"/>
      <c r="C311" s="35"/>
      <c r="D311" s="178" t="s">
        <v>136</v>
      </c>
      <c r="E311" s="35"/>
      <c r="F311" s="183" t="s">
        <v>611</v>
      </c>
      <c r="G311" s="35"/>
      <c r="H311" s="35"/>
      <c r="I311" s="180"/>
      <c r="J311" s="35"/>
      <c r="K311" s="35"/>
      <c r="L311" s="36"/>
      <c r="M311" s="181"/>
      <c r="N311" s="182"/>
      <c r="O311" s="74"/>
      <c r="P311" s="74"/>
      <c r="Q311" s="74"/>
      <c r="R311" s="74"/>
      <c r="S311" s="74"/>
      <c r="T311" s="7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6" t="s">
        <v>136</v>
      </c>
      <c r="AU311" s="16" t="s">
        <v>83</v>
      </c>
    </row>
    <row r="312" spans="1:51" s="12" customFormat="1" ht="12">
      <c r="A312" s="12"/>
      <c r="B312" s="184"/>
      <c r="C312" s="12"/>
      <c r="D312" s="178" t="s">
        <v>170</v>
      </c>
      <c r="E312" s="185" t="s">
        <v>1</v>
      </c>
      <c r="F312" s="186" t="s">
        <v>612</v>
      </c>
      <c r="G312" s="12"/>
      <c r="H312" s="187">
        <v>5</v>
      </c>
      <c r="I312" s="188"/>
      <c r="J312" s="12"/>
      <c r="K312" s="12"/>
      <c r="L312" s="184"/>
      <c r="M312" s="189"/>
      <c r="N312" s="190"/>
      <c r="O312" s="190"/>
      <c r="P312" s="190"/>
      <c r="Q312" s="190"/>
      <c r="R312" s="190"/>
      <c r="S312" s="190"/>
      <c r="T312" s="191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185" t="s">
        <v>170</v>
      </c>
      <c r="AU312" s="185" t="s">
        <v>83</v>
      </c>
      <c r="AV312" s="12" t="s">
        <v>83</v>
      </c>
      <c r="AW312" s="12" t="s">
        <v>30</v>
      </c>
      <c r="AX312" s="12" t="s">
        <v>81</v>
      </c>
      <c r="AY312" s="185" t="s">
        <v>127</v>
      </c>
    </row>
    <row r="313" spans="1:65" s="2" customFormat="1" ht="21.75" customHeight="1">
      <c r="A313" s="35"/>
      <c r="B313" s="163"/>
      <c r="C313" s="164" t="s">
        <v>433</v>
      </c>
      <c r="D313" s="164" t="s">
        <v>128</v>
      </c>
      <c r="E313" s="165" t="s">
        <v>613</v>
      </c>
      <c r="F313" s="166" t="s">
        <v>614</v>
      </c>
      <c r="G313" s="167" t="s">
        <v>228</v>
      </c>
      <c r="H313" s="168">
        <v>36</v>
      </c>
      <c r="I313" s="169"/>
      <c r="J313" s="170">
        <f>ROUND(I313*H313,2)</f>
        <v>0</v>
      </c>
      <c r="K313" s="171"/>
      <c r="L313" s="36"/>
      <c r="M313" s="172" t="s">
        <v>1</v>
      </c>
      <c r="N313" s="173" t="s">
        <v>38</v>
      </c>
      <c r="O313" s="74"/>
      <c r="P313" s="174">
        <f>O313*H313</f>
        <v>0</v>
      </c>
      <c r="Q313" s="174">
        <v>0</v>
      </c>
      <c r="R313" s="174">
        <f>Q313*H313</f>
        <v>0</v>
      </c>
      <c r="S313" s="174">
        <v>0</v>
      </c>
      <c r="T313" s="17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76" t="s">
        <v>126</v>
      </c>
      <c r="AT313" s="176" t="s">
        <v>128</v>
      </c>
      <c r="AU313" s="176" t="s">
        <v>83</v>
      </c>
      <c r="AY313" s="16" t="s">
        <v>127</v>
      </c>
      <c r="BE313" s="177">
        <f>IF(N313="základní",J313,0)</f>
        <v>0</v>
      </c>
      <c r="BF313" s="177">
        <f>IF(N313="snížená",J313,0)</f>
        <v>0</v>
      </c>
      <c r="BG313" s="177">
        <f>IF(N313="zákl. přenesená",J313,0)</f>
        <v>0</v>
      </c>
      <c r="BH313" s="177">
        <f>IF(N313="sníž. přenesená",J313,0)</f>
        <v>0</v>
      </c>
      <c r="BI313" s="177">
        <f>IF(N313="nulová",J313,0)</f>
        <v>0</v>
      </c>
      <c r="BJ313" s="16" t="s">
        <v>81</v>
      </c>
      <c r="BK313" s="177">
        <f>ROUND(I313*H313,2)</f>
        <v>0</v>
      </c>
      <c r="BL313" s="16" t="s">
        <v>126</v>
      </c>
      <c r="BM313" s="176" t="s">
        <v>615</v>
      </c>
    </row>
    <row r="314" spans="1:47" s="2" customFormat="1" ht="12">
      <c r="A314" s="35"/>
      <c r="B314" s="36"/>
      <c r="C314" s="35"/>
      <c r="D314" s="178" t="s">
        <v>134</v>
      </c>
      <c r="E314" s="35"/>
      <c r="F314" s="179" t="s">
        <v>616</v>
      </c>
      <c r="G314" s="35"/>
      <c r="H314" s="35"/>
      <c r="I314" s="180"/>
      <c r="J314" s="35"/>
      <c r="K314" s="35"/>
      <c r="L314" s="36"/>
      <c r="M314" s="181"/>
      <c r="N314" s="182"/>
      <c r="O314" s="74"/>
      <c r="P314" s="74"/>
      <c r="Q314" s="74"/>
      <c r="R314" s="74"/>
      <c r="S314" s="74"/>
      <c r="T314" s="7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6" t="s">
        <v>134</v>
      </c>
      <c r="AU314" s="16" t="s">
        <v>83</v>
      </c>
    </row>
    <row r="315" spans="1:47" s="2" customFormat="1" ht="12">
      <c r="A315" s="35"/>
      <c r="B315" s="36"/>
      <c r="C315" s="35"/>
      <c r="D315" s="178" t="s">
        <v>136</v>
      </c>
      <c r="E315" s="35"/>
      <c r="F315" s="183" t="s">
        <v>617</v>
      </c>
      <c r="G315" s="35"/>
      <c r="H315" s="35"/>
      <c r="I315" s="180"/>
      <c r="J315" s="35"/>
      <c r="K315" s="35"/>
      <c r="L315" s="36"/>
      <c r="M315" s="181"/>
      <c r="N315" s="182"/>
      <c r="O315" s="74"/>
      <c r="P315" s="74"/>
      <c r="Q315" s="74"/>
      <c r="R315" s="74"/>
      <c r="S315" s="74"/>
      <c r="T315" s="7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6" t="s">
        <v>136</v>
      </c>
      <c r="AU315" s="16" t="s">
        <v>83</v>
      </c>
    </row>
    <row r="316" spans="1:51" s="12" customFormat="1" ht="12">
      <c r="A316" s="12"/>
      <c r="B316" s="184"/>
      <c r="C316" s="12"/>
      <c r="D316" s="178" t="s">
        <v>170</v>
      </c>
      <c r="E316" s="185" t="s">
        <v>1</v>
      </c>
      <c r="F316" s="186" t="s">
        <v>618</v>
      </c>
      <c r="G316" s="12"/>
      <c r="H316" s="187">
        <v>36</v>
      </c>
      <c r="I316" s="188"/>
      <c r="J316" s="12"/>
      <c r="K316" s="12"/>
      <c r="L316" s="184"/>
      <c r="M316" s="189"/>
      <c r="N316" s="190"/>
      <c r="O316" s="190"/>
      <c r="P316" s="190"/>
      <c r="Q316" s="190"/>
      <c r="R316" s="190"/>
      <c r="S316" s="190"/>
      <c r="T316" s="191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T316" s="185" t="s">
        <v>170</v>
      </c>
      <c r="AU316" s="185" t="s">
        <v>83</v>
      </c>
      <c r="AV316" s="12" t="s">
        <v>83</v>
      </c>
      <c r="AW316" s="12" t="s">
        <v>30</v>
      </c>
      <c r="AX316" s="12" t="s">
        <v>81</v>
      </c>
      <c r="AY316" s="185" t="s">
        <v>127</v>
      </c>
    </row>
    <row r="317" spans="1:65" s="2" customFormat="1" ht="16.5" customHeight="1">
      <c r="A317" s="35"/>
      <c r="B317" s="163"/>
      <c r="C317" s="164" t="s">
        <v>619</v>
      </c>
      <c r="D317" s="164" t="s">
        <v>128</v>
      </c>
      <c r="E317" s="165" t="s">
        <v>620</v>
      </c>
      <c r="F317" s="166" t="s">
        <v>621</v>
      </c>
      <c r="G317" s="167" t="s">
        <v>179</v>
      </c>
      <c r="H317" s="168">
        <v>2</v>
      </c>
      <c r="I317" s="169"/>
      <c r="J317" s="170">
        <f>ROUND(I317*H317,2)</f>
        <v>0</v>
      </c>
      <c r="K317" s="171"/>
      <c r="L317" s="36"/>
      <c r="M317" s="172" t="s">
        <v>1</v>
      </c>
      <c r="N317" s="173" t="s">
        <v>38</v>
      </c>
      <c r="O317" s="74"/>
      <c r="P317" s="174">
        <f>O317*H317</f>
        <v>0</v>
      </c>
      <c r="Q317" s="174">
        <v>0</v>
      </c>
      <c r="R317" s="174">
        <f>Q317*H317</f>
        <v>0</v>
      </c>
      <c r="S317" s="174">
        <v>0</v>
      </c>
      <c r="T317" s="17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76" t="s">
        <v>126</v>
      </c>
      <c r="AT317" s="176" t="s">
        <v>128</v>
      </c>
      <c r="AU317" s="176" t="s">
        <v>83</v>
      </c>
      <c r="AY317" s="16" t="s">
        <v>127</v>
      </c>
      <c r="BE317" s="177">
        <f>IF(N317="základní",J317,0)</f>
        <v>0</v>
      </c>
      <c r="BF317" s="177">
        <f>IF(N317="snížená",J317,0)</f>
        <v>0</v>
      </c>
      <c r="BG317" s="177">
        <f>IF(N317="zákl. přenesená",J317,0)</f>
        <v>0</v>
      </c>
      <c r="BH317" s="177">
        <f>IF(N317="sníž. přenesená",J317,0)</f>
        <v>0</v>
      </c>
      <c r="BI317" s="177">
        <f>IF(N317="nulová",J317,0)</f>
        <v>0</v>
      </c>
      <c r="BJ317" s="16" t="s">
        <v>81</v>
      </c>
      <c r="BK317" s="177">
        <f>ROUND(I317*H317,2)</f>
        <v>0</v>
      </c>
      <c r="BL317" s="16" t="s">
        <v>126</v>
      </c>
      <c r="BM317" s="176" t="s">
        <v>622</v>
      </c>
    </row>
    <row r="318" spans="1:47" s="2" customFormat="1" ht="12">
      <c r="A318" s="35"/>
      <c r="B318" s="36"/>
      <c r="C318" s="35"/>
      <c r="D318" s="178" t="s">
        <v>134</v>
      </c>
      <c r="E318" s="35"/>
      <c r="F318" s="179" t="s">
        <v>623</v>
      </c>
      <c r="G318" s="35"/>
      <c r="H318" s="35"/>
      <c r="I318" s="180"/>
      <c r="J318" s="35"/>
      <c r="K318" s="35"/>
      <c r="L318" s="36"/>
      <c r="M318" s="181"/>
      <c r="N318" s="182"/>
      <c r="O318" s="74"/>
      <c r="P318" s="74"/>
      <c r="Q318" s="74"/>
      <c r="R318" s="74"/>
      <c r="S318" s="74"/>
      <c r="T318" s="7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6" t="s">
        <v>134</v>
      </c>
      <c r="AU318" s="16" t="s">
        <v>83</v>
      </c>
    </row>
    <row r="319" spans="1:47" s="2" customFormat="1" ht="12">
      <c r="A319" s="35"/>
      <c r="B319" s="36"/>
      <c r="C319" s="35"/>
      <c r="D319" s="178" t="s">
        <v>136</v>
      </c>
      <c r="E319" s="35"/>
      <c r="F319" s="183" t="s">
        <v>624</v>
      </c>
      <c r="G319" s="35"/>
      <c r="H319" s="35"/>
      <c r="I319" s="180"/>
      <c r="J319" s="35"/>
      <c r="K319" s="35"/>
      <c r="L319" s="36"/>
      <c r="M319" s="181"/>
      <c r="N319" s="182"/>
      <c r="O319" s="74"/>
      <c r="P319" s="74"/>
      <c r="Q319" s="74"/>
      <c r="R319" s="74"/>
      <c r="S319" s="74"/>
      <c r="T319" s="7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6" t="s">
        <v>136</v>
      </c>
      <c r="AU319" s="16" t="s">
        <v>83</v>
      </c>
    </row>
    <row r="320" spans="1:63" s="11" customFormat="1" ht="22.8" customHeight="1">
      <c r="A320" s="11"/>
      <c r="B320" s="152"/>
      <c r="C320" s="11"/>
      <c r="D320" s="153" t="s">
        <v>72</v>
      </c>
      <c r="E320" s="200" t="s">
        <v>172</v>
      </c>
      <c r="F320" s="200" t="s">
        <v>292</v>
      </c>
      <c r="G320" s="11"/>
      <c r="H320" s="11"/>
      <c r="I320" s="155"/>
      <c r="J320" s="201">
        <f>BK320</f>
        <v>0</v>
      </c>
      <c r="K320" s="11"/>
      <c r="L320" s="152"/>
      <c r="M320" s="157"/>
      <c r="N320" s="158"/>
      <c r="O320" s="158"/>
      <c r="P320" s="159">
        <f>SUM(P321:P379)</f>
        <v>0</v>
      </c>
      <c r="Q320" s="158"/>
      <c r="R320" s="159">
        <f>SUM(R321:R379)</f>
        <v>0</v>
      </c>
      <c r="S320" s="158"/>
      <c r="T320" s="160">
        <f>SUM(T321:T379)</f>
        <v>0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R320" s="153" t="s">
        <v>81</v>
      </c>
      <c r="AT320" s="161" t="s">
        <v>72</v>
      </c>
      <c r="AU320" s="161" t="s">
        <v>81</v>
      </c>
      <c r="AY320" s="153" t="s">
        <v>127</v>
      </c>
      <c r="BK320" s="162">
        <f>SUM(BK321:BK379)</f>
        <v>0</v>
      </c>
    </row>
    <row r="321" spans="1:65" s="2" customFormat="1" ht="24.15" customHeight="1">
      <c r="A321" s="35"/>
      <c r="B321" s="163"/>
      <c r="C321" s="164" t="s">
        <v>437</v>
      </c>
      <c r="D321" s="164" t="s">
        <v>128</v>
      </c>
      <c r="E321" s="165" t="s">
        <v>625</v>
      </c>
      <c r="F321" s="166" t="s">
        <v>626</v>
      </c>
      <c r="G321" s="167" t="s">
        <v>228</v>
      </c>
      <c r="H321" s="168">
        <v>36</v>
      </c>
      <c r="I321" s="169"/>
      <c r="J321" s="170">
        <f>ROUND(I321*H321,2)</f>
        <v>0</v>
      </c>
      <c r="K321" s="171"/>
      <c r="L321" s="36"/>
      <c r="M321" s="172" t="s">
        <v>1</v>
      </c>
      <c r="N321" s="173" t="s">
        <v>38</v>
      </c>
      <c r="O321" s="74"/>
      <c r="P321" s="174">
        <f>O321*H321</f>
        <v>0</v>
      </c>
      <c r="Q321" s="174">
        <v>0</v>
      </c>
      <c r="R321" s="174">
        <f>Q321*H321</f>
        <v>0</v>
      </c>
      <c r="S321" s="174">
        <v>0</v>
      </c>
      <c r="T321" s="17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76" t="s">
        <v>126</v>
      </c>
      <c r="AT321" s="176" t="s">
        <v>128</v>
      </c>
      <c r="AU321" s="176" t="s">
        <v>83</v>
      </c>
      <c r="AY321" s="16" t="s">
        <v>127</v>
      </c>
      <c r="BE321" s="177">
        <f>IF(N321="základní",J321,0)</f>
        <v>0</v>
      </c>
      <c r="BF321" s="177">
        <f>IF(N321="snížená",J321,0)</f>
        <v>0</v>
      </c>
      <c r="BG321" s="177">
        <f>IF(N321="zákl. přenesená",J321,0)</f>
        <v>0</v>
      </c>
      <c r="BH321" s="177">
        <f>IF(N321="sníž. přenesená",J321,0)</f>
        <v>0</v>
      </c>
      <c r="BI321" s="177">
        <f>IF(N321="nulová",J321,0)</f>
        <v>0</v>
      </c>
      <c r="BJ321" s="16" t="s">
        <v>81</v>
      </c>
      <c r="BK321" s="177">
        <f>ROUND(I321*H321,2)</f>
        <v>0</v>
      </c>
      <c r="BL321" s="16" t="s">
        <v>126</v>
      </c>
      <c r="BM321" s="176" t="s">
        <v>627</v>
      </c>
    </row>
    <row r="322" spans="1:47" s="2" customFormat="1" ht="12">
      <c r="A322" s="35"/>
      <c r="B322" s="36"/>
      <c r="C322" s="35"/>
      <c r="D322" s="178" t="s">
        <v>134</v>
      </c>
      <c r="E322" s="35"/>
      <c r="F322" s="179" t="s">
        <v>628</v>
      </c>
      <c r="G322" s="35"/>
      <c r="H322" s="35"/>
      <c r="I322" s="180"/>
      <c r="J322" s="35"/>
      <c r="K322" s="35"/>
      <c r="L322" s="36"/>
      <c r="M322" s="181"/>
      <c r="N322" s="182"/>
      <c r="O322" s="74"/>
      <c r="P322" s="74"/>
      <c r="Q322" s="74"/>
      <c r="R322" s="74"/>
      <c r="S322" s="74"/>
      <c r="T322" s="7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6" t="s">
        <v>134</v>
      </c>
      <c r="AU322" s="16" t="s">
        <v>83</v>
      </c>
    </row>
    <row r="323" spans="1:47" s="2" customFormat="1" ht="12">
      <c r="A323" s="35"/>
      <c r="B323" s="36"/>
      <c r="C323" s="35"/>
      <c r="D323" s="178" t="s">
        <v>136</v>
      </c>
      <c r="E323" s="35"/>
      <c r="F323" s="183" t="s">
        <v>629</v>
      </c>
      <c r="G323" s="35"/>
      <c r="H323" s="35"/>
      <c r="I323" s="180"/>
      <c r="J323" s="35"/>
      <c r="K323" s="35"/>
      <c r="L323" s="36"/>
      <c r="M323" s="181"/>
      <c r="N323" s="182"/>
      <c r="O323" s="74"/>
      <c r="P323" s="74"/>
      <c r="Q323" s="74"/>
      <c r="R323" s="74"/>
      <c r="S323" s="74"/>
      <c r="T323" s="7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6" t="s">
        <v>136</v>
      </c>
      <c r="AU323" s="16" t="s">
        <v>83</v>
      </c>
    </row>
    <row r="324" spans="1:51" s="12" customFormat="1" ht="12">
      <c r="A324" s="12"/>
      <c r="B324" s="184"/>
      <c r="C324" s="12"/>
      <c r="D324" s="178" t="s">
        <v>170</v>
      </c>
      <c r="E324" s="185" t="s">
        <v>1</v>
      </c>
      <c r="F324" s="186" t="s">
        <v>630</v>
      </c>
      <c r="G324" s="12"/>
      <c r="H324" s="187">
        <v>36</v>
      </c>
      <c r="I324" s="188"/>
      <c r="J324" s="12"/>
      <c r="K324" s="12"/>
      <c r="L324" s="184"/>
      <c r="M324" s="189"/>
      <c r="N324" s="190"/>
      <c r="O324" s="190"/>
      <c r="P324" s="190"/>
      <c r="Q324" s="190"/>
      <c r="R324" s="190"/>
      <c r="S324" s="190"/>
      <c r="T324" s="191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T324" s="185" t="s">
        <v>170</v>
      </c>
      <c r="AU324" s="185" t="s">
        <v>83</v>
      </c>
      <c r="AV324" s="12" t="s">
        <v>83</v>
      </c>
      <c r="AW324" s="12" t="s">
        <v>30</v>
      </c>
      <c r="AX324" s="12" t="s">
        <v>81</v>
      </c>
      <c r="AY324" s="185" t="s">
        <v>127</v>
      </c>
    </row>
    <row r="325" spans="1:65" s="2" customFormat="1" ht="24.15" customHeight="1">
      <c r="A325" s="35"/>
      <c r="B325" s="163"/>
      <c r="C325" s="164" t="s">
        <v>631</v>
      </c>
      <c r="D325" s="164" t="s">
        <v>128</v>
      </c>
      <c r="E325" s="165" t="s">
        <v>632</v>
      </c>
      <c r="F325" s="166" t="s">
        <v>633</v>
      </c>
      <c r="G325" s="167" t="s">
        <v>228</v>
      </c>
      <c r="H325" s="168">
        <v>36</v>
      </c>
      <c r="I325" s="169"/>
      <c r="J325" s="170">
        <f>ROUND(I325*H325,2)</f>
        <v>0</v>
      </c>
      <c r="K325" s="171"/>
      <c r="L325" s="36"/>
      <c r="M325" s="172" t="s">
        <v>1</v>
      </c>
      <c r="N325" s="173" t="s">
        <v>38</v>
      </c>
      <c r="O325" s="74"/>
      <c r="P325" s="174">
        <f>O325*H325</f>
        <v>0</v>
      </c>
      <c r="Q325" s="174">
        <v>0</v>
      </c>
      <c r="R325" s="174">
        <f>Q325*H325</f>
        <v>0</v>
      </c>
      <c r="S325" s="174">
        <v>0</v>
      </c>
      <c r="T325" s="17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76" t="s">
        <v>126</v>
      </c>
      <c r="AT325" s="176" t="s">
        <v>128</v>
      </c>
      <c r="AU325" s="176" t="s">
        <v>83</v>
      </c>
      <c r="AY325" s="16" t="s">
        <v>127</v>
      </c>
      <c r="BE325" s="177">
        <f>IF(N325="základní",J325,0)</f>
        <v>0</v>
      </c>
      <c r="BF325" s="177">
        <f>IF(N325="snížená",J325,0)</f>
        <v>0</v>
      </c>
      <c r="BG325" s="177">
        <f>IF(N325="zákl. přenesená",J325,0)</f>
        <v>0</v>
      </c>
      <c r="BH325" s="177">
        <f>IF(N325="sníž. přenesená",J325,0)</f>
        <v>0</v>
      </c>
      <c r="BI325" s="177">
        <f>IF(N325="nulová",J325,0)</f>
        <v>0</v>
      </c>
      <c r="BJ325" s="16" t="s">
        <v>81</v>
      </c>
      <c r="BK325" s="177">
        <f>ROUND(I325*H325,2)</f>
        <v>0</v>
      </c>
      <c r="BL325" s="16" t="s">
        <v>126</v>
      </c>
      <c r="BM325" s="176" t="s">
        <v>634</v>
      </c>
    </row>
    <row r="326" spans="1:47" s="2" customFormat="1" ht="12">
      <c r="A326" s="35"/>
      <c r="B326" s="36"/>
      <c r="C326" s="35"/>
      <c r="D326" s="178" t="s">
        <v>134</v>
      </c>
      <c r="E326" s="35"/>
      <c r="F326" s="179" t="s">
        <v>635</v>
      </c>
      <c r="G326" s="35"/>
      <c r="H326" s="35"/>
      <c r="I326" s="180"/>
      <c r="J326" s="35"/>
      <c r="K326" s="35"/>
      <c r="L326" s="36"/>
      <c r="M326" s="181"/>
      <c r="N326" s="182"/>
      <c r="O326" s="74"/>
      <c r="P326" s="74"/>
      <c r="Q326" s="74"/>
      <c r="R326" s="74"/>
      <c r="S326" s="74"/>
      <c r="T326" s="7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6" t="s">
        <v>134</v>
      </c>
      <c r="AU326" s="16" t="s">
        <v>83</v>
      </c>
    </row>
    <row r="327" spans="1:51" s="12" customFormat="1" ht="12">
      <c r="A327" s="12"/>
      <c r="B327" s="184"/>
      <c r="C327" s="12"/>
      <c r="D327" s="178" t="s">
        <v>170</v>
      </c>
      <c r="E327" s="185" t="s">
        <v>1</v>
      </c>
      <c r="F327" s="186" t="s">
        <v>630</v>
      </c>
      <c r="G327" s="12"/>
      <c r="H327" s="187">
        <v>36</v>
      </c>
      <c r="I327" s="188"/>
      <c r="J327" s="12"/>
      <c r="K327" s="12"/>
      <c r="L327" s="184"/>
      <c r="M327" s="189"/>
      <c r="N327" s="190"/>
      <c r="O327" s="190"/>
      <c r="P327" s="190"/>
      <c r="Q327" s="190"/>
      <c r="R327" s="190"/>
      <c r="S327" s="190"/>
      <c r="T327" s="191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185" t="s">
        <v>170</v>
      </c>
      <c r="AU327" s="185" t="s">
        <v>83</v>
      </c>
      <c r="AV327" s="12" t="s">
        <v>83</v>
      </c>
      <c r="AW327" s="12" t="s">
        <v>30</v>
      </c>
      <c r="AX327" s="12" t="s">
        <v>81</v>
      </c>
      <c r="AY327" s="185" t="s">
        <v>127</v>
      </c>
    </row>
    <row r="328" spans="1:65" s="2" customFormat="1" ht="24.15" customHeight="1">
      <c r="A328" s="35"/>
      <c r="B328" s="163"/>
      <c r="C328" s="164" t="s">
        <v>445</v>
      </c>
      <c r="D328" s="164" t="s">
        <v>128</v>
      </c>
      <c r="E328" s="165" t="s">
        <v>636</v>
      </c>
      <c r="F328" s="166" t="s">
        <v>637</v>
      </c>
      <c r="G328" s="167" t="s">
        <v>228</v>
      </c>
      <c r="H328" s="168">
        <v>36</v>
      </c>
      <c r="I328" s="169"/>
      <c r="J328" s="170">
        <f>ROUND(I328*H328,2)</f>
        <v>0</v>
      </c>
      <c r="K328" s="171"/>
      <c r="L328" s="36"/>
      <c r="M328" s="172" t="s">
        <v>1</v>
      </c>
      <c r="N328" s="173" t="s">
        <v>38</v>
      </c>
      <c r="O328" s="74"/>
      <c r="P328" s="174">
        <f>O328*H328</f>
        <v>0</v>
      </c>
      <c r="Q328" s="174">
        <v>0</v>
      </c>
      <c r="R328" s="174">
        <f>Q328*H328</f>
        <v>0</v>
      </c>
      <c r="S328" s="174">
        <v>0</v>
      </c>
      <c r="T328" s="17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76" t="s">
        <v>126</v>
      </c>
      <c r="AT328" s="176" t="s">
        <v>128</v>
      </c>
      <c r="AU328" s="176" t="s">
        <v>83</v>
      </c>
      <c r="AY328" s="16" t="s">
        <v>127</v>
      </c>
      <c r="BE328" s="177">
        <f>IF(N328="základní",J328,0)</f>
        <v>0</v>
      </c>
      <c r="BF328" s="177">
        <f>IF(N328="snížená",J328,0)</f>
        <v>0</v>
      </c>
      <c r="BG328" s="177">
        <f>IF(N328="zákl. přenesená",J328,0)</f>
        <v>0</v>
      </c>
      <c r="BH328" s="177">
        <f>IF(N328="sníž. přenesená",J328,0)</f>
        <v>0</v>
      </c>
      <c r="BI328" s="177">
        <f>IF(N328="nulová",J328,0)</f>
        <v>0</v>
      </c>
      <c r="BJ328" s="16" t="s">
        <v>81</v>
      </c>
      <c r="BK328" s="177">
        <f>ROUND(I328*H328,2)</f>
        <v>0</v>
      </c>
      <c r="BL328" s="16" t="s">
        <v>126</v>
      </c>
      <c r="BM328" s="176" t="s">
        <v>638</v>
      </c>
    </row>
    <row r="329" spans="1:47" s="2" customFormat="1" ht="12">
      <c r="A329" s="35"/>
      <c r="B329" s="36"/>
      <c r="C329" s="35"/>
      <c r="D329" s="178" t="s">
        <v>134</v>
      </c>
      <c r="E329" s="35"/>
      <c r="F329" s="179" t="s">
        <v>639</v>
      </c>
      <c r="G329" s="35"/>
      <c r="H329" s="35"/>
      <c r="I329" s="180"/>
      <c r="J329" s="35"/>
      <c r="K329" s="35"/>
      <c r="L329" s="36"/>
      <c r="M329" s="181"/>
      <c r="N329" s="182"/>
      <c r="O329" s="74"/>
      <c r="P329" s="74"/>
      <c r="Q329" s="74"/>
      <c r="R329" s="74"/>
      <c r="S329" s="74"/>
      <c r="T329" s="7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6" t="s">
        <v>134</v>
      </c>
      <c r="AU329" s="16" t="s">
        <v>83</v>
      </c>
    </row>
    <row r="330" spans="1:47" s="2" customFormat="1" ht="12">
      <c r="A330" s="35"/>
      <c r="B330" s="36"/>
      <c r="C330" s="35"/>
      <c r="D330" s="178" t="s">
        <v>136</v>
      </c>
      <c r="E330" s="35"/>
      <c r="F330" s="183" t="s">
        <v>640</v>
      </c>
      <c r="G330" s="35"/>
      <c r="H330" s="35"/>
      <c r="I330" s="180"/>
      <c r="J330" s="35"/>
      <c r="K330" s="35"/>
      <c r="L330" s="36"/>
      <c r="M330" s="181"/>
      <c r="N330" s="182"/>
      <c r="O330" s="74"/>
      <c r="P330" s="74"/>
      <c r="Q330" s="74"/>
      <c r="R330" s="74"/>
      <c r="S330" s="74"/>
      <c r="T330" s="7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6" t="s">
        <v>136</v>
      </c>
      <c r="AU330" s="16" t="s">
        <v>83</v>
      </c>
    </row>
    <row r="331" spans="1:51" s="12" customFormat="1" ht="12">
      <c r="A331" s="12"/>
      <c r="B331" s="184"/>
      <c r="C331" s="12"/>
      <c r="D331" s="178" t="s">
        <v>170</v>
      </c>
      <c r="E331" s="185" t="s">
        <v>1</v>
      </c>
      <c r="F331" s="186" t="s">
        <v>630</v>
      </c>
      <c r="G331" s="12"/>
      <c r="H331" s="187">
        <v>36</v>
      </c>
      <c r="I331" s="188"/>
      <c r="J331" s="12"/>
      <c r="K331" s="12"/>
      <c r="L331" s="184"/>
      <c r="M331" s="189"/>
      <c r="N331" s="190"/>
      <c r="O331" s="190"/>
      <c r="P331" s="190"/>
      <c r="Q331" s="190"/>
      <c r="R331" s="190"/>
      <c r="S331" s="190"/>
      <c r="T331" s="191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185" t="s">
        <v>170</v>
      </c>
      <c r="AU331" s="185" t="s">
        <v>83</v>
      </c>
      <c r="AV331" s="12" t="s">
        <v>83</v>
      </c>
      <c r="AW331" s="12" t="s">
        <v>30</v>
      </c>
      <c r="AX331" s="12" t="s">
        <v>81</v>
      </c>
      <c r="AY331" s="185" t="s">
        <v>127</v>
      </c>
    </row>
    <row r="332" spans="1:65" s="2" customFormat="1" ht="24.15" customHeight="1">
      <c r="A332" s="35"/>
      <c r="B332" s="163"/>
      <c r="C332" s="164" t="s">
        <v>641</v>
      </c>
      <c r="D332" s="164" t="s">
        <v>128</v>
      </c>
      <c r="E332" s="165" t="s">
        <v>642</v>
      </c>
      <c r="F332" s="166" t="s">
        <v>643</v>
      </c>
      <c r="G332" s="167" t="s">
        <v>243</v>
      </c>
      <c r="H332" s="168">
        <v>80.5</v>
      </c>
      <c r="I332" s="169"/>
      <c r="J332" s="170">
        <f>ROUND(I332*H332,2)</f>
        <v>0</v>
      </c>
      <c r="K332" s="171"/>
      <c r="L332" s="36"/>
      <c r="M332" s="172" t="s">
        <v>1</v>
      </c>
      <c r="N332" s="173" t="s">
        <v>38</v>
      </c>
      <c r="O332" s="74"/>
      <c r="P332" s="174">
        <f>O332*H332</f>
        <v>0</v>
      </c>
      <c r="Q332" s="174">
        <v>0</v>
      </c>
      <c r="R332" s="174">
        <f>Q332*H332</f>
        <v>0</v>
      </c>
      <c r="S332" s="174">
        <v>0</v>
      </c>
      <c r="T332" s="17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76" t="s">
        <v>126</v>
      </c>
      <c r="AT332" s="176" t="s">
        <v>128</v>
      </c>
      <c r="AU332" s="176" t="s">
        <v>83</v>
      </c>
      <c r="AY332" s="16" t="s">
        <v>127</v>
      </c>
      <c r="BE332" s="177">
        <f>IF(N332="základní",J332,0)</f>
        <v>0</v>
      </c>
      <c r="BF332" s="177">
        <f>IF(N332="snížená",J332,0)</f>
        <v>0</v>
      </c>
      <c r="BG332" s="177">
        <f>IF(N332="zákl. přenesená",J332,0)</f>
        <v>0</v>
      </c>
      <c r="BH332" s="177">
        <f>IF(N332="sníž. přenesená",J332,0)</f>
        <v>0</v>
      </c>
      <c r="BI332" s="177">
        <f>IF(N332="nulová",J332,0)</f>
        <v>0</v>
      </c>
      <c r="BJ332" s="16" t="s">
        <v>81</v>
      </c>
      <c r="BK332" s="177">
        <f>ROUND(I332*H332,2)</f>
        <v>0</v>
      </c>
      <c r="BL332" s="16" t="s">
        <v>126</v>
      </c>
      <c r="BM332" s="176" t="s">
        <v>644</v>
      </c>
    </row>
    <row r="333" spans="1:47" s="2" customFormat="1" ht="12">
      <c r="A333" s="35"/>
      <c r="B333" s="36"/>
      <c r="C333" s="35"/>
      <c r="D333" s="178" t="s">
        <v>134</v>
      </c>
      <c r="E333" s="35"/>
      <c r="F333" s="179" t="s">
        <v>645</v>
      </c>
      <c r="G333" s="35"/>
      <c r="H333" s="35"/>
      <c r="I333" s="180"/>
      <c r="J333" s="35"/>
      <c r="K333" s="35"/>
      <c r="L333" s="36"/>
      <c r="M333" s="181"/>
      <c r="N333" s="182"/>
      <c r="O333" s="74"/>
      <c r="P333" s="74"/>
      <c r="Q333" s="74"/>
      <c r="R333" s="74"/>
      <c r="S333" s="74"/>
      <c r="T333" s="7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6" t="s">
        <v>134</v>
      </c>
      <c r="AU333" s="16" t="s">
        <v>83</v>
      </c>
    </row>
    <row r="334" spans="1:47" s="2" customFormat="1" ht="12">
      <c r="A334" s="35"/>
      <c r="B334" s="36"/>
      <c r="C334" s="35"/>
      <c r="D334" s="178" t="s">
        <v>136</v>
      </c>
      <c r="E334" s="35"/>
      <c r="F334" s="183" t="s">
        <v>646</v>
      </c>
      <c r="G334" s="35"/>
      <c r="H334" s="35"/>
      <c r="I334" s="180"/>
      <c r="J334" s="35"/>
      <c r="K334" s="35"/>
      <c r="L334" s="36"/>
      <c r="M334" s="181"/>
      <c r="N334" s="182"/>
      <c r="O334" s="74"/>
      <c r="P334" s="74"/>
      <c r="Q334" s="74"/>
      <c r="R334" s="74"/>
      <c r="S334" s="74"/>
      <c r="T334" s="7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6" t="s">
        <v>136</v>
      </c>
      <c r="AU334" s="16" t="s">
        <v>83</v>
      </c>
    </row>
    <row r="335" spans="1:51" s="12" customFormat="1" ht="12">
      <c r="A335" s="12"/>
      <c r="B335" s="184"/>
      <c r="C335" s="12"/>
      <c r="D335" s="178" t="s">
        <v>170</v>
      </c>
      <c r="E335" s="185" t="s">
        <v>1</v>
      </c>
      <c r="F335" s="186" t="s">
        <v>647</v>
      </c>
      <c r="G335" s="12"/>
      <c r="H335" s="187">
        <v>80.5</v>
      </c>
      <c r="I335" s="188"/>
      <c r="J335" s="12"/>
      <c r="K335" s="12"/>
      <c r="L335" s="184"/>
      <c r="M335" s="189"/>
      <c r="N335" s="190"/>
      <c r="O335" s="190"/>
      <c r="P335" s="190"/>
      <c r="Q335" s="190"/>
      <c r="R335" s="190"/>
      <c r="S335" s="190"/>
      <c r="T335" s="191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T335" s="185" t="s">
        <v>170</v>
      </c>
      <c r="AU335" s="185" t="s">
        <v>83</v>
      </c>
      <c r="AV335" s="12" t="s">
        <v>83</v>
      </c>
      <c r="AW335" s="12" t="s">
        <v>30</v>
      </c>
      <c r="AX335" s="12" t="s">
        <v>81</v>
      </c>
      <c r="AY335" s="185" t="s">
        <v>127</v>
      </c>
    </row>
    <row r="336" spans="1:65" s="2" customFormat="1" ht="33" customHeight="1">
      <c r="A336" s="35"/>
      <c r="B336" s="163"/>
      <c r="C336" s="164" t="s">
        <v>451</v>
      </c>
      <c r="D336" s="164" t="s">
        <v>128</v>
      </c>
      <c r="E336" s="165" t="s">
        <v>648</v>
      </c>
      <c r="F336" s="166" t="s">
        <v>649</v>
      </c>
      <c r="G336" s="167" t="s">
        <v>228</v>
      </c>
      <c r="H336" s="168">
        <v>51.35</v>
      </c>
      <c r="I336" s="169"/>
      <c r="J336" s="170">
        <f>ROUND(I336*H336,2)</f>
        <v>0</v>
      </c>
      <c r="K336" s="171"/>
      <c r="L336" s="36"/>
      <c r="M336" s="172" t="s">
        <v>1</v>
      </c>
      <c r="N336" s="173" t="s">
        <v>38</v>
      </c>
      <c r="O336" s="74"/>
      <c r="P336" s="174">
        <f>O336*H336</f>
        <v>0</v>
      </c>
      <c r="Q336" s="174">
        <v>0</v>
      </c>
      <c r="R336" s="174">
        <f>Q336*H336</f>
        <v>0</v>
      </c>
      <c r="S336" s="174">
        <v>0</v>
      </c>
      <c r="T336" s="17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76" t="s">
        <v>126</v>
      </c>
      <c r="AT336" s="176" t="s">
        <v>128</v>
      </c>
      <c r="AU336" s="176" t="s">
        <v>83</v>
      </c>
      <c r="AY336" s="16" t="s">
        <v>127</v>
      </c>
      <c r="BE336" s="177">
        <f>IF(N336="základní",J336,0)</f>
        <v>0</v>
      </c>
      <c r="BF336" s="177">
        <f>IF(N336="snížená",J336,0)</f>
        <v>0</v>
      </c>
      <c r="BG336" s="177">
        <f>IF(N336="zákl. přenesená",J336,0)</f>
        <v>0</v>
      </c>
      <c r="BH336" s="177">
        <f>IF(N336="sníž. přenesená",J336,0)</f>
        <v>0</v>
      </c>
      <c r="BI336" s="177">
        <f>IF(N336="nulová",J336,0)</f>
        <v>0</v>
      </c>
      <c r="BJ336" s="16" t="s">
        <v>81</v>
      </c>
      <c r="BK336" s="177">
        <f>ROUND(I336*H336,2)</f>
        <v>0</v>
      </c>
      <c r="BL336" s="16" t="s">
        <v>126</v>
      </c>
      <c r="BM336" s="176" t="s">
        <v>650</v>
      </c>
    </row>
    <row r="337" spans="1:47" s="2" customFormat="1" ht="12">
      <c r="A337" s="35"/>
      <c r="B337" s="36"/>
      <c r="C337" s="35"/>
      <c r="D337" s="178" t="s">
        <v>134</v>
      </c>
      <c r="E337" s="35"/>
      <c r="F337" s="179" t="s">
        <v>651</v>
      </c>
      <c r="G337" s="35"/>
      <c r="H337" s="35"/>
      <c r="I337" s="180"/>
      <c r="J337" s="35"/>
      <c r="K337" s="35"/>
      <c r="L337" s="36"/>
      <c r="M337" s="181"/>
      <c r="N337" s="182"/>
      <c r="O337" s="74"/>
      <c r="P337" s="74"/>
      <c r="Q337" s="74"/>
      <c r="R337" s="74"/>
      <c r="S337" s="74"/>
      <c r="T337" s="7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6" t="s">
        <v>134</v>
      </c>
      <c r="AU337" s="16" t="s">
        <v>83</v>
      </c>
    </row>
    <row r="338" spans="1:47" s="2" customFormat="1" ht="12">
      <c r="A338" s="35"/>
      <c r="B338" s="36"/>
      <c r="C338" s="35"/>
      <c r="D338" s="178" t="s">
        <v>136</v>
      </c>
      <c r="E338" s="35"/>
      <c r="F338" s="183" t="s">
        <v>652</v>
      </c>
      <c r="G338" s="35"/>
      <c r="H338" s="35"/>
      <c r="I338" s="180"/>
      <c r="J338" s="35"/>
      <c r="K338" s="35"/>
      <c r="L338" s="36"/>
      <c r="M338" s="181"/>
      <c r="N338" s="182"/>
      <c r="O338" s="74"/>
      <c r="P338" s="74"/>
      <c r="Q338" s="74"/>
      <c r="R338" s="74"/>
      <c r="S338" s="74"/>
      <c r="T338" s="7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6" t="s">
        <v>136</v>
      </c>
      <c r="AU338" s="16" t="s">
        <v>83</v>
      </c>
    </row>
    <row r="339" spans="1:51" s="12" customFormat="1" ht="12">
      <c r="A339" s="12"/>
      <c r="B339" s="184"/>
      <c r="C339" s="12"/>
      <c r="D339" s="178" t="s">
        <v>170</v>
      </c>
      <c r="E339" s="185" t="s">
        <v>1</v>
      </c>
      <c r="F339" s="186" t="s">
        <v>653</v>
      </c>
      <c r="G339" s="12"/>
      <c r="H339" s="187">
        <v>51.35</v>
      </c>
      <c r="I339" s="188"/>
      <c r="J339" s="12"/>
      <c r="K339" s="12"/>
      <c r="L339" s="184"/>
      <c r="M339" s="189"/>
      <c r="N339" s="190"/>
      <c r="O339" s="190"/>
      <c r="P339" s="190"/>
      <c r="Q339" s="190"/>
      <c r="R339" s="190"/>
      <c r="S339" s="190"/>
      <c r="T339" s="191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T339" s="185" t="s">
        <v>170</v>
      </c>
      <c r="AU339" s="185" t="s">
        <v>83</v>
      </c>
      <c r="AV339" s="12" t="s">
        <v>83</v>
      </c>
      <c r="AW339" s="12" t="s">
        <v>30</v>
      </c>
      <c r="AX339" s="12" t="s">
        <v>81</v>
      </c>
      <c r="AY339" s="185" t="s">
        <v>127</v>
      </c>
    </row>
    <row r="340" spans="1:65" s="2" customFormat="1" ht="21.75" customHeight="1">
      <c r="A340" s="35"/>
      <c r="B340" s="163"/>
      <c r="C340" s="164" t="s">
        <v>654</v>
      </c>
      <c r="D340" s="164" t="s">
        <v>128</v>
      </c>
      <c r="E340" s="165" t="s">
        <v>655</v>
      </c>
      <c r="F340" s="166" t="s">
        <v>656</v>
      </c>
      <c r="G340" s="167" t="s">
        <v>228</v>
      </c>
      <c r="H340" s="168">
        <v>14.4</v>
      </c>
      <c r="I340" s="169"/>
      <c r="J340" s="170">
        <f>ROUND(I340*H340,2)</f>
        <v>0</v>
      </c>
      <c r="K340" s="171"/>
      <c r="L340" s="36"/>
      <c r="M340" s="172" t="s">
        <v>1</v>
      </c>
      <c r="N340" s="173" t="s">
        <v>38</v>
      </c>
      <c r="O340" s="74"/>
      <c r="P340" s="174">
        <f>O340*H340</f>
        <v>0</v>
      </c>
      <c r="Q340" s="174">
        <v>0</v>
      </c>
      <c r="R340" s="174">
        <f>Q340*H340</f>
        <v>0</v>
      </c>
      <c r="S340" s="174">
        <v>0</v>
      </c>
      <c r="T340" s="17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76" t="s">
        <v>126</v>
      </c>
      <c r="AT340" s="176" t="s">
        <v>128</v>
      </c>
      <c r="AU340" s="176" t="s">
        <v>83</v>
      </c>
      <c r="AY340" s="16" t="s">
        <v>127</v>
      </c>
      <c r="BE340" s="177">
        <f>IF(N340="základní",J340,0)</f>
        <v>0</v>
      </c>
      <c r="BF340" s="177">
        <f>IF(N340="snížená",J340,0)</f>
        <v>0</v>
      </c>
      <c r="BG340" s="177">
        <f>IF(N340="zákl. přenesená",J340,0)</f>
        <v>0</v>
      </c>
      <c r="BH340" s="177">
        <f>IF(N340="sníž. přenesená",J340,0)</f>
        <v>0</v>
      </c>
      <c r="BI340" s="177">
        <f>IF(N340="nulová",J340,0)</f>
        <v>0</v>
      </c>
      <c r="BJ340" s="16" t="s">
        <v>81</v>
      </c>
      <c r="BK340" s="177">
        <f>ROUND(I340*H340,2)</f>
        <v>0</v>
      </c>
      <c r="BL340" s="16" t="s">
        <v>126</v>
      </c>
      <c r="BM340" s="176" t="s">
        <v>657</v>
      </c>
    </row>
    <row r="341" spans="1:47" s="2" customFormat="1" ht="12">
      <c r="A341" s="35"/>
      <c r="B341" s="36"/>
      <c r="C341" s="35"/>
      <c r="D341" s="178" t="s">
        <v>134</v>
      </c>
      <c r="E341" s="35"/>
      <c r="F341" s="179" t="s">
        <v>658</v>
      </c>
      <c r="G341" s="35"/>
      <c r="H341" s="35"/>
      <c r="I341" s="180"/>
      <c r="J341" s="35"/>
      <c r="K341" s="35"/>
      <c r="L341" s="36"/>
      <c r="M341" s="181"/>
      <c r="N341" s="182"/>
      <c r="O341" s="74"/>
      <c r="P341" s="74"/>
      <c r="Q341" s="74"/>
      <c r="R341" s="74"/>
      <c r="S341" s="74"/>
      <c r="T341" s="7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6" t="s">
        <v>134</v>
      </c>
      <c r="AU341" s="16" t="s">
        <v>83</v>
      </c>
    </row>
    <row r="342" spans="1:47" s="2" customFormat="1" ht="12">
      <c r="A342" s="35"/>
      <c r="B342" s="36"/>
      <c r="C342" s="35"/>
      <c r="D342" s="178" t="s">
        <v>136</v>
      </c>
      <c r="E342" s="35"/>
      <c r="F342" s="183" t="s">
        <v>659</v>
      </c>
      <c r="G342" s="35"/>
      <c r="H342" s="35"/>
      <c r="I342" s="180"/>
      <c r="J342" s="35"/>
      <c r="K342" s="35"/>
      <c r="L342" s="36"/>
      <c r="M342" s="181"/>
      <c r="N342" s="182"/>
      <c r="O342" s="74"/>
      <c r="P342" s="74"/>
      <c r="Q342" s="74"/>
      <c r="R342" s="74"/>
      <c r="S342" s="74"/>
      <c r="T342" s="7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6" t="s">
        <v>136</v>
      </c>
      <c r="AU342" s="16" t="s">
        <v>83</v>
      </c>
    </row>
    <row r="343" spans="1:51" s="12" customFormat="1" ht="12">
      <c r="A343" s="12"/>
      <c r="B343" s="184"/>
      <c r="C343" s="12"/>
      <c r="D343" s="178" t="s">
        <v>170</v>
      </c>
      <c r="E343" s="185" t="s">
        <v>1</v>
      </c>
      <c r="F343" s="186" t="s">
        <v>660</v>
      </c>
      <c r="G343" s="12"/>
      <c r="H343" s="187">
        <v>14.4</v>
      </c>
      <c r="I343" s="188"/>
      <c r="J343" s="12"/>
      <c r="K343" s="12"/>
      <c r="L343" s="184"/>
      <c r="M343" s="189"/>
      <c r="N343" s="190"/>
      <c r="O343" s="190"/>
      <c r="P343" s="190"/>
      <c r="Q343" s="190"/>
      <c r="R343" s="190"/>
      <c r="S343" s="190"/>
      <c r="T343" s="191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T343" s="185" t="s">
        <v>170</v>
      </c>
      <c r="AU343" s="185" t="s">
        <v>83</v>
      </c>
      <c r="AV343" s="12" t="s">
        <v>83</v>
      </c>
      <c r="AW343" s="12" t="s">
        <v>30</v>
      </c>
      <c r="AX343" s="12" t="s">
        <v>81</v>
      </c>
      <c r="AY343" s="185" t="s">
        <v>127</v>
      </c>
    </row>
    <row r="344" spans="1:65" s="2" customFormat="1" ht="16.5" customHeight="1">
      <c r="A344" s="35"/>
      <c r="B344" s="163"/>
      <c r="C344" s="164" t="s">
        <v>456</v>
      </c>
      <c r="D344" s="164" t="s">
        <v>128</v>
      </c>
      <c r="E344" s="165" t="s">
        <v>661</v>
      </c>
      <c r="F344" s="166" t="s">
        <v>662</v>
      </c>
      <c r="G344" s="167" t="s">
        <v>228</v>
      </c>
      <c r="H344" s="168">
        <v>15</v>
      </c>
      <c r="I344" s="169"/>
      <c r="J344" s="170">
        <f>ROUND(I344*H344,2)</f>
        <v>0</v>
      </c>
      <c r="K344" s="171"/>
      <c r="L344" s="36"/>
      <c r="M344" s="172" t="s">
        <v>1</v>
      </c>
      <c r="N344" s="173" t="s">
        <v>38</v>
      </c>
      <c r="O344" s="74"/>
      <c r="P344" s="174">
        <f>O344*H344</f>
        <v>0</v>
      </c>
      <c r="Q344" s="174">
        <v>0</v>
      </c>
      <c r="R344" s="174">
        <f>Q344*H344</f>
        <v>0</v>
      </c>
      <c r="S344" s="174">
        <v>0</v>
      </c>
      <c r="T344" s="17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76" t="s">
        <v>126</v>
      </c>
      <c r="AT344" s="176" t="s">
        <v>128</v>
      </c>
      <c r="AU344" s="176" t="s">
        <v>83</v>
      </c>
      <c r="AY344" s="16" t="s">
        <v>127</v>
      </c>
      <c r="BE344" s="177">
        <f>IF(N344="základní",J344,0)</f>
        <v>0</v>
      </c>
      <c r="BF344" s="177">
        <f>IF(N344="snížená",J344,0)</f>
        <v>0</v>
      </c>
      <c r="BG344" s="177">
        <f>IF(N344="zákl. přenesená",J344,0)</f>
        <v>0</v>
      </c>
      <c r="BH344" s="177">
        <f>IF(N344="sníž. přenesená",J344,0)</f>
        <v>0</v>
      </c>
      <c r="BI344" s="177">
        <f>IF(N344="nulová",J344,0)</f>
        <v>0</v>
      </c>
      <c r="BJ344" s="16" t="s">
        <v>81</v>
      </c>
      <c r="BK344" s="177">
        <f>ROUND(I344*H344,2)</f>
        <v>0</v>
      </c>
      <c r="BL344" s="16" t="s">
        <v>126</v>
      </c>
      <c r="BM344" s="176" t="s">
        <v>663</v>
      </c>
    </row>
    <row r="345" spans="1:47" s="2" customFormat="1" ht="12">
      <c r="A345" s="35"/>
      <c r="B345" s="36"/>
      <c r="C345" s="35"/>
      <c r="D345" s="178" t="s">
        <v>134</v>
      </c>
      <c r="E345" s="35"/>
      <c r="F345" s="179" t="s">
        <v>664</v>
      </c>
      <c r="G345" s="35"/>
      <c r="H345" s="35"/>
      <c r="I345" s="180"/>
      <c r="J345" s="35"/>
      <c r="K345" s="35"/>
      <c r="L345" s="36"/>
      <c r="M345" s="181"/>
      <c r="N345" s="182"/>
      <c r="O345" s="74"/>
      <c r="P345" s="74"/>
      <c r="Q345" s="74"/>
      <c r="R345" s="74"/>
      <c r="S345" s="74"/>
      <c r="T345" s="7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6" t="s">
        <v>134</v>
      </c>
      <c r="AU345" s="16" t="s">
        <v>83</v>
      </c>
    </row>
    <row r="346" spans="1:47" s="2" customFormat="1" ht="12">
      <c r="A346" s="35"/>
      <c r="B346" s="36"/>
      <c r="C346" s="35"/>
      <c r="D346" s="178" t="s">
        <v>136</v>
      </c>
      <c r="E346" s="35"/>
      <c r="F346" s="183" t="s">
        <v>646</v>
      </c>
      <c r="G346" s="35"/>
      <c r="H346" s="35"/>
      <c r="I346" s="180"/>
      <c r="J346" s="35"/>
      <c r="K346" s="35"/>
      <c r="L346" s="36"/>
      <c r="M346" s="181"/>
      <c r="N346" s="182"/>
      <c r="O346" s="74"/>
      <c r="P346" s="74"/>
      <c r="Q346" s="74"/>
      <c r="R346" s="74"/>
      <c r="S346" s="74"/>
      <c r="T346" s="7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6" t="s">
        <v>136</v>
      </c>
      <c r="AU346" s="16" t="s">
        <v>83</v>
      </c>
    </row>
    <row r="347" spans="1:65" s="2" customFormat="1" ht="16.5" customHeight="1">
      <c r="A347" s="35"/>
      <c r="B347" s="163"/>
      <c r="C347" s="164" t="s">
        <v>665</v>
      </c>
      <c r="D347" s="164" t="s">
        <v>128</v>
      </c>
      <c r="E347" s="165" t="s">
        <v>666</v>
      </c>
      <c r="F347" s="166" t="s">
        <v>667</v>
      </c>
      <c r="G347" s="167" t="s">
        <v>228</v>
      </c>
      <c r="H347" s="168">
        <v>124.8</v>
      </c>
      <c r="I347" s="169"/>
      <c r="J347" s="170">
        <f>ROUND(I347*H347,2)</f>
        <v>0</v>
      </c>
      <c r="K347" s="171"/>
      <c r="L347" s="36"/>
      <c r="M347" s="172" t="s">
        <v>1</v>
      </c>
      <c r="N347" s="173" t="s">
        <v>38</v>
      </c>
      <c r="O347" s="74"/>
      <c r="P347" s="174">
        <f>O347*H347</f>
        <v>0</v>
      </c>
      <c r="Q347" s="174">
        <v>0</v>
      </c>
      <c r="R347" s="174">
        <f>Q347*H347</f>
        <v>0</v>
      </c>
      <c r="S347" s="174">
        <v>0</v>
      </c>
      <c r="T347" s="175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76" t="s">
        <v>126</v>
      </c>
      <c r="AT347" s="176" t="s">
        <v>128</v>
      </c>
      <c r="AU347" s="176" t="s">
        <v>83</v>
      </c>
      <c r="AY347" s="16" t="s">
        <v>127</v>
      </c>
      <c r="BE347" s="177">
        <f>IF(N347="základní",J347,0)</f>
        <v>0</v>
      </c>
      <c r="BF347" s="177">
        <f>IF(N347="snížená",J347,0)</f>
        <v>0</v>
      </c>
      <c r="BG347" s="177">
        <f>IF(N347="zákl. přenesená",J347,0)</f>
        <v>0</v>
      </c>
      <c r="BH347" s="177">
        <f>IF(N347="sníž. přenesená",J347,0)</f>
        <v>0</v>
      </c>
      <c r="BI347" s="177">
        <f>IF(N347="nulová",J347,0)</f>
        <v>0</v>
      </c>
      <c r="BJ347" s="16" t="s">
        <v>81</v>
      </c>
      <c r="BK347" s="177">
        <f>ROUND(I347*H347,2)</f>
        <v>0</v>
      </c>
      <c r="BL347" s="16" t="s">
        <v>126</v>
      </c>
      <c r="BM347" s="176" t="s">
        <v>668</v>
      </c>
    </row>
    <row r="348" spans="1:47" s="2" customFormat="1" ht="12">
      <c r="A348" s="35"/>
      <c r="B348" s="36"/>
      <c r="C348" s="35"/>
      <c r="D348" s="178" t="s">
        <v>134</v>
      </c>
      <c r="E348" s="35"/>
      <c r="F348" s="179" t="s">
        <v>669</v>
      </c>
      <c r="G348" s="35"/>
      <c r="H348" s="35"/>
      <c r="I348" s="180"/>
      <c r="J348" s="35"/>
      <c r="K348" s="35"/>
      <c r="L348" s="36"/>
      <c r="M348" s="181"/>
      <c r="N348" s="182"/>
      <c r="O348" s="74"/>
      <c r="P348" s="74"/>
      <c r="Q348" s="74"/>
      <c r="R348" s="74"/>
      <c r="S348" s="74"/>
      <c r="T348" s="7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6" t="s">
        <v>134</v>
      </c>
      <c r="AU348" s="16" t="s">
        <v>83</v>
      </c>
    </row>
    <row r="349" spans="1:51" s="12" customFormat="1" ht="12">
      <c r="A349" s="12"/>
      <c r="B349" s="184"/>
      <c r="C349" s="12"/>
      <c r="D349" s="178" t="s">
        <v>170</v>
      </c>
      <c r="E349" s="185" t="s">
        <v>1</v>
      </c>
      <c r="F349" s="186" t="s">
        <v>670</v>
      </c>
      <c r="G349" s="12"/>
      <c r="H349" s="187">
        <v>124.8</v>
      </c>
      <c r="I349" s="188"/>
      <c r="J349" s="12"/>
      <c r="K349" s="12"/>
      <c r="L349" s="184"/>
      <c r="M349" s="189"/>
      <c r="N349" s="190"/>
      <c r="O349" s="190"/>
      <c r="P349" s="190"/>
      <c r="Q349" s="190"/>
      <c r="R349" s="190"/>
      <c r="S349" s="190"/>
      <c r="T349" s="191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T349" s="185" t="s">
        <v>170</v>
      </c>
      <c r="AU349" s="185" t="s">
        <v>83</v>
      </c>
      <c r="AV349" s="12" t="s">
        <v>83</v>
      </c>
      <c r="AW349" s="12" t="s">
        <v>30</v>
      </c>
      <c r="AX349" s="12" t="s">
        <v>81</v>
      </c>
      <c r="AY349" s="185" t="s">
        <v>127</v>
      </c>
    </row>
    <row r="350" spans="1:65" s="2" customFormat="1" ht="24.15" customHeight="1">
      <c r="A350" s="35"/>
      <c r="B350" s="163"/>
      <c r="C350" s="164" t="s">
        <v>462</v>
      </c>
      <c r="D350" s="164" t="s">
        <v>128</v>
      </c>
      <c r="E350" s="165" t="s">
        <v>671</v>
      </c>
      <c r="F350" s="166" t="s">
        <v>672</v>
      </c>
      <c r="G350" s="167" t="s">
        <v>243</v>
      </c>
      <c r="H350" s="168">
        <v>155.99</v>
      </c>
      <c r="I350" s="169"/>
      <c r="J350" s="170">
        <f>ROUND(I350*H350,2)</f>
        <v>0</v>
      </c>
      <c r="K350" s="171"/>
      <c r="L350" s="36"/>
      <c r="M350" s="172" t="s">
        <v>1</v>
      </c>
      <c r="N350" s="173" t="s">
        <v>38</v>
      </c>
      <c r="O350" s="74"/>
      <c r="P350" s="174">
        <f>O350*H350</f>
        <v>0</v>
      </c>
      <c r="Q350" s="174">
        <v>0</v>
      </c>
      <c r="R350" s="174">
        <f>Q350*H350</f>
        <v>0</v>
      </c>
      <c r="S350" s="174">
        <v>0</v>
      </c>
      <c r="T350" s="17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76" t="s">
        <v>126</v>
      </c>
      <c r="AT350" s="176" t="s">
        <v>128</v>
      </c>
      <c r="AU350" s="176" t="s">
        <v>83</v>
      </c>
      <c r="AY350" s="16" t="s">
        <v>127</v>
      </c>
      <c r="BE350" s="177">
        <f>IF(N350="základní",J350,0)</f>
        <v>0</v>
      </c>
      <c r="BF350" s="177">
        <f>IF(N350="snížená",J350,0)</f>
        <v>0</v>
      </c>
      <c r="BG350" s="177">
        <f>IF(N350="zákl. přenesená",J350,0)</f>
        <v>0</v>
      </c>
      <c r="BH350" s="177">
        <f>IF(N350="sníž. přenesená",J350,0)</f>
        <v>0</v>
      </c>
      <c r="BI350" s="177">
        <f>IF(N350="nulová",J350,0)</f>
        <v>0</v>
      </c>
      <c r="BJ350" s="16" t="s">
        <v>81</v>
      </c>
      <c r="BK350" s="177">
        <f>ROUND(I350*H350,2)</f>
        <v>0</v>
      </c>
      <c r="BL350" s="16" t="s">
        <v>126</v>
      </c>
      <c r="BM350" s="176" t="s">
        <v>673</v>
      </c>
    </row>
    <row r="351" spans="1:47" s="2" customFormat="1" ht="12">
      <c r="A351" s="35"/>
      <c r="B351" s="36"/>
      <c r="C351" s="35"/>
      <c r="D351" s="178" t="s">
        <v>134</v>
      </c>
      <c r="E351" s="35"/>
      <c r="F351" s="179" t="s">
        <v>674</v>
      </c>
      <c r="G351" s="35"/>
      <c r="H351" s="35"/>
      <c r="I351" s="180"/>
      <c r="J351" s="35"/>
      <c r="K351" s="35"/>
      <c r="L351" s="36"/>
      <c r="M351" s="181"/>
      <c r="N351" s="182"/>
      <c r="O351" s="74"/>
      <c r="P351" s="74"/>
      <c r="Q351" s="74"/>
      <c r="R351" s="74"/>
      <c r="S351" s="74"/>
      <c r="T351" s="7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6" t="s">
        <v>134</v>
      </c>
      <c r="AU351" s="16" t="s">
        <v>83</v>
      </c>
    </row>
    <row r="352" spans="1:47" s="2" customFormat="1" ht="12">
      <c r="A352" s="35"/>
      <c r="B352" s="36"/>
      <c r="C352" s="35"/>
      <c r="D352" s="178" t="s">
        <v>136</v>
      </c>
      <c r="E352" s="35"/>
      <c r="F352" s="183" t="s">
        <v>675</v>
      </c>
      <c r="G352" s="35"/>
      <c r="H352" s="35"/>
      <c r="I352" s="180"/>
      <c r="J352" s="35"/>
      <c r="K352" s="35"/>
      <c r="L352" s="36"/>
      <c r="M352" s="181"/>
      <c r="N352" s="182"/>
      <c r="O352" s="74"/>
      <c r="P352" s="74"/>
      <c r="Q352" s="74"/>
      <c r="R352" s="74"/>
      <c r="S352" s="74"/>
      <c r="T352" s="7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6" t="s">
        <v>136</v>
      </c>
      <c r="AU352" s="16" t="s">
        <v>83</v>
      </c>
    </row>
    <row r="353" spans="1:51" s="12" customFormat="1" ht="12">
      <c r="A353" s="12"/>
      <c r="B353" s="184"/>
      <c r="C353" s="12"/>
      <c r="D353" s="178" t="s">
        <v>170</v>
      </c>
      <c r="E353" s="185" t="s">
        <v>1</v>
      </c>
      <c r="F353" s="186" t="s">
        <v>676</v>
      </c>
      <c r="G353" s="12"/>
      <c r="H353" s="187">
        <v>155.99</v>
      </c>
      <c r="I353" s="188"/>
      <c r="J353" s="12"/>
      <c r="K353" s="12"/>
      <c r="L353" s="184"/>
      <c r="M353" s="189"/>
      <c r="N353" s="190"/>
      <c r="O353" s="190"/>
      <c r="P353" s="190"/>
      <c r="Q353" s="190"/>
      <c r="R353" s="190"/>
      <c r="S353" s="190"/>
      <c r="T353" s="191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T353" s="185" t="s">
        <v>170</v>
      </c>
      <c r="AU353" s="185" t="s">
        <v>83</v>
      </c>
      <c r="AV353" s="12" t="s">
        <v>83</v>
      </c>
      <c r="AW353" s="12" t="s">
        <v>30</v>
      </c>
      <c r="AX353" s="12" t="s">
        <v>81</v>
      </c>
      <c r="AY353" s="185" t="s">
        <v>127</v>
      </c>
    </row>
    <row r="354" spans="1:65" s="2" customFormat="1" ht="24.15" customHeight="1">
      <c r="A354" s="35"/>
      <c r="B354" s="163"/>
      <c r="C354" s="164" t="s">
        <v>677</v>
      </c>
      <c r="D354" s="164" t="s">
        <v>128</v>
      </c>
      <c r="E354" s="165" t="s">
        <v>678</v>
      </c>
      <c r="F354" s="166" t="s">
        <v>679</v>
      </c>
      <c r="G354" s="167" t="s">
        <v>243</v>
      </c>
      <c r="H354" s="168">
        <v>147.3</v>
      </c>
      <c r="I354" s="169"/>
      <c r="J354" s="170">
        <f>ROUND(I354*H354,2)</f>
        <v>0</v>
      </c>
      <c r="K354" s="171"/>
      <c r="L354" s="36"/>
      <c r="M354" s="172" t="s">
        <v>1</v>
      </c>
      <c r="N354" s="173" t="s">
        <v>38</v>
      </c>
      <c r="O354" s="74"/>
      <c r="P354" s="174">
        <f>O354*H354</f>
        <v>0</v>
      </c>
      <c r="Q354" s="174">
        <v>0</v>
      </c>
      <c r="R354" s="174">
        <f>Q354*H354</f>
        <v>0</v>
      </c>
      <c r="S354" s="174">
        <v>0</v>
      </c>
      <c r="T354" s="17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76" t="s">
        <v>126</v>
      </c>
      <c r="AT354" s="176" t="s">
        <v>128</v>
      </c>
      <c r="AU354" s="176" t="s">
        <v>83</v>
      </c>
      <c r="AY354" s="16" t="s">
        <v>127</v>
      </c>
      <c r="BE354" s="177">
        <f>IF(N354="základní",J354,0)</f>
        <v>0</v>
      </c>
      <c r="BF354" s="177">
        <f>IF(N354="snížená",J354,0)</f>
        <v>0</v>
      </c>
      <c r="BG354" s="177">
        <f>IF(N354="zákl. přenesená",J354,0)</f>
        <v>0</v>
      </c>
      <c r="BH354" s="177">
        <f>IF(N354="sníž. přenesená",J354,0)</f>
        <v>0</v>
      </c>
      <c r="BI354" s="177">
        <f>IF(N354="nulová",J354,0)</f>
        <v>0</v>
      </c>
      <c r="BJ354" s="16" t="s">
        <v>81</v>
      </c>
      <c r="BK354" s="177">
        <f>ROUND(I354*H354,2)</f>
        <v>0</v>
      </c>
      <c r="BL354" s="16" t="s">
        <v>126</v>
      </c>
      <c r="BM354" s="176" t="s">
        <v>680</v>
      </c>
    </row>
    <row r="355" spans="1:47" s="2" customFormat="1" ht="12">
      <c r="A355" s="35"/>
      <c r="B355" s="36"/>
      <c r="C355" s="35"/>
      <c r="D355" s="178" t="s">
        <v>134</v>
      </c>
      <c r="E355" s="35"/>
      <c r="F355" s="179" t="s">
        <v>681</v>
      </c>
      <c r="G355" s="35"/>
      <c r="H355" s="35"/>
      <c r="I355" s="180"/>
      <c r="J355" s="35"/>
      <c r="K355" s="35"/>
      <c r="L355" s="36"/>
      <c r="M355" s="181"/>
      <c r="N355" s="182"/>
      <c r="O355" s="74"/>
      <c r="P355" s="74"/>
      <c r="Q355" s="74"/>
      <c r="R355" s="74"/>
      <c r="S355" s="74"/>
      <c r="T355" s="7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6" t="s">
        <v>134</v>
      </c>
      <c r="AU355" s="16" t="s">
        <v>83</v>
      </c>
    </row>
    <row r="356" spans="1:47" s="2" customFormat="1" ht="12">
      <c r="A356" s="35"/>
      <c r="B356" s="36"/>
      <c r="C356" s="35"/>
      <c r="D356" s="178" t="s">
        <v>136</v>
      </c>
      <c r="E356" s="35"/>
      <c r="F356" s="183" t="s">
        <v>675</v>
      </c>
      <c r="G356" s="35"/>
      <c r="H356" s="35"/>
      <c r="I356" s="180"/>
      <c r="J356" s="35"/>
      <c r="K356" s="35"/>
      <c r="L356" s="36"/>
      <c r="M356" s="181"/>
      <c r="N356" s="182"/>
      <c r="O356" s="74"/>
      <c r="P356" s="74"/>
      <c r="Q356" s="74"/>
      <c r="R356" s="74"/>
      <c r="S356" s="74"/>
      <c r="T356" s="7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6" t="s">
        <v>136</v>
      </c>
      <c r="AU356" s="16" t="s">
        <v>83</v>
      </c>
    </row>
    <row r="357" spans="1:51" s="12" customFormat="1" ht="12">
      <c r="A357" s="12"/>
      <c r="B357" s="184"/>
      <c r="C357" s="12"/>
      <c r="D357" s="178" t="s">
        <v>170</v>
      </c>
      <c r="E357" s="185" t="s">
        <v>1</v>
      </c>
      <c r="F357" s="186" t="s">
        <v>558</v>
      </c>
      <c r="G357" s="12"/>
      <c r="H357" s="187">
        <v>147.3</v>
      </c>
      <c r="I357" s="188"/>
      <c r="J357" s="12"/>
      <c r="K357" s="12"/>
      <c r="L357" s="184"/>
      <c r="M357" s="189"/>
      <c r="N357" s="190"/>
      <c r="O357" s="190"/>
      <c r="P357" s="190"/>
      <c r="Q357" s="190"/>
      <c r="R357" s="190"/>
      <c r="S357" s="190"/>
      <c r="T357" s="191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T357" s="185" t="s">
        <v>170</v>
      </c>
      <c r="AU357" s="185" t="s">
        <v>83</v>
      </c>
      <c r="AV357" s="12" t="s">
        <v>83</v>
      </c>
      <c r="AW357" s="12" t="s">
        <v>30</v>
      </c>
      <c r="AX357" s="12" t="s">
        <v>81</v>
      </c>
      <c r="AY357" s="185" t="s">
        <v>127</v>
      </c>
    </row>
    <row r="358" spans="1:65" s="2" customFormat="1" ht="24.15" customHeight="1">
      <c r="A358" s="35"/>
      <c r="B358" s="163"/>
      <c r="C358" s="164" t="s">
        <v>468</v>
      </c>
      <c r="D358" s="164" t="s">
        <v>128</v>
      </c>
      <c r="E358" s="165" t="s">
        <v>682</v>
      </c>
      <c r="F358" s="166" t="s">
        <v>683</v>
      </c>
      <c r="G358" s="167" t="s">
        <v>243</v>
      </c>
      <c r="H358" s="168">
        <v>46.797</v>
      </c>
      <c r="I358" s="169"/>
      <c r="J358" s="170">
        <f>ROUND(I358*H358,2)</f>
        <v>0</v>
      </c>
      <c r="K358" s="171"/>
      <c r="L358" s="36"/>
      <c r="M358" s="172" t="s">
        <v>1</v>
      </c>
      <c r="N358" s="173" t="s">
        <v>38</v>
      </c>
      <c r="O358" s="74"/>
      <c r="P358" s="174">
        <f>O358*H358</f>
        <v>0</v>
      </c>
      <c r="Q358" s="174">
        <v>0</v>
      </c>
      <c r="R358" s="174">
        <f>Q358*H358</f>
        <v>0</v>
      </c>
      <c r="S358" s="174">
        <v>0</v>
      </c>
      <c r="T358" s="175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76" t="s">
        <v>126</v>
      </c>
      <c r="AT358" s="176" t="s">
        <v>128</v>
      </c>
      <c r="AU358" s="176" t="s">
        <v>83</v>
      </c>
      <c r="AY358" s="16" t="s">
        <v>127</v>
      </c>
      <c r="BE358" s="177">
        <f>IF(N358="základní",J358,0)</f>
        <v>0</v>
      </c>
      <c r="BF358" s="177">
        <f>IF(N358="snížená",J358,0)</f>
        <v>0</v>
      </c>
      <c r="BG358" s="177">
        <f>IF(N358="zákl. přenesená",J358,0)</f>
        <v>0</v>
      </c>
      <c r="BH358" s="177">
        <f>IF(N358="sníž. přenesená",J358,0)</f>
        <v>0</v>
      </c>
      <c r="BI358" s="177">
        <f>IF(N358="nulová",J358,0)</f>
        <v>0</v>
      </c>
      <c r="BJ358" s="16" t="s">
        <v>81</v>
      </c>
      <c r="BK358" s="177">
        <f>ROUND(I358*H358,2)</f>
        <v>0</v>
      </c>
      <c r="BL358" s="16" t="s">
        <v>126</v>
      </c>
      <c r="BM358" s="176" t="s">
        <v>684</v>
      </c>
    </row>
    <row r="359" spans="1:47" s="2" customFormat="1" ht="12">
      <c r="A359" s="35"/>
      <c r="B359" s="36"/>
      <c r="C359" s="35"/>
      <c r="D359" s="178" t="s">
        <v>134</v>
      </c>
      <c r="E359" s="35"/>
      <c r="F359" s="179" t="s">
        <v>685</v>
      </c>
      <c r="G359" s="35"/>
      <c r="H359" s="35"/>
      <c r="I359" s="180"/>
      <c r="J359" s="35"/>
      <c r="K359" s="35"/>
      <c r="L359" s="36"/>
      <c r="M359" s="181"/>
      <c r="N359" s="182"/>
      <c r="O359" s="74"/>
      <c r="P359" s="74"/>
      <c r="Q359" s="74"/>
      <c r="R359" s="74"/>
      <c r="S359" s="74"/>
      <c r="T359" s="7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6" t="s">
        <v>134</v>
      </c>
      <c r="AU359" s="16" t="s">
        <v>83</v>
      </c>
    </row>
    <row r="360" spans="1:47" s="2" customFormat="1" ht="12">
      <c r="A360" s="35"/>
      <c r="B360" s="36"/>
      <c r="C360" s="35"/>
      <c r="D360" s="178" t="s">
        <v>136</v>
      </c>
      <c r="E360" s="35"/>
      <c r="F360" s="183" t="s">
        <v>675</v>
      </c>
      <c r="G360" s="35"/>
      <c r="H360" s="35"/>
      <c r="I360" s="180"/>
      <c r="J360" s="35"/>
      <c r="K360" s="35"/>
      <c r="L360" s="36"/>
      <c r="M360" s="181"/>
      <c r="N360" s="182"/>
      <c r="O360" s="74"/>
      <c r="P360" s="74"/>
      <c r="Q360" s="74"/>
      <c r="R360" s="74"/>
      <c r="S360" s="74"/>
      <c r="T360" s="7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6" t="s">
        <v>136</v>
      </c>
      <c r="AU360" s="16" t="s">
        <v>83</v>
      </c>
    </row>
    <row r="361" spans="1:51" s="12" customFormat="1" ht="12">
      <c r="A361" s="12"/>
      <c r="B361" s="184"/>
      <c r="C361" s="12"/>
      <c r="D361" s="178" t="s">
        <v>170</v>
      </c>
      <c r="E361" s="185" t="s">
        <v>1</v>
      </c>
      <c r="F361" s="186" t="s">
        <v>686</v>
      </c>
      <c r="G361" s="12"/>
      <c r="H361" s="187">
        <v>46.797</v>
      </c>
      <c r="I361" s="188"/>
      <c r="J361" s="12"/>
      <c r="K361" s="12"/>
      <c r="L361" s="184"/>
      <c r="M361" s="189"/>
      <c r="N361" s="190"/>
      <c r="O361" s="190"/>
      <c r="P361" s="190"/>
      <c r="Q361" s="190"/>
      <c r="R361" s="190"/>
      <c r="S361" s="190"/>
      <c r="T361" s="191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T361" s="185" t="s">
        <v>170</v>
      </c>
      <c r="AU361" s="185" t="s">
        <v>83</v>
      </c>
      <c r="AV361" s="12" t="s">
        <v>83</v>
      </c>
      <c r="AW361" s="12" t="s">
        <v>30</v>
      </c>
      <c r="AX361" s="12" t="s">
        <v>81</v>
      </c>
      <c r="AY361" s="185" t="s">
        <v>127</v>
      </c>
    </row>
    <row r="362" spans="1:65" s="2" customFormat="1" ht="24.15" customHeight="1">
      <c r="A362" s="35"/>
      <c r="B362" s="163"/>
      <c r="C362" s="164" t="s">
        <v>687</v>
      </c>
      <c r="D362" s="164" t="s">
        <v>128</v>
      </c>
      <c r="E362" s="165" t="s">
        <v>688</v>
      </c>
      <c r="F362" s="166" t="s">
        <v>689</v>
      </c>
      <c r="G362" s="167" t="s">
        <v>243</v>
      </c>
      <c r="H362" s="168">
        <v>147.3</v>
      </c>
      <c r="I362" s="169"/>
      <c r="J362" s="170">
        <f>ROUND(I362*H362,2)</f>
        <v>0</v>
      </c>
      <c r="K362" s="171"/>
      <c r="L362" s="36"/>
      <c r="M362" s="172" t="s">
        <v>1</v>
      </c>
      <c r="N362" s="173" t="s">
        <v>38</v>
      </c>
      <c r="O362" s="74"/>
      <c r="P362" s="174">
        <f>O362*H362</f>
        <v>0</v>
      </c>
      <c r="Q362" s="174">
        <v>0</v>
      </c>
      <c r="R362" s="174">
        <f>Q362*H362</f>
        <v>0</v>
      </c>
      <c r="S362" s="174">
        <v>0</v>
      </c>
      <c r="T362" s="17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76" t="s">
        <v>126</v>
      </c>
      <c r="AT362" s="176" t="s">
        <v>128</v>
      </c>
      <c r="AU362" s="176" t="s">
        <v>83</v>
      </c>
      <c r="AY362" s="16" t="s">
        <v>127</v>
      </c>
      <c r="BE362" s="177">
        <f>IF(N362="základní",J362,0)</f>
        <v>0</v>
      </c>
      <c r="BF362" s="177">
        <f>IF(N362="snížená",J362,0)</f>
        <v>0</v>
      </c>
      <c r="BG362" s="177">
        <f>IF(N362="zákl. přenesená",J362,0)</f>
        <v>0</v>
      </c>
      <c r="BH362" s="177">
        <f>IF(N362="sníž. přenesená",J362,0)</f>
        <v>0</v>
      </c>
      <c r="BI362" s="177">
        <f>IF(N362="nulová",J362,0)</f>
        <v>0</v>
      </c>
      <c r="BJ362" s="16" t="s">
        <v>81</v>
      </c>
      <c r="BK362" s="177">
        <f>ROUND(I362*H362,2)</f>
        <v>0</v>
      </c>
      <c r="BL362" s="16" t="s">
        <v>126</v>
      </c>
      <c r="BM362" s="176" t="s">
        <v>690</v>
      </c>
    </row>
    <row r="363" spans="1:47" s="2" customFormat="1" ht="12">
      <c r="A363" s="35"/>
      <c r="B363" s="36"/>
      <c r="C363" s="35"/>
      <c r="D363" s="178" t="s">
        <v>134</v>
      </c>
      <c r="E363" s="35"/>
      <c r="F363" s="179" t="s">
        <v>691</v>
      </c>
      <c r="G363" s="35"/>
      <c r="H363" s="35"/>
      <c r="I363" s="180"/>
      <c r="J363" s="35"/>
      <c r="K363" s="35"/>
      <c r="L363" s="36"/>
      <c r="M363" s="181"/>
      <c r="N363" s="182"/>
      <c r="O363" s="74"/>
      <c r="P363" s="74"/>
      <c r="Q363" s="74"/>
      <c r="R363" s="74"/>
      <c r="S363" s="74"/>
      <c r="T363" s="7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6" t="s">
        <v>134</v>
      </c>
      <c r="AU363" s="16" t="s">
        <v>83</v>
      </c>
    </row>
    <row r="364" spans="1:47" s="2" customFormat="1" ht="12">
      <c r="A364" s="35"/>
      <c r="B364" s="36"/>
      <c r="C364" s="35"/>
      <c r="D364" s="178" t="s">
        <v>136</v>
      </c>
      <c r="E364" s="35"/>
      <c r="F364" s="183" t="s">
        <v>675</v>
      </c>
      <c r="G364" s="35"/>
      <c r="H364" s="35"/>
      <c r="I364" s="180"/>
      <c r="J364" s="35"/>
      <c r="K364" s="35"/>
      <c r="L364" s="36"/>
      <c r="M364" s="181"/>
      <c r="N364" s="182"/>
      <c r="O364" s="74"/>
      <c r="P364" s="74"/>
      <c r="Q364" s="74"/>
      <c r="R364" s="74"/>
      <c r="S364" s="74"/>
      <c r="T364" s="7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6" t="s">
        <v>136</v>
      </c>
      <c r="AU364" s="16" t="s">
        <v>83</v>
      </c>
    </row>
    <row r="365" spans="1:51" s="12" customFormat="1" ht="12">
      <c r="A365" s="12"/>
      <c r="B365" s="184"/>
      <c r="C365" s="12"/>
      <c r="D365" s="178" t="s">
        <v>170</v>
      </c>
      <c r="E365" s="185" t="s">
        <v>1</v>
      </c>
      <c r="F365" s="186" t="s">
        <v>558</v>
      </c>
      <c r="G365" s="12"/>
      <c r="H365" s="187">
        <v>147.3</v>
      </c>
      <c r="I365" s="188"/>
      <c r="J365" s="12"/>
      <c r="K365" s="12"/>
      <c r="L365" s="184"/>
      <c r="M365" s="189"/>
      <c r="N365" s="190"/>
      <c r="O365" s="190"/>
      <c r="P365" s="190"/>
      <c r="Q365" s="190"/>
      <c r="R365" s="190"/>
      <c r="S365" s="190"/>
      <c r="T365" s="191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T365" s="185" t="s">
        <v>170</v>
      </c>
      <c r="AU365" s="185" t="s">
        <v>83</v>
      </c>
      <c r="AV365" s="12" t="s">
        <v>83</v>
      </c>
      <c r="AW365" s="12" t="s">
        <v>30</v>
      </c>
      <c r="AX365" s="12" t="s">
        <v>81</v>
      </c>
      <c r="AY365" s="185" t="s">
        <v>127</v>
      </c>
    </row>
    <row r="366" spans="1:65" s="2" customFormat="1" ht="24.15" customHeight="1">
      <c r="A366" s="35"/>
      <c r="B366" s="163"/>
      <c r="C366" s="164" t="s">
        <v>475</v>
      </c>
      <c r="D366" s="164" t="s">
        <v>128</v>
      </c>
      <c r="E366" s="165" t="s">
        <v>692</v>
      </c>
      <c r="F366" s="166" t="s">
        <v>693</v>
      </c>
      <c r="G366" s="167" t="s">
        <v>243</v>
      </c>
      <c r="H366" s="168">
        <v>155.99</v>
      </c>
      <c r="I366" s="169"/>
      <c r="J366" s="170">
        <f>ROUND(I366*H366,2)</f>
        <v>0</v>
      </c>
      <c r="K366" s="171"/>
      <c r="L366" s="36"/>
      <c r="M366" s="172" t="s">
        <v>1</v>
      </c>
      <c r="N366" s="173" t="s">
        <v>38</v>
      </c>
      <c r="O366" s="74"/>
      <c r="P366" s="174">
        <f>O366*H366</f>
        <v>0</v>
      </c>
      <c r="Q366" s="174">
        <v>0</v>
      </c>
      <c r="R366" s="174">
        <f>Q366*H366</f>
        <v>0</v>
      </c>
      <c r="S366" s="174">
        <v>0</v>
      </c>
      <c r="T366" s="175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76" t="s">
        <v>126</v>
      </c>
      <c r="AT366" s="176" t="s">
        <v>128</v>
      </c>
      <c r="AU366" s="176" t="s">
        <v>83</v>
      </c>
      <c r="AY366" s="16" t="s">
        <v>127</v>
      </c>
      <c r="BE366" s="177">
        <f>IF(N366="základní",J366,0)</f>
        <v>0</v>
      </c>
      <c r="BF366" s="177">
        <f>IF(N366="snížená",J366,0)</f>
        <v>0</v>
      </c>
      <c r="BG366" s="177">
        <f>IF(N366="zákl. přenesená",J366,0)</f>
        <v>0</v>
      </c>
      <c r="BH366" s="177">
        <f>IF(N366="sníž. přenesená",J366,0)</f>
        <v>0</v>
      </c>
      <c r="BI366" s="177">
        <f>IF(N366="nulová",J366,0)</f>
        <v>0</v>
      </c>
      <c r="BJ366" s="16" t="s">
        <v>81</v>
      </c>
      <c r="BK366" s="177">
        <f>ROUND(I366*H366,2)</f>
        <v>0</v>
      </c>
      <c r="BL366" s="16" t="s">
        <v>126</v>
      </c>
      <c r="BM366" s="176" t="s">
        <v>694</v>
      </c>
    </row>
    <row r="367" spans="1:47" s="2" customFormat="1" ht="12">
      <c r="A367" s="35"/>
      <c r="B367" s="36"/>
      <c r="C367" s="35"/>
      <c r="D367" s="178" t="s">
        <v>134</v>
      </c>
      <c r="E367" s="35"/>
      <c r="F367" s="179" t="s">
        <v>695</v>
      </c>
      <c r="G367" s="35"/>
      <c r="H367" s="35"/>
      <c r="I367" s="180"/>
      <c r="J367" s="35"/>
      <c r="K367" s="35"/>
      <c r="L367" s="36"/>
      <c r="M367" s="181"/>
      <c r="N367" s="182"/>
      <c r="O367" s="74"/>
      <c r="P367" s="74"/>
      <c r="Q367" s="74"/>
      <c r="R367" s="74"/>
      <c r="S367" s="74"/>
      <c r="T367" s="7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6" t="s">
        <v>134</v>
      </c>
      <c r="AU367" s="16" t="s">
        <v>83</v>
      </c>
    </row>
    <row r="368" spans="1:47" s="2" customFormat="1" ht="12">
      <c r="A368" s="35"/>
      <c r="B368" s="36"/>
      <c r="C368" s="35"/>
      <c r="D368" s="178" t="s">
        <v>136</v>
      </c>
      <c r="E368" s="35"/>
      <c r="F368" s="183" t="s">
        <v>675</v>
      </c>
      <c r="G368" s="35"/>
      <c r="H368" s="35"/>
      <c r="I368" s="180"/>
      <c r="J368" s="35"/>
      <c r="K368" s="35"/>
      <c r="L368" s="36"/>
      <c r="M368" s="181"/>
      <c r="N368" s="182"/>
      <c r="O368" s="74"/>
      <c r="P368" s="74"/>
      <c r="Q368" s="74"/>
      <c r="R368" s="74"/>
      <c r="S368" s="74"/>
      <c r="T368" s="7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6" t="s">
        <v>136</v>
      </c>
      <c r="AU368" s="16" t="s">
        <v>83</v>
      </c>
    </row>
    <row r="369" spans="1:51" s="12" customFormat="1" ht="12">
      <c r="A369" s="12"/>
      <c r="B369" s="184"/>
      <c r="C369" s="12"/>
      <c r="D369" s="178" t="s">
        <v>170</v>
      </c>
      <c r="E369" s="185" t="s">
        <v>1</v>
      </c>
      <c r="F369" s="186" t="s">
        <v>676</v>
      </c>
      <c r="G369" s="12"/>
      <c r="H369" s="187">
        <v>155.99</v>
      </c>
      <c r="I369" s="188"/>
      <c r="J369" s="12"/>
      <c r="K369" s="12"/>
      <c r="L369" s="184"/>
      <c r="M369" s="189"/>
      <c r="N369" s="190"/>
      <c r="O369" s="190"/>
      <c r="P369" s="190"/>
      <c r="Q369" s="190"/>
      <c r="R369" s="190"/>
      <c r="S369" s="190"/>
      <c r="T369" s="191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T369" s="185" t="s">
        <v>170</v>
      </c>
      <c r="AU369" s="185" t="s">
        <v>83</v>
      </c>
      <c r="AV369" s="12" t="s">
        <v>83</v>
      </c>
      <c r="AW369" s="12" t="s">
        <v>30</v>
      </c>
      <c r="AX369" s="12" t="s">
        <v>81</v>
      </c>
      <c r="AY369" s="185" t="s">
        <v>127</v>
      </c>
    </row>
    <row r="370" spans="1:65" s="2" customFormat="1" ht="16.5" customHeight="1">
      <c r="A370" s="35"/>
      <c r="B370" s="163"/>
      <c r="C370" s="164" t="s">
        <v>696</v>
      </c>
      <c r="D370" s="164" t="s">
        <v>128</v>
      </c>
      <c r="E370" s="165" t="s">
        <v>697</v>
      </c>
      <c r="F370" s="166" t="s">
        <v>698</v>
      </c>
      <c r="G370" s="167" t="s">
        <v>699</v>
      </c>
      <c r="H370" s="168">
        <v>372.5</v>
      </c>
      <c r="I370" s="169"/>
      <c r="J370" s="170">
        <f>ROUND(I370*H370,2)</f>
        <v>0</v>
      </c>
      <c r="K370" s="171"/>
      <c r="L370" s="36"/>
      <c r="M370" s="172" t="s">
        <v>1</v>
      </c>
      <c r="N370" s="173" t="s">
        <v>38</v>
      </c>
      <c r="O370" s="74"/>
      <c r="P370" s="174">
        <f>O370*H370</f>
        <v>0</v>
      </c>
      <c r="Q370" s="174">
        <v>0</v>
      </c>
      <c r="R370" s="174">
        <f>Q370*H370</f>
        <v>0</v>
      </c>
      <c r="S370" s="174">
        <v>0</v>
      </c>
      <c r="T370" s="175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76" t="s">
        <v>126</v>
      </c>
      <c r="AT370" s="176" t="s">
        <v>128</v>
      </c>
      <c r="AU370" s="176" t="s">
        <v>83</v>
      </c>
      <c r="AY370" s="16" t="s">
        <v>127</v>
      </c>
      <c r="BE370" s="177">
        <f>IF(N370="základní",J370,0)</f>
        <v>0</v>
      </c>
      <c r="BF370" s="177">
        <f>IF(N370="snížená",J370,0)</f>
        <v>0</v>
      </c>
      <c r="BG370" s="177">
        <f>IF(N370="zákl. přenesená",J370,0)</f>
        <v>0</v>
      </c>
      <c r="BH370" s="177">
        <f>IF(N370="sníž. přenesená",J370,0)</f>
        <v>0</v>
      </c>
      <c r="BI370" s="177">
        <f>IF(N370="nulová",J370,0)</f>
        <v>0</v>
      </c>
      <c r="BJ370" s="16" t="s">
        <v>81</v>
      </c>
      <c r="BK370" s="177">
        <f>ROUND(I370*H370,2)</f>
        <v>0</v>
      </c>
      <c r="BL370" s="16" t="s">
        <v>126</v>
      </c>
      <c r="BM370" s="176" t="s">
        <v>700</v>
      </c>
    </row>
    <row r="371" spans="1:47" s="2" customFormat="1" ht="12">
      <c r="A371" s="35"/>
      <c r="B371" s="36"/>
      <c r="C371" s="35"/>
      <c r="D371" s="178" t="s">
        <v>134</v>
      </c>
      <c r="E371" s="35"/>
      <c r="F371" s="179" t="s">
        <v>698</v>
      </c>
      <c r="G371" s="35"/>
      <c r="H371" s="35"/>
      <c r="I371" s="180"/>
      <c r="J371" s="35"/>
      <c r="K371" s="35"/>
      <c r="L371" s="36"/>
      <c r="M371" s="181"/>
      <c r="N371" s="182"/>
      <c r="O371" s="74"/>
      <c r="P371" s="74"/>
      <c r="Q371" s="74"/>
      <c r="R371" s="74"/>
      <c r="S371" s="74"/>
      <c r="T371" s="7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6" t="s">
        <v>134</v>
      </c>
      <c r="AU371" s="16" t="s">
        <v>83</v>
      </c>
    </row>
    <row r="372" spans="1:47" s="2" customFormat="1" ht="12">
      <c r="A372" s="35"/>
      <c r="B372" s="36"/>
      <c r="C372" s="35"/>
      <c r="D372" s="178" t="s">
        <v>136</v>
      </c>
      <c r="E372" s="35"/>
      <c r="F372" s="183" t="s">
        <v>701</v>
      </c>
      <c r="G372" s="35"/>
      <c r="H372" s="35"/>
      <c r="I372" s="180"/>
      <c r="J372" s="35"/>
      <c r="K372" s="35"/>
      <c r="L372" s="36"/>
      <c r="M372" s="181"/>
      <c r="N372" s="182"/>
      <c r="O372" s="74"/>
      <c r="P372" s="74"/>
      <c r="Q372" s="74"/>
      <c r="R372" s="74"/>
      <c r="S372" s="74"/>
      <c r="T372" s="7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6" t="s">
        <v>136</v>
      </c>
      <c r="AU372" s="16" t="s">
        <v>83</v>
      </c>
    </row>
    <row r="373" spans="1:51" s="12" customFormat="1" ht="12">
      <c r="A373" s="12"/>
      <c r="B373" s="184"/>
      <c r="C373" s="12"/>
      <c r="D373" s="178" t="s">
        <v>170</v>
      </c>
      <c r="E373" s="185" t="s">
        <v>1</v>
      </c>
      <c r="F373" s="186" t="s">
        <v>702</v>
      </c>
      <c r="G373" s="12"/>
      <c r="H373" s="187">
        <v>372.5</v>
      </c>
      <c r="I373" s="188"/>
      <c r="J373" s="12"/>
      <c r="K373" s="12"/>
      <c r="L373" s="184"/>
      <c r="M373" s="189"/>
      <c r="N373" s="190"/>
      <c r="O373" s="190"/>
      <c r="P373" s="190"/>
      <c r="Q373" s="190"/>
      <c r="R373" s="190"/>
      <c r="S373" s="190"/>
      <c r="T373" s="191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185" t="s">
        <v>170</v>
      </c>
      <c r="AU373" s="185" t="s">
        <v>83</v>
      </c>
      <c r="AV373" s="12" t="s">
        <v>83</v>
      </c>
      <c r="AW373" s="12" t="s">
        <v>30</v>
      </c>
      <c r="AX373" s="12" t="s">
        <v>81</v>
      </c>
      <c r="AY373" s="185" t="s">
        <v>127</v>
      </c>
    </row>
    <row r="374" spans="1:65" s="2" customFormat="1" ht="24.15" customHeight="1">
      <c r="A374" s="35"/>
      <c r="B374" s="163"/>
      <c r="C374" s="164" t="s">
        <v>481</v>
      </c>
      <c r="D374" s="164" t="s">
        <v>128</v>
      </c>
      <c r="E374" s="165" t="s">
        <v>703</v>
      </c>
      <c r="F374" s="166" t="s">
        <v>704</v>
      </c>
      <c r="G374" s="167" t="s">
        <v>217</v>
      </c>
      <c r="H374" s="168">
        <v>8.04</v>
      </c>
      <c r="I374" s="169"/>
      <c r="J374" s="170">
        <f>ROUND(I374*H374,2)</f>
        <v>0</v>
      </c>
      <c r="K374" s="171"/>
      <c r="L374" s="36"/>
      <c r="M374" s="172" t="s">
        <v>1</v>
      </c>
      <c r="N374" s="173" t="s">
        <v>38</v>
      </c>
      <c r="O374" s="74"/>
      <c r="P374" s="174">
        <f>O374*H374</f>
        <v>0</v>
      </c>
      <c r="Q374" s="174">
        <v>0</v>
      </c>
      <c r="R374" s="174">
        <f>Q374*H374</f>
        <v>0</v>
      </c>
      <c r="S374" s="174">
        <v>0</v>
      </c>
      <c r="T374" s="175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76" t="s">
        <v>126</v>
      </c>
      <c r="AT374" s="176" t="s">
        <v>128</v>
      </c>
      <c r="AU374" s="176" t="s">
        <v>83</v>
      </c>
      <c r="AY374" s="16" t="s">
        <v>127</v>
      </c>
      <c r="BE374" s="177">
        <f>IF(N374="základní",J374,0)</f>
        <v>0</v>
      </c>
      <c r="BF374" s="177">
        <f>IF(N374="snížená",J374,0)</f>
        <v>0</v>
      </c>
      <c r="BG374" s="177">
        <f>IF(N374="zákl. přenesená",J374,0)</f>
        <v>0</v>
      </c>
      <c r="BH374" s="177">
        <f>IF(N374="sníž. přenesená",J374,0)</f>
        <v>0</v>
      </c>
      <c r="BI374" s="177">
        <f>IF(N374="nulová",J374,0)</f>
        <v>0</v>
      </c>
      <c r="BJ374" s="16" t="s">
        <v>81</v>
      </c>
      <c r="BK374" s="177">
        <f>ROUND(I374*H374,2)</f>
        <v>0</v>
      </c>
      <c r="BL374" s="16" t="s">
        <v>126</v>
      </c>
      <c r="BM374" s="176" t="s">
        <v>705</v>
      </c>
    </row>
    <row r="375" spans="1:47" s="2" customFormat="1" ht="12">
      <c r="A375" s="35"/>
      <c r="B375" s="36"/>
      <c r="C375" s="35"/>
      <c r="D375" s="178" t="s">
        <v>134</v>
      </c>
      <c r="E375" s="35"/>
      <c r="F375" s="179" t="s">
        <v>706</v>
      </c>
      <c r="G375" s="35"/>
      <c r="H375" s="35"/>
      <c r="I375" s="180"/>
      <c r="J375" s="35"/>
      <c r="K375" s="35"/>
      <c r="L375" s="36"/>
      <c r="M375" s="181"/>
      <c r="N375" s="182"/>
      <c r="O375" s="74"/>
      <c r="P375" s="74"/>
      <c r="Q375" s="74"/>
      <c r="R375" s="74"/>
      <c r="S375" s="74"/>
      <c r="T375" s="7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6" t="s">
        <v>134</v>
      </c>
      <c r="AU375" s="16" t="s">
        <v>83</v>
      </c>
    </row>
    <row r="376" spans="1:47" s="2" customFormat="1" ht="12">
      <c r="A376" s="35"/>
      <c r="B376" s="36"/>
      <c r="C376" s="35"/>
      <c r="D376" s="178" t="s">
        <v>136</v>
      </c>
      <c r="E376" s="35"/>
      <c r="F376" s="183" t="s">
        <v>707</v>
      </c>
      <c r="G376" s="35"/>
      <c r="H376" s="35"/>
      <c r="I376" s="180"/>
      <c r="J376" s="35"/>
      <c r="K376" s="35"/>
      <c r="L376" s="36"/>
      <c r="M376" s="181"/>
      <c r="N376" s="182"/>
      <c r="O376" s="74"/>
      <c r="P376" s="74"/>
      <c r="Q376" s="74"/>
      <c r="R376" s="74"/>
      <c r="S376" s="74"/>
      <c r="T376" s="7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6" t="s">
        <v>136</v>
      </c>
      <c r="AU376" s="16" t="s">
        <v>83</v>
      </c>
    </row>
    <row r="377" spans="1:51" s="12" customFormat="1" ht="12">
      <c r="A377" s="12"/>
      <c r="B377" s="184"/>
      <c r="C377" s="12"/>
      <c r="D377" s="178" t="s">
        <v>170</v>
      </c>
      <c r="E377" s="185" t="s">
        <v>1</v>
      </c>
      <c r="F377" s="186" t="s">
        <v>708</v>
      </c>
      <c r="G377" s="12"/>
      <c r="H377" s="187">
        <v>8.04</v>
      </c>
      <c r="I377" s="188"/>
      <c r="J377" s="12"/>
      <c r="K377" s="12"/>
      <c r="L377" s="184"/>
      <c r="M377" s="189"/>
      <c r="N377" s="190"/>
      <c r="O377" s="190"/>
      <c r="P377" s="190"/>
      <c r="Q377" s="190"/>
      <c r="R377" s="190"/>
      <c r="S377" s="190"/>
      <c r="T377" s="191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T377" s="185" t="s">
        <v>170</v>
      </c>
      <c r="AU377" s="185" t="s">
        <v>83</v>
      </c>
      <c r="AV377" s="12" t="s">
        <v>83</v>
      </c>
      <c r="AW377" s="12" t="s">
        <v>30</v>
      </c>
      <c r="AX377" s="12" t="s">
        <v>81</v>
      </c>
      <c r="AY377" s="185" t="s">
        <v>127</v>
      </c>
    </row>
    <row r="378" spans="1:65" s="2" customFormat="1" ht="16.5" customHeight="1">
      <c r="A378" s="35"/>
      <c r="B378" s="163"/>
      <c r="C378" s="164" t="s">
        <v>709</v>
      </c>
      <c r="D378" s="164" t="s">
        <v>128</v>
      </c>
      <c r="E378" s="165" t="s">
        <v>710</v>
      </c>
      <c r="F378" s="166" t="s">
        <v>711</v>
      </c>
      <c r="G378" s="167" t="s">
        <v>179</v>
      </c>
      <c r="H378" s="168">
        <v>1</v>
      </c>
      <c r="I378" s="169"/>
      <c r="J378" s="170">
        <f>ROUND(I378*H378,2)</f>
        <v>0</v>
      </c>
      <c r="K378" s="171"/>
      <c r="L378" s="36"/>
      <c r="M378" s="172" t="s">
        <v>1</v>
      </c>
      <c r="N378" s="173" t="s">
        <v>38</v>
      </c>
      <c r="O378" s="74"/>
      <c r="P378" s="174">
        <f>O378*H378</f>
        <v>0</v>
      </c>
      <c r="Q378" s="174">
        <v>0</v>
      </c>
      <c r="R378" s="174">
        <f>Q378*H378</f>
        <v>0</v>
      </c>
      <c r="S378" s="174">
        <v>0</v>
      </c>
      <c r="T378" s="175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76" t="s">
        <v>126</v>
      </c>
      <c r="AT378" s="176" t="s">
        <v>128</v>
      </c>
      <c r="AU378" s="176" t="s">
        <v>83</v>
      </c>
      <c r="AY378" s="16" t="s">
        <v>127</v>
      </c>
      <c r="BE378" s="177">
        <f>IF(N378="základní",J378,0)</f>
        <v>0</v>
      </c>
      <c r="BF378" s="177">
        <f>IF(N378="snížená",J378,0)</f>
        <v>0</v>
      </c>
      <c r="BG378" s="177">
        <f>IF(N378="zákl. přenesená",J378,0)</f>
        <v>0</v>
      </c>
      <c r="BH378" s="177">
        <f>IF(N378="sníž. přenesená",J378,0)</f>
        <v>0</v>
      </c>
      <c r="BI378" s="177">
        <f>IF(N378="nulová",J378,0)</f>
        <v>0</v>
      </c>
      <c r="BJ378" s="16" t="s">
        <v>81</v>
      </c>
      <c r="BK378" s="177">
        <f>ROUND(I378*H378,2)</f>
        <v>0</v>
      </c>
      <c r="BL378" s="16" t="s">
        <v>126</v>
      </c>
      <c r="BM378" s="176" t="s">
        <v>712</v>
      </c>
    </row>
    <row r="379" spans="1:47" s="2" customFormat="1" ht="12">
      <c r="A379" s="35"/>
      <c r="B379" s="36"/>
      <c r="C379" s="35"/>
      <c r="D379" s="178" t="s">
        <v>134</v>
      </c>
      <c r="E379" s="35"/>
      <c r="F379" s="179" t="s">
        <v>713</v>
      </c>
      <c r="G379" s="35"/>
      <c r="H379" s="35"/>
      <c r="I379" s="180"/>
      <c r="J379" s="35"/>
      <c r="K379" s="35"/>
      <c r="L379" s="36"/>
      <c r="M379" s="192"/>
      <c r="N379" s="193"/>
      <c r="O379" s="194"/>
      <c r="P379" s="194"/>
      <c r="Q379" s="194"/>
      <c r="R379" s="194"/>
      <c r="S379" s="194"/>
      <c r="T379" s="19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6" t="s">
        <v>134</v>
      </c>
      <c r="AU379" s="16" t="s">
        <v>83</v>
      </c>
    </row>
    <row r="380" spans="1:31" s="2" customFormat="1" ht="6.95" customHeight="1">
      <c r="A380" s="35"/>
      <c r="B380" s="57"/>
      <c r="C380" s="58"/>
      <c r="D380" s="58"/>
      <c r="E380" s="58"/>
      <c r="F380" s="58"/>
      <c r="G380" s="58"/>
      <c r="H380" s="58"/>
      <c r="I380" s="58"/>
      <c r="J380" s="58"/>
      <c r="K380" s="58"/>
      <c r="L380" s="36"/>
      <c r="M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</row>
  </sheetData>
  <autoFilter ref="C125:K37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9" t="s">
        <v>16</v>
      </c>
      <c r="L6" s="19"/>
    </row>
    <row r="7" spans="2:12" s="1" customFormat="1" ht="16.5" customHeight="1" hidden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 hidden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36"/>
      <c r="C9" s="35"/>
      <c r="D9" s="35"/>
      <c r="E9" s="64" t="s">
        <v>714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13. 5. 2022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123" t="s">
        <v>37</v>
      </c>
      <c r="E33" s="29" t="s">
        <v>38</v>
      </c>
      <c r="F33" s="124">
        <f>ROUND((SUM(BE125:BE230)),2)</f>
        <v>0</v>
      </c>
      <c r="G33" s="35"/>
      <c r="H33" s="35"/>
      <c r="I33" s="125">
        <v>0.21</v>
      </c>
      <c r="J33" s="124">
        <f>ROUND(((SUM(BE125:BE230))*I33),2)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39</v>
      </c>
      <c r="F34" s="124">
        <f>ROUND((SUM(BF125:BF230)),2)</f>
        <v>0</v>
      </c>
      <c r="G34" s="35"/>
      <c r="H34" s="35"/>
      <c r="I34" s="125">
        <v>0.15</v>
      </c>
      <c r="J34" s="124">
        <f>ROUND(((SUM(BF125:BF230))*I34),2)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ROUND((SUM(BG125:BG230)),2)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ROUND((SUM(BH125:BH230)),2)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ROUND((SUM(BI125:BI230)),2)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5"/>
      <c r="D87" s="35"/>
      <c r="E87" s="64" t="str">
        <f>E9</f>
        <v>SO 301.1 - Ochrana vodovodu - provizorium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13. 5. 2022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J125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 hidden="1">
      <c r="A97" s="9"/>
      <c r="B97" s="137"/>
      <c r="C97" s="9"/>
      <c r="D97" s="138" t="s">
        <v>206</v>
      </c>
      <c r="E97" s="139"/>
      <c r="F97" s="139"/>
      <c r="G97" s="139"/>
      <c r="H97" s="139"/>
      <c r="I97" s="139"/>
      <c r="J97" s="140">
        <f>J126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 hidden="1">
      <c r="A98" s="13"/>
      <c r="B98" s="196"/>
      <c r="C98" s="13"/>
      <c r="D98" s="197" t="s">
        <v>207</v>
      </c>
      <c r="E98" s="198"/>
      <c r="F98" s="198"/>
      <c r="G98" s="198"/>
      <c r="H98" s="198"/>
      <c r="I98" s="198"/>
      <c r="J98" s="199">
        <f>J127</f>
        <v>0</v>
      </c>
      <c r="K98" s="13"/>
      <c r="L98" s="196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 hidden="1">
      <c r="A99" s="13"/>
      <c r="B99" s="196"/>
      <c r="C99" s="13"/>
      <c r="D99" s="197" t="s">
        <v>715</v>
      </c>
      <c r="E99" s="198"/>
      <c r="F99" s="198"/>
      <c r="G99" s="198"/>
      <c r="H99" s="198"/>
      <c r="I99" s="198"/>
      <c r="J99" s="199">
        <f>J148</f>
        <v>0</v>
      </c>
      <c r="K99" s="13"/>
      <c r="L99" s="196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 hidden="1">
      <c r="A100" s="13"/>
      <c r="B100" s="196"/>
      <c r="C100" s="13"/>
      <c r="D100" s="197" t="s">
        <v>351</v>
      </c>
      <c r="E100" s="198"/>
      <c r="F100" s="198"/>
      <c r="G100" s="198"/>
      <c r="H100" s="198"/>
      <c r="I100" s="198"/>
      <c r="J100" s="199">
        <f>J153</f>
        <v>0</v>
      </c>
      <c r="K100" s="13"/>
      <c r="L100" s="19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3" customFormat="1" ht="19.9" customHeight="1" hidden="1">
      <c r="A101" s="13"/>
      <c r="B101" s="196"/>
      <c r="C101" s="13"/>
      <c r="D101" s="197" t="s">
        <v>209</v>
      </c>
      <c r="E101" s="198"/>
      <c r="F101" s="198"/>
      <c r="G101" s="198"/>
      <c r="H101" s="198"/>
      <c r="I101" s="198"/>
      <c r="J101" s="199">
        <f>J201</f>
        <v>0</v>
      </c>
      <c r="K101" s="13"/>
      <c r="L101" s="196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9" customFormat="1" ht="24.95" customHeight="1" hidden="1">
      <c r="A102" s="9"/>
      <c r="B102" s="137"/>
      <c r="C102" s="9"/>
      <c r="D102" s="138" t="s">
        <v>210</v>
      </c>
      <c r="E102" s="139"/>
      <c r="F102" s="139"/>
      <c r="G102" s="139"/>
      <c r="H102" s="139"/>
      <c r="I102" s="139"/>
      <c r="J102" s="140">
        <f>J209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3" customFormat="1" ht="19.9" customHeight="1" hidden="1">
      <c r="A103" s="13"/>
      <c r="B103" s="196"/>
      <c r="C103" s="13"/>
      <c r="D103" s="197" t="s">
        <v>716</v>
      </c>
      <c r="E103" s="198"/>
      <c r="F103" s="198"/>
      <c r="G103" s="198"/>
      <c r="H103" s="198"/>
      <c r="I103" s="198"/>
      <c r="J103" s="199">
        <f>J210</f>
        <v>0</v>
      </c>
      <c r="K103" s="13"/>
      <c r="L103" s="196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13" customFormat="1" ht="19.9" customHeight="1" hidden="1">
      <c r="A104" s="13"/>
      <c r="B104" s="196"/>
      <c r="C104" s="13"/>
      <c r="D104" s="197" t="s">
        <v>717</v>
      </c>
      <c r="E104" s="198"/>
      <c r="F104" s="198"/>
      <c r="G104" s="198"/>
      <c r="H104" s="198"/>
      <c r="I104" s="198"/>
      <c r="J104" s="199">
        <f>J215</f>
        <v>0</v>
      </c>
      <c r="K104" s="13"/>
      <c r="L104" s="196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s="9" customFormat="1" ht="24.95" customHeight="1" hidden="1">
      <c r="A105" s="9"/>
      <c r="B105" s="137"/>
      <c r="C105" s="9"/>
      <c r="D105" s="138" t="s">
        <v>110</v>
      </c>
      <c r="E105" s="139"/>
      <c r="F105" s="139"/>
      <c r="G105" s="139"/>
      <c r="H105" s="139"/>
      <c r="I105" s="139"/>
      <c r="J105" s="140">
        <f>J220</f>
        <v>0</v>
      </c>
      <c r="K105" s="9"/>
      <c r="L105" s="13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 hidden="1">
      <c r="A106" s="35"/>
      <c r="B106" s="36"/>
      <c r="C106" s="35"/>
      <c r="D106" s="35"/>
      <c r="E106" s="35"/>
      <c r="F106" s="35"/>
      <c r="G106" s="35"/>
      <c r="H106" s="35"/>
      <c r="I106" s="35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 hidden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t="12" hidden="1"/>
    <row r="109" ht="12" hidden="1"/>
    <row r="110" ht="12" hidden="1"/>
    <row r="111" spans="1:31" s="2" customFormat="1" ht="6.95" customHeight="1">
      <c r="A111" s="35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111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5"/>
      <c r="D115" s="35"/>
      <c r="E115" s="118" t="str">
        <f>E7</f>
        <v>Kostelec_most ev.č.244-006</v>
      </c>
      <c r="F115" s="29"/>
      <c r="G115" s="29"/>
      <c r="H115" s="29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103</v>
      </c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5"/>
      <c r="D117" s="35"/>
      <c r="E117" s="64" t="str">
        <f>E9</f>
        <v>SO 301.1 - Ochrana vodovodu - provizorium</v>
      </c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5"/>
      <c r="E119" s="35"/>
      <c r="F119" s="24" t="str">
        <f>F12</f>
        <v xml:space="preserve"> </v>
      </c>
      <c r="G119" s="35"/>
      <c r="H119" s="35"/>
      <c r="I119" s="29" t="s">
        <v>22</v>
      </c>
      <c r="J119" s="66" t="str">
        <f>IF(J12="","",J12)</f>
        <v>13. 5. 2022</v>
      </c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5"/>
      <c r="E121" s="35"/>
      <c r="F121" s="24" t="str">
        <f>E15</f>
        <v xml:space="preserve"> </v>
      </c>
      <c r="G121" s="35"/>
      <c r="H121" s="35"/>
      <c r="I121" s="29" t="s">
        <v>29</v>
      </c>
      <c r="J121" s="33" t="str">
        <f>E21</f>
        <v xml:space="preserve"> 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5"/>
      <c r="E122" s="35"/>
      <c r="F122" s="24" t="str">
        <f>IF(E18="","",E18)</f>
        <v>Vyplň údaj</v>
      </c>
      <c r="G122" s="35"/>
      <c r="H122" s="35"/>
      <c r="I122" s="29" t="s">
        <v>31</v>
      </c>
      <c r="J122" s="33" t="str">
        <f>E24</f>
        <v xml:space="preserve"> </v>
      </c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41"/>
      <c r="B124" s="142"/>
      <c r="C124" s="143" t="s">
        <v>112</v>
      </c>
      <c r="D124" s="144" t="s">
        <v>58</v>
      </c>
      <c r="E124" s="144" t="s">
        <v>54</v>
      </c>
      <c r="F124" s="144" t="s">
        <v>55</v>
      </c>
      <c r="G124" s="144" t="s">
        <v>113</v>
      </c>
      <c r="H124" s="144" t="s">
        <v>114</v>
      </c>
      <c r="I124" s="144" t="s">
        <v>115</v>
      </c>
      <c r="J124" s="145" t="s">
        <v>107</v>
      </c>
      <c r="K124" s="146" t="s">
        <v>116</v>
      </c>
      <c r="L124" s="147"/>
      <c r="M124" s="83" t="s">
        <v>1</v>
      </c>
      <c r="N124" s="84" t="s">
        <v>37</v>
      </c>
      <c r="O124" s="84" t="s">
        <v>117</v>
      </c>
      <c r="P124" s="84" t="s">
        <v>118</v>
      </c>
      <c r="Q124" s="84" t="s">
        <v>119</v>
      </c>
      <c r="R124" s="84" t="s">
        <v>120</v>
      </c>
      <c r="S124" s="84" t="s">
        <v>121</v>
      </c>
      <c r="T124" s="85" t="s">
        <v>122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</row>
    <row r="125" spans="1:63" s="2" customFormat="1" ht="22.8" customHeight="1">
      <c r="A125" s="35"/>
      <c r="B125" s="36"/>
      <c r="C125" s="90" t="s">
        <v>123</v>
      </c>
      <c r="D125" s="35"/>
      <c r="E125" s="35"/>
      <c r="F125" s="35"/>
      <c r="G125" s="35"/>
      <c r="H125" s="35"/>
      <c r="I125" s="35"/>
      <c r="J125" s="148">
        <f>BK125</f>
        <v>0</v>
      </c>
      <c r="K125" s="35"/>
      <c r="L125" s="36"/>
      <c r="M125" s="86"/>
      <c r="N125" s="70"/>
      <c r="O125" s="87"/>
      <c r="P125" s="149">
        <f>P126+P209+P220</f>
        <v>0</v>
      </c>
      <c r="Q125" s="87"/>
      <c r="R125" s="149">
        <f>R126+R209+R220</f>
        <v>0</v>
      </c>
      <c r="S125" s="87"/>
      <c r="T125" s="150">
        <f>T126+T209+T220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72</v>
      </c>
      <c r="AU125" s="16" t="s">
        <v>109</v>
      </c>
      <c r="BK125" s="151">
        <f>BK126+BK209+BK220</f>
        <v>0</v>
      </c>
    </row>
    <row r="126" spans="1:63" s="11" customFormat="1" ht="25.9" customHeight="1">
      <c r="A126" s="11"/>
      <c r="B126" s="152"/>
      <c r="C126" s="11"/>
      <c r="D126" s="153" t="s">
        <v>72</v>
      </c>
      <c r="E126" s="154" t="s">
        <v>212</v>
      </c>
      <c r="F126" s="154" t="s">
        <v>213</v>
      </c>
      <c r="G126" s="11"/>
      <c r="H126" s="11"/>
      <c r="I126" s="155"/>
      <c r="J126" s="156">
        <f>BK126</f>
        <v>0</v>
      </c>
      <c r="K126" s="11"/>
      <c r="L126" s="152"/>
      <c r="M126" s="157"/>
      <c r="N126" s="158"/>
      <c r="O126" s="158"/>
      <c r="P126" s="159">
        <f>P127+P148+P153+P201</f>
        <v>0</v>
      </c>
      <c r="Q126" s="158"/>
      <c r="R126" s="159">
        <f>R127+R148+R153+R201</f>
        <v>0</v>
      </c>
      <c r="S126" s="158"/>
      <c r="T126" s="160">
        <f>T127+T148+T153+T201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3" t="s">
        <v>81</v>
      </c>
      <c r="AT126" s="161" t="s">
        <v>72</v>
      </c>
      <c r="AU126" s="161" t="s">
        <v>73</v>
      </c>
      <c r="AY126" s="153" t="s">
        <v>127</v>
      </c>
      <c r="BK126" s="162">
        <f>BK127+BK148+BK153+BK201</f>
        <v>0</v>
      </c>
    </row>
    <row r="127" spans="1:63" s="11" customFormat="1" ht="22.8" customHeight="1">
      <c r="A127" s="11"/>
      <c r="B127" s="152"/>
      <c r="C127" s="11"/>
      <c r="D127" s="153" t="s">
        <v>72</v>
      </c>
      <c r="E127" s="200" t="s">
        <v>81</v>
      </c>
      <c r="F127" s="200" t="s">
        <v>214</v>
      </c>
      <c r="G127" s="11"/>
      <c r="H127" s="11"/>
      <c r="I127" s="155"/>
      <c r="J127" s="201">
        <f>BK127</f>
        <v>0</v>
      </c>
      <c r="K127" s="11"/>
      <c r="L127" s="152"/>
      <c r="M127" s="157"/>
      <c r="N127" s="158"/>
      <c r="O127" s="158"/>
      <c r="P127" s="159">
        <f>SUM(P128:P147)</f>
        <v>0</v>
      </c>
      <c r="Q127" s="158"/>
      <c r="R127" s="159">
        <f>SUM(R128:R147)</f>
        <v>0</v>
      </c>
      <c r="S127" s="158"/>
      <c r="T127" s="160">
        <f>SUM(T128:T147)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3" t="s">
        <v>81</v>
      </c>
      <c r="AT127" s="161" t="s">
        <v>72</v>
      </c>
      <c r="AU127" s="161" t="s">
        <v>81</v>
      </c>
      <c r="AY127" s="153" t="s">
        <v>127</v>
      </c>
      <c r="BK127" s="162">
        <f>SUM(BK128:BK147)</f>
        <v>0</v>
      </c>
    </row>
    <row r="128" spans="1:65" s="2" customFormat="1" ht="16.5" customHeight="1">
      <c r="A128" s="35"/>
      <c r="B128" s="163"/>
      <c r="C128" s="164" t="s">
        <v>81</v>
      </c>
      <c r="D128" s="164" t="s">
        <v>128</v>
      </c>
      <c r="E128" s="165" t="s">
        <v>718</v>
      </c>
      <c r="F128" s="166" t="s">
        <v>719</v>
      </c>
      <c r="G128" s="167" t="s">
        <v>217</v>
      </c>
      <c r="H128" s="168">
        <v>6.4</v>
      </c>
      <c r="I128" s="169"/>
      <c r="J128" s="170">
        <f>ROUND(I128*H128,2)</f>
        <v>0</v>
      </c>
      <c r="K128" s="171"/>
      <c r="L128" s="36"/>
      <c r="M128" s="172" t="s">
        <v>1</v>
      </c>
      <c r="N128" s="173" t="s">
        <v>38</v>
      </c>
      <c r="O128" s="74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6" t="s">
        <v>126</v>
      </c>
      <c r="AT128" s="176" t="s">
        <v>128</v>
      </c>
      <c r="AU128" s="176" t="s">
        <v>83</v>
      </c>
      <c r="AY128" s="16" t="s">
        <v>127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6" t="s">
        <v>81</v>
      </c>
      <c r="BK128" s="177">
        <f>ROUND(I128*H128,2)</f>
        <v>0</v>
      </c>
      <c r="BL128" s="16" t="s">
        <v>126</v>
      </c>
      <c r="BM128" s="176" t="s">
        <v>720</v>
      </c>
    </row>
    <row r="129" spans="1:47" s="2" customFormat="1" ht="12">
      <c r="A129" s="35"/>
      <c r="B129" s="36"/>
      <c r="C129" s="35"/>
      <c r="D129" s="178" t="s">
        <v>134</v>
      </c>
      <c r="E129" s="35"/>
      <c r="F129" s="179" t="s">
        <v>719</v>
      </c>
      <c r="G129" s="35"/>
      <c r="H129" s="35"/>
      <c r="I129" s="180"/>
      <c r="J129" s="35"/>
      <c r="K129" s="35"/>
      <c r="L129" s="36"/>
      <c r="M129" s="181"/>
      <c r="N129" s="182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134</v>
      </c>
      <c r="AU129" s="16" t="s">
        <v>83</v>
      </c>
    </row>
    <row r="130" spans="1:47" s="2" customFormat="1" ht="12">
      <c r="A130" s="35"/>
      <c r="B130" s="36"/>
      <c r="C130" s="35"/>
      <c r="D130" s="178" t="s">
        <v>136</v>
      </c>
      <c r="E130" s="35"/>
      <c r="F130" s="183" t="s">
        <v>239</v>
      </c>
      <c r="G130" s="35"/>
      <c r="H130" s="35"/>
      <c r="I130" s="180"/>
      <c r="J130" s="35"/>
      <c r="K130" s="35"/>
      <c r="L130" s="36"/>
      <c r="M130" s="181"/>
      <c r="N130" s="182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136</v>
      </c>
      <c r="AU130" s="16" t="s">
        <v>83</v>
      </c>
    </row>
    <row r="131" spans="1:51" s="12" customFormat="1" ht="12">
      <c r="A131" s="12"/>
      <c r="B131" s="184"/>
      <c r="C131" s="12"/>
      <c r="D131" s="178" t="s">
        <v>170</v>
      </c>
      <c r="E131" s="185" t="s">
        <v>1</v>
      </c>
      <c r="F131" s="186" t="s">
        <v>721</v>
      </c>
      <c r="G131" s="12"/>
      <c r="H131" s="187">
        <v>6.4</v>
      </c>
      <c r="I131" s="188"/>
      <c r="J131" s="12"/>
      <c r="K131" s="12"/>
      <c r="L131" s="184"/>
      <c r="M131" s="189"/>
      <c r="N131" s="190"/>
      <c r="O131" s="190"/>
      <c r="P131" s="190"/>
      <c r="Q131" s="190"/>
      <c r="R131" s="190"/>
      <c r="S131" s="190"/>
      <c r="T131" s="19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185" t="s">
        <v>170</v>
      </c>
      <c r="AU131" s="185" t="s">
        <v>83</v>
      </c>
      <c r="AV131" s="12" t="s">
        <v>83</v>
      </c>
      <c r="AW131" s="12" t="s">
        <v>30</v>
      </c>
      <c r="AX131" s="12" t="s">
        <v>81</v>
      </c>
      <c r="AY131" s="185" t="s">
        <v>127</v>
      </c>
    </row>
    <row r="132" spans="1:65" s="2" customFormat="1" ht="16.5" customHeight="1">
      <c r="A132" s="35"/>
      <c r="B132" s="163"/>
      <c r="C132" s="164" t="s">
        <v>83</v>
      </c>
      <c r="D132" s="164" t="s">
        <v>128</v>
      </c>
      <c r="E132" s="165" t="s">
        <v>722</v>
      </c>
      <c r="F132" s="166" t="s">
        <v>723</v>
      </c>
      <c r="G132" s="167" t="s">
        <v>217</v>
      </c>
      <c r="H132" s="168">
        <v>8</v>
      </c>
      <c r="I132" s="169"/>
      <c r="J132" s="170">
        <f>ROUND(I132*H132,2)</f>
        <v>0</v>
      </c>
      <c r="K132" s="171"/>
      <c r="L132" s="36"/>
      <c r="M132" s="172" t="s">
        <v>1</v>
      </c>
      <c r="N132" s="173" t="s">
        <v>38</v>
      </c>
      <c r="O132" s="74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76" t="s">
        <v>126</v>
      </c>
      <c r="AT132" s="176" t="s">
        <v>128</v>
      </c>
      <c r="AU132" s="176" t="s">
        <v>83</v>
      </c>
      <c r="AY132" s="16" t="s">
        <v>127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6" t="s">
        <v>81</v>
      </c>
      <c r="BK132" s="177">
        <f>ROUND(I132*H132,2)</f>
        <v>0</v>
      </c>
      <c r="BL132" s="16" t="s">
        <v>126</v>
      </c>
      <c r="BM132" s="176" t="s">
        <v>724</v>
      </c>
    </row>
    <row r="133" spans="1:47" s="2" customFormat="1" ht="12">
      <c r="A133" s="35"/>
      <c r="B133" s="36"/>
      <c r="C133" s="35"/>
      <c r="D133" s="178" t="s">
        <v>134</v>
      </c>
      <c r="E133" s="35"/>
      <c r="F133" s="179" t="s">
        <v>723</v>
      </c>
      <c r="G133" s="35"/>
      <c r="H133" s="35"/>
      <c r="I133" s="180"/>
      <c r="J133" s="35"/>
      <c r="K133" s="35"/>
      <c r="L133" s="36"/>
      <c r="M133" s="181"/>
      <c r="N133" s="182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134</v>
      </c>
      <c r="AU133" s="16" t="s">
        <v>83</v>
      </c>
    </row>
    <row r="134" spans="1:47" s="2" customFormat="1" ht="12">
      <c r="A134" s="35"/>
      <c r="B134" s="36"/>
      <c r="C134" s="35"/>
      <c r="D134" s="178" t="s">
        <v>136</v>
      </c>
      <c r="E134" s="35"/>
      <c r="F134" s="183" t="s">
        <v>725</v>
      </c>
      <c r="G134" s="35"/>
      <c r="H134" s="35"/>
      <c r="I134" s="180"/>
      <c r="J134" s="35"/>
      <c r="K134" s="35"/>
      <c r="L134" s="36"/>
      <c r="M134" s="181"/>
      <c r="N134" s="182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136</v>
      </c>
      <c r="AU134" s="16" t="s">
        <v>83</v>
      </c>
    </row>
    <row r="135" spans="1:51" s="12" customFormat="1" ht="12">
      <c r="A135" s="12"/>
      <c r="B135" s="184"/>
      <c r="C135" s="12"/>
      <c r="D135" s="178" t="s">
        <v>170</v>
      </c>
      <c r="E135" s="185" t="s">
        <v>1</v>
      </c>
      <c r="F135" s="186" t="s">
        <v>726</v>
      </c>
      <c r="G135" s="12"/>
      <c r="H135" s="187">
        <v>8</v>
      </c>
      <c r="I135" s="188"/>
      <c r="J135" s="12"/>
      <c r="K135" s="12"/>
      <c r="L135" s="184"/>
      <c r="M135" s="189"/>
      <c r="N135" s="190"/>
      <c r="O135" s="190"/>
      <c r="P135" s="190"/>
      <c r="Q135" s="190"/>
      <c r="R135" s="190"/>
      <c r="S135" s="190"/>
      <c r="T135" s="19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185" t="s">
        <v>170</v>
      </c>
      <c r="AU135" s="185" t="s">
        <v>83</v>
      </c>
      <c r="AV135" s="12" t="s">
        <v>83</v>
      </c>
      <c r="AW135" s="12" t="s">
        <v>30</v>
      </c>
      <c r="AX135" s="12" t="s">
        <v>81</v>
      </c>
      <c r="AY135" s="185" t="s">
        <v>127</v>
      </c>
    </row>
    <row r="136" spans="1:65" s="2" customFormat="1" ht="21.75" customHeight="1">
      <c r="A136" s="35"/>
      <c r="B136" s="163"/>
      <c r="C136" s="164" t="s">
        <v>143</v>
      </c>
      <c r="D136" s="164" t="s">
        <v>128</v>
      </c>
      <c r="E136" s="165" t="s">
        <v>727</v>
      </c>
      <c r="F136" s="166" t="s">
        <v>728</v>
      </c>
      <c r="G136" s="167" t="s">
        <v>217</v>
      </c>
      <c r="H136" s="168">
        <v>22.1</v>
      </c>
      <c r="I136" s="169"/>
      <c r="J136" s="170">
        <f>ROUND(I136*H136,2)</f>
        <v>0</v>
      </c>
      <c r="K136" s="171"/>
      <c r="L136" s="36"/>
      <c r="M136" s="172" t="s">
        <v>1</v>
      </c>
      <c r="N136" s="173" t="s">
        <v>38</v>
      </c>
      <c r="O136" s="74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76" t="s">
        <v>126</v>
      </c>
      <c r="AT136" s="176" t="s">
        <v>128</v>
      </c>
      <c r="AU136" s="176" t="s">
        <v>83</v>
      </c>
      <c r="AY136" s="16" t="s">
        <v>127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6" t="s">
        <v>81</v>
      </c>
      <c r="BK136" s="177">
        <f>ROUND(I136*H136,2)</f>
        <v>0</v>
      </c>
      <c r="BL136" s="16" t="s">
        <v>126</v>
      </c>
      <c r="BM136" s="176" t="s">
        <v>729</v>
      </c>
    </row>
    <row r="137" spans="1:47" s="2" customFormat="1" ht="12">
      <c r="A137" s="35"/>
      <c r="B137" s="36"/>
      <c r="C137" s="35"/>
      <c r="D137" s="178" t="s">
        <v>134</v>
      </c>
      <c r="E137" s="35"/>
      <c r="F137" s="179" t="s">
        <v>728</v>
      </c>
      <c r="G137" s="35"/>
      <c r="H137" s="35"/>
      <c r="I137" s="180"/>
      <c r="J137" s="35"/>
      <c r="K137" s="35"/>
      <c r="L137" s="36"/>
      <c r="M137" s="181"/>
      <c r="N137" s="182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134</v>
      </c>
      <c r="AU137" s="16" t="s">
        <v>83</v>
      </c>
    </row>
    <row r="138" spans="1:47" s="2" customFormat="1" ht="12">
      <c r="A138" s="35"/>
      <c r="B138" s="36"/>
      <c r="C138" s="35"/>
      <c r="D138" s="178" t="s">
        <v>136</v>
      </c>
      <c r="E138" s="35"/>
      <c r="F138" s="183" t="s">
        <v>383</v>
      </c>
      <c r="G138" s="35"/>
      <c r="H138" s="35"/>
      <c r="I138" s="180"/>
      <c r="J138" s="35"/>
      <c r="K138" s="35"/>
      <c r="L138" s="36"/>
      <c r="M138" s="181"/>
      <c r="N138" s="182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136</v>
      </c>
      <c r="AU138" s="16" t="s">
        <v>83</v>
      </c>
    </row>
    <row r="139" spans="1:51" s="12" customFormat="1" ht="12">
      <c r="A139" s="12"/>
      <c r="B139" s="184"/>
      <c r="C139" s="12"/>
      <c r="D139" s="178" t="s">
        <v>170</v>
      </c>
      <c r="E139" s="185" t="s">
        <v>1</v>
      </c>
      <c r="F139" s="186" t="s">
        <v>730</v>
      </c>
      <c r="G139" s="12"/>
      <c r="H139" s="187">
        <v>22.1</v>
      </c>
      <c r="I139" s="188"/>
      <c r="J139" s="12"/>
      <c r="K139" s="12"/>
      <c r="L139" s="184"/>
      <c r="M139" s="189"/>
      <c r="N139" s="190"/>
      <c r="O139" s="190"/>
      <c r="P139" s="190"/>
      <c r="Q139" s="190"/>
      <c r="R139" s="190"/>
      <c r="S139" s="190"/>
      <c r="T139" s="19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185" t="s">
        <v>170</v>
      </c>
      <c r="AU139" s="185" t="s">
        <v>83</v>
      </c>
      <c r="AV139" s="12" t="s">
        <v>83</v>
      </c>
      <c r="AW139" s="12" t="s">
        <v>30</v>
      </c>
      <c r="AX139" s="12" t="s">
        <v>81</v>
      </c>
      <c r="AY139" s="185" t="s">
        <v>127</v>
      </c>
    </row>
    <row r="140" spans="1:65" s="2" customFormat="1" ht="16.5" customHeight="1">
      <c r="A140" s="35"/>
      <c r="B140" s="163"/>
      <c r="C140" s="164" t="s">
        <v>126</v>
      </c>
      <c r="D140" s="164" t="s">
        <v>128</v>
      </c>
      <c r="E140" s="165" t="s">
        <v>731</v>
      </c>
      <c r="F140" s="166" t="s">
        <v>732</v>
      </c>
      <c r="G140" s="167" t="s">
        <v>217</v>
      </c>
      <c r="H140" s="168">
        <v>20.58</v>
      </c>
      <c r="I140" s="169"/>
      <c r="J140" s="170">
        <f>ROUND(I140*H140,2)</f>
        <v>0</v>
      </c>
      <c r="K140" s="171"/>
      <c r="L140" s="36"/>
      <c r="M140" s="172" t="s">
        <v>1</v>
      </c>
      <c r="N140" s="173" t="s">
        <v>38</v>
      </c>
      <c r="O140" s="74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76" t="s">
        <v>126</v>
      </c>
      <c r="AT140" s="176" t="s">
        <v>128</v>
      </c>
      <c r="AU140" s="176" t="s">
        <v>83</v>
      </c>
      <c r="AY140" s="16" t="s">
        <v>127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6" t="s">
        <v>81</v>
      </c>
      <c r="BK140" s="177">
        <f>ROUND(I140*H140,2)</f>
        <v>0</v>
      </c>
      <c r="BL140" s="16" t="s">
        <v>126</v>
      </c>
      <c r="BM140" s="176" t="s">
        <v>733</v>
      </c>
    </row>
    <row r="141" spans="1:47" s="2" customFormat="1" ht="12">
      <c r="A141" s="35"/>
      <c r="B141" s="36"/>
      <c r="C141" s="35"/>
      <c r="D141" s="178" t="s">
        <v>134</v>
      </c>
      <c r="E141" s="35"/>
      <c r="F141" s="179" t="s">
        <v>732</v>
      </c>
      <c r="G141" s="35"/>
      <c r="H141" s="35"/>
      <c r="I141" s="180"/>
      <c r="J141" s="35"/>
      <c r="K141" s="35"/>
      <c r="L141" s="36"/>
      <c r="M141" s="181"/>
      <c r="N141" s="182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134</v>
      </c>
      <c r="AU141" s="16" t="s">
        <v>83</v>
      </c>
    </row>
    <row r="142" spans="1:47" s="2" customFormat="1" ht="12">
      <c r="A142" s="35"/>
      <c r="B142" s="36"/>
      <c r="C142" s="35"/>
      <c r="D142" s="178" t="s">
        <v>136</v>
      </c>
      <c r="E142" s="35"/>
      <c r="F142" s="183" t="s">
        <v>734</v>
      </c>
      <c r="G142" s="35"/>
      <c r="H142" s="35"/>
      <c r="I142" s="180"/>
      <c r="J142" s="35"/>
      <c r="K142" s="35"/>
      <c r="L142" s="36"/>
      <c r="M142" s="181"/>
      <c r="N142" s="182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136</v>
      </c>
      <c r="AU142" s="16" t="s">
        <v>83</v>
      </c>
    </row>
    <row r="143" spans="1:51" s="12" customFormat="1" ht="12">
      <c r="A143" s="12"/>
      <c r="B143" s="184"/>
      <c r="C143" s="12"/>
      <c r="D143" s="178" t="s">
        <v>170</v>
      </c>
      <c r="E143" s="185" t="s">
        <v>1</v>
      </c>
      <c r="F143" s="186" t="s">
        <v>735</v>
      </c>
      <c r="G143" s="12"/>
      <c r="H143" s="187">
        <v>20.58</v>
      </c>
      <c r="I143" s="188"/>
      <c r="J143" s="12"/>
      <c r="K143" s="12"/>
      <c r="L143" s="184"/>
      <c r="M143" s="189"/>
      <c r="N143" s="190"/>
      <c r="O143" s="190"/>
      <c r="P143" s="190"/>
      <c r="Q143" s="190"/>
      <c r="R143" s="190"/>
      <c r="S143" s="190"/>
      <c r="T143" s="19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185" t="s">
        <v>170</v>
      </c>
      <c r="AU143" s="185" t="s">
        <v>83</v>
      </c>
      <c r="AV143" s="12" t="s">
        <v>83</v>
      </c>
      <c r="AW143" s="12" t="s">
        <v>30</v>
      </c>
      <c r="AX143" s="12" t="s">
        <v>81</v>
      </c>
      <c r="AY143" s="185" t="s">
        <v>127</v>
      </c>
    </row>
    <row r="144" spans="1:65" s="2" customFormat="1" ht="24.15" customHeight="1">
      <c r="A144" s="35"/>
      <c r="B144" s="163"/>
      <c r="C144" s="164" t="s">
        <v>152</v>
      </c>
      <c r="D144" s="164" t="s">
        <v>128</v>
      </c>
      <c r="E144" s="165" t="s">
        <v>736</v>
      </c>
      <c r="F144" s="166" t="s">
        <v>737</v>
      </c>
      <c r="G144" s="167" t="s">
        <v>217</v>
      </c>
      <c r="H144" s="168">
        <v>5.27</v>
      </c>
      <c r="I144" s="169"/>
      <c r="J144" s="170">
        <f>ROUND(I144*H144,2)</f>
        <v>0</v>
      </c>
      <c r="K144" s="171"/>
      <c r="L144" s="36"/>
      <c r="M144" s="172" t="s">
        <v>1</v>
      </c>
      <c r="N144" s="173" t="s">
        <v>38</v>
      </c>
      <c r="O144" s="74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6" t="s">
        <v>126</v>
      </c>
      <c r="AT144" s="176" t="s">
        <v>128</v>
      </c>
      <c r="AU144" s="176" t="s">
        <v>83</v>
      </c>
      <c r="AY144" s="16" t="s">
        <v>127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6" t="s">
        <v>81</v>
      </c>
      <c r="BK144" s="177">
        <f>ROUND(I144*H144,2)</f>
        <v>0</v>
      </c>
      <c r="BL144" s="16" t="s">
        <v>126</v>
      </c>
      <c r="BM144" s="176" t="s">
        <v>738</v>
      </c>
    </row>
    <row r="145" spans="1:47" s="2" customFormat="1" ht="12">
      <c r="A145" s="35"/>
      <c r="B145" s="36"/>
      <c r="C145" s="35"/>
      <c r="D145" s="178" t="s">
        <v>134</v>
      </c>
      <c r="E145" s="35"/>
      <c r="F145" s="179" t="s">
        <v>737</v>
      </c>
      <c r="G145" s="35"/>
      <c r="H145" s="35"/>
      <c r="I145" s="180"/>
      <c r="J145" s="35"/>
      <c r="K145" s="35"/>
      <c r="L145" s="36"/>
      <c r="M145" s="181"/>
      <c r="N145" s="182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134</v>
      </c>
      <c r="AU145" s="16" t="s">
        <v>83</v>
      </c>
    </row>
    <row r="146" spans="1:47" s="2" customFormat="1" ht="12">
      <c r="A146" s="35"/>
      <c r="B146" s="36"/>
      <c r="C146" s="35"/>
      <c r="D146" s="178" t="s">
        <v>136</v>
      </c>
      <c r="E146" s="35"/>
      <c r="F146" s="183" t="s">
        <v>739</v>
      </c>
      <c r="G146" s="35"/>
      <c r="H146" s="35"/>
      <c r="I146" s="180"/>
      <c r="J146" s="35"/>
      <c r="K146" s="35"/>
      <c r="L146" s="36"/>
      <c r="M146" s="181"/>
      <c r="N146" s="182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136</v>
      </c>
      <c r="AU146" s="16" t="s">
        <v>83</v>
      </c>
    </row>
    <row r="147" spans="1:51" s="12" customFormat="1" ht="12">
      <c r="A147" s="12"/>
      <c r="B147" s="184"/>
      <c r="C147" s="12"/>
      <c r="D147" s="178" t="s">
        <v>170</v>
      </c>
      <c r="E147" s="185" t="s">
        <v>1</v>
      </c>
      <c r="F147" s="186" t="s">
        <v>740</v>
      </c>
      <c r="G147" s="12"/>
      <c r="H147" s="187">
        <v>5.27</v>
      </c>
      <c r="I147" s="188"/>
      <c r="J147" s="12"/>
      <c r="K147" s="12"/>
      <c r="L147" s="184"/>
      <c r="M147" s="189"/>
      <c r="N147" s="190"/>
      <c r="O147" s="190"/>
      <c r="P147" s="190"/>
      <c r="Q147" s="190"/>
      <c r="R147" s="190"/>
      <c r="S147" s="190"/>
      <c r="T147" s="19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185" t="s">
        <v>170</v>
      </c>
      <c r="AU147" s="185" t="s">
        <v>83</v>
      </c>
      <c r="AV147" s="12" t="s">
        <v>83</v>
      </c>
      <c r="AW147" s="12" t="s">
        <v>30</v>
      </c>
      <c r="AX147" s="12" t="s">
        <v>81</v>
      </c>
      <c r="AY147" s="185" t="s">
        <v>127</v>
      </c>
    </row>
    <row r="148" spans="1:63" s="11" customFormat="1" ht="22.8" customHeight="1">
      <c r="A148" s="11"/>
      <c r="B148" s="152"/>
      <c r="C148" s="11"/>
      <c r="D148" s="153" t="s">
        <v>72</v>
      </c>
      <c r="E148" s="200" t="s">
        <v>126</v>
      </c>
      <c r="F148" s="200" t="s">
        <v>472</v>
      </c>
      <c r="G148" s="11"/>
      <c r="H148" s="11"/>
      <c r="I148" s="155"/>
      <c r="J148" s="201">
        <f>BK148</f>
        <v>0</v>
      </c>
      <c r="K148" s="11"/>
      <c r="L148" s="152"/>
      <c r="M148" s="157"/>
      <c r="N148" s="158"/>
      <c r="O148" s="158"/>
      <c r="P148" s="159">
        <f>SUM(P149:P152)</f>
        <v>0</v>
      </c>
      <c r="Q148" s="158"/>
      <c r="R148" s="159">
        <f>SUM(R149:R152)</f>
        <v>0</v>
      </c>
      <c r="S148" s="158"/>
      <c r="T148" s="160">
        <f>SUM(T149:T152)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53" t="s">
        <v>81</v>
      </c>
      <c r="AT148" s="161" t="s">
        <v>72</v>
      </c>
      <c r="AU148" s="161" t="s">
        <v>81</v>
      </c>
      <c r="AY148" s="153" t="s">
        <v>127</v>
      </c>
      <c r="BK148" s="162">
        <f>SUM(BK149:BK152)</f>
        <v>0</v>
      </c>
    </row>
    <row r="149" spans="1:65" s="2" customFormat="1" ht="24.15" customHeight="1">
      <c r="A149" s="35"/>
      <c r="B149" s="163"/>
      <c r="C149" s="164" t="s">
        <v>157</v>
      </c>
      <c r="D149" s="164" t="s">
        <v>128</v>
      </c>
      <c r="E149" s="165" t="s">
        <v>741</v>
      </c>
      <c r="F149" s="166" t="s">
        <v>742</v>
      </c>
      <c r="G149" s="167" t="s">
        <v>217</v>
      </c>
      <c r="H149" s="168">
        <v>1.17</v>
      </c>
      <c r="I149" s="169"/>
      <c r="J149" s="170">
        <f>ROUND(I149*H149,2)</f>
        <v>0</v>
      </c>
      <c r="K149" s="171"/>
      <c r="L149" s="36"/>
      <c r="M149" s="172" t="s">
        <v>1</v>
      </c>
      <c r="N149" s="173" t="s">
        <v>38</v>
      </c>
      <c r="O149" s="74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6" t="s">
        <v>126</v>
      </c>
      <c r="AT149" s="176" t="s">
        <v>128</v>
      </c>
      <c r="AU149" s="176" t="s">
        <v>83</v>
      </c>
      <c r="AY149" s="16" t="s">
        <v>127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6" t="s">
        <v>81</v>
      </c>
      <c r="BK149" s="177">
        <f>ROUND(I149*H149,2)</f>
        <v>0</v>
      </c>
      <c r="BL149" s="16" t="s">
        <v>126</v>
      </c>
      <c r="BM149" s="176" t="s">
        <v>743</v>
      </c>
    </row>
    <row r="150" spans="1:47" s="2" customFormat="1" ht="12">
      <c r="A150" s="35"/>
      <c r="B150" s="36"/>
      <c r="C150" s="35"/>
      <c r="D150" s="178" t="s">
        <v>134</v>
      </c>
      <c r="E150" s="35"/>
      <c r="F150" s="179" t="s">
        <v>742</v>
      </c>
      <c r="G150" s="35"/>
      <c r="H150" s="35"/>
      <c r="I150" s="180"/>
      <c r="J150" s="35"/>
      <c r="K150" s="35"/>
      <c r="L150" s="36"/>
      <c r="M150" s="181"/>
      <c r="N150" s="182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134</v>
      </c>
      <c r="AU150" s="16" t="s">
        <v>83</v>
      </c>
    </row>
    <row r="151" spans="1:47" s="2" customFormat="1" ht="12">
      <c r="A151" s="35"/>
      <c r="B151" s="36"/>
      <c r="C151" s="35"/>
      <c r="D151" s="178" t="s">
        <v>136</v>
      </c>
      <c r="E151" s="35"/>
      <c r="F151" s="183" t="s">
        <v>744</v>
      </c>
      <c r="G151" s="35"/>
      <c r="H151" s="35"/>
      <c r="I151" s="180"/>
      <c r="J151" s="35"/>
      <c r="K151" s="35"/>
      <c r="L151" s="36"/>
      <c r="M151" s="181"/>
      <c r="N151" s="182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136</v>
      </c>
      <c r="AU151" s="16" t="s">
        <v>83</v>
      </c>
    </row>
    <row r="152" spans="1:51" s="12" customFormat="1" ht="12">
      <c r="A152" s="12"/>
      <c r="B152" s="184"/>
      <c r="C152" s="12"/>
      <c r="D152" s="178" t="s">
        <v>170</v>
      </c>
      <c r="E152" s="185" t="s">
        <v>1</v>
      </c>
      <c r="F152" s="186" t="s">
        <v>745</v>
      </c>
      <c r="G152" s="12"/>
      <c r="H152" s="187">
        <v>1.17</v>
      </c>
      <c r="I152" s="188"/>
      <c r="J152" s="12"/>
      <c r="K152" s="12"/>
      <c r="L152" s="184"/>
      <c r="M152" s="189"/>
      <c r="N152" s="190"/>
      <c r="O152" s="190"/>
      <c r="P152" s="190"/>
      <c r="Q152" s="190"/>
      <c r="R152" s="190"/>
      <c r="S152" s="190"/>
      <c r="T152" s="19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185" t="s">
        <v>170</v>
      </c>
      <c r="AU152" s="185" t="s">
        <v>83</v>
      </c>
      <c r="AV152" s="12" t="s">
        <v>83</v>
      </c>
      <c r="AW152" s="12" t="s">
        <v>30</v>
      </c>
      <c r="AX152" s="12" t="s">
        <v>81</v>
      </c>
      <c r="AY152" s="185" t="s">
        <v>127</v>
      </c>
    </row>
    <row r="153" spans="1:63" s="11" customFormat="1" ht="22.8" customHeight="1">
      <c r="A153" s="11"/>
      <c r="B153" s="152"/>
      <c r="C153" s="11"/>
      <c r="D153" s="153" t="s">
        <v>72</v>
      </c>
      <c r="E153" s="200" t="s">
        <v>166</v>
      </c>
      <c r="F153" s="200" t="s">
        <v>605</v>
      </c>
      <c r="G153" s="11"/>
      <c r="H153" s="11"/>
      <c r="I153" s="155"/>
      <c r="J153" s="201">
        <f>BK153</f>
        <v>0</v>
      </c>
      <c r="K153" s="11"/>
      <c r="L153" s="152"/>
      <c r="M153" s="157"/>
      <c r="N153" s="158"/>
      <c r="O153" s="158"/>
      <c r="P153" s="159">
        <f>SUM(P154:P200)</f>
        <v>0</v>
      </c>
      <c r="Q153" s="158"/>
      <c r="R153" s="159">
        <f>SUM(R154:R200)</f>
        <v>0</v>
      </c>
      <c r="S153" s="158"/>
      <c r="T153" s="160">
        <f>SUM(T154:T200)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153" t="s">
        <v>81</v>
      </c>
      <c r="AT153" s="161" t="s">
        <v>72</v>
      </c>
      <c r="AU153" s="161" t="s">
        <v>81</v>
      </c>
      <c r="AY153" s="153" t="s">
        <v>127</v>
      </c>
      <c r="BK153" s="162">
        <f>SUM(BK154:BK200)</f>
        <v>0</v>
      </c>
    </row>
    <row r="154" spans="1:65" s="2" customFormat="1" ht="24.15" customHeight="1">
      <c r="A154" s="35"/>
      <c r="B154" s="163"/>
      <c r="C154" s="164" t="s">
        <v>161</v>
      </c>
      <c r="D154" s="164" t="s">
        <v>128</v>
      </c>
      <c r="E154" s="165" t="s">
        <v>746</v>
      </c>
      <c r="F154" s="166" t="s">
        <v>747</v>
      </c>
      <c r="G154" s="167" t="s">
        <v>228</v>
      </c>
      <c r="H154" s="168">
        <v>6</v>
      </c>
      <c r="I154" s="169"/>
      <c r="J154" s="170">
        <f>ROUND(I154*H154,2)</f>
        <v>0</v>
      </c>
      <c r="K154" s="171"/>
      <c r="L154" s="36"/>
      <c r="M154" s="172" t="s">
        <v>1</v>
      </c>
      <c r="N154" s="173" t="s">
        <v>38</v>
      </c>
      <c r="O154" s="74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76" t="s">
        <v>126</v>
      </c>
      <c r="AT154" s="176" t="s">
        <v>128</v>
      </c>
      <c r="AU154" s="176" t="s">
        <v>83</v>
      </c>
      <c r="AY154" s="16" t="s">
        <v>127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6" t="s">
        <v>81</v>
      </c>
      <c r="BK154" s="177">
        <f>ROUND(I154*H154,2)</f>
        <v>0</v>
      </c>
      <c r="BL154" s="16" t="s">
        <v>126</v>
      </c>
      <c r="BM154" s="176" t="s">
        <v>748</v>
      </c>
    </row>
    <row r="155" spans="1:47" s="2" customFormat="1" ht="12">
      <c r="A155" s="35"/>
      <c r="B155" s="36"/>
      <c r="C155" s="35"/>
      <c r="D155" s="178" t="s">
        <v>134</v>
      </c>
      <c r="E155" s="35"/>
      <c r="F155" s="179" t="s">
        <v>747</v>
      </c>
      <c r="G155" s="35"/>
      <c r="H155" s="35"/>
      <c r="I155" s="180"/>
      <c r="J155" s="35"/>
      <c r="K155" s="35"/>
      <c r="L155" s="36"/>
      <c r="M155" s="181"/>
      <c r="N155" s="182"/>
      <c r="O155" s="74"/>
      <c r="P155" s="74"/>
      <c r="Q155" s="74"/>
      <c r="R155" s="74"/>
      <c r="S155" s="74"/>
      <c r="T155" s="7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6" t="s">
        <v>134</v>
      </c>
      <c r="AU155" s="16" t="s">
        <v>83</v>
      </c>
    </row>
    <row r="156" spans="1:47" s="2" customFormat="1" ht="12">
      <c r="A156" s="35"/>
      <c r="B156" s="36"/>
      <c r="C156" s="35"/>
      <c r="D156" s="178" t="s">
        <v>136</v>
      </c>
      <c r="E156" s="35"/>
      <c r="F156" s="183" t="s">
        <v>749</v>
      </c>
      <c r="G156" s="35"/>
      <c r="H156" s="35"/>
      <c r="I156" s="180"/>
      <c r="J156" s="35"/>
      <c r="K156" s="35"/>
      <c r="L156" s="36"/>
      <c r="M156" s="181"/>
      <c r="N156" s="182"/>
      <c r="O156" s="74"/>
      <c r="P156" s="74"/>
      <c r="Q156" s="74"/>
      <c r="R156" s="74"/>
      <c r="S156" s="74"/>
      <c r="T156" s="7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6" t="s">
        <v>136</v>
      </c>
      <c r="AU156" s="16" t="s">
        <v>83</v>
      </c>
    </row>
    <row r="157" spans="1:51" s="12" customFormat="1" ht="12">
      <c r="A157" s="12"/>
      <c r="B157" s="184"/>
      <c r="C157" s="12"/>
      <c r="D157" s="178" t="s">
        <v>170</v>
      </c>
      <c r="E157" s="185" t="s">
        <v>1</v>
      </c>
      <c r="F157" s="186" t="s">
        <v>750</v>
      </c>
      <c r="G157" s="12"/>
      <c r="H157" s="187">
        <v>6</v>
      </c>
      <c r="I157" s="188"/>
      <c r="J157" s="12"/>
      <c r="K157" s="12"/>
      <c r="L157" s="184"/>
      <c r="M157" s="189"/>
      <c r="N157" s="190"/>
      <c r="O157" s="190"/>
      <c r="P157" s="190"/>
      <c r="Q157" s="190"/>
      <c r="R157" s="190"/>
      <c r="S157" s="190"/>
      <c r="T157" s="19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185" t="s">
        <v>170</v>
      </c>
      <c r="AU157" s="185" t="s">
        <v>83</v>
      </c>
      <c r="AV157" s="12" t="s">
        <v>83</v>
      </c>
      <c r="AW157" s="12" t="s">
        <v>30</v>
      </c>
      <c r="AX157" s="12" t="s">
        <v>81</v>
      </c>
      <c r="AY157" s="185" t="s">
        <v>127</v>
      </c>
    </row>
    <row r="158" spans="1:65" s="2" customFormat="1" ht="24.15" customHeight="1">
      <c r="A158" s="35"/>
      <c r="B158" s="163"/>
      <c r="C158" s="164" t="s">
        <v>166</v>
      </c>
      <c r="D158" s="164" t="s">
        <v>128</v>
      </c>
      <c r="E158" s="165" t="s">
        <v>751</v>
      </c>
      <c r="F158" s="166" t="s">
        <v>747</v>
      </c>
      <c r="G158" s="167" t="s">
        <v>752</v>
      </c>
      <c r="H158" s="168">
        <v>11</v>
      </c>
      <c r="I158" s="169"/>
      <c r="J158" s="170">
        <f>ROUND(I158*H158,2)</f>
        <v>0</v>
      </c>
      <c r="K158" s="171"/>
      <c r="L158" s="36"/>
      <c r="M158" s="172" t="s">
        <v>1</v>
      </c>
      <c r="N158" s="173" t="s">
        <v>38</v>
      </c>
      <c r="O158" s="74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76" t="s">
        <v>126</v>
      </c>
      <c r="AT158" s="176" t="s">
        <v>128</v>
      </c>
      <c r="AU158" s="176" t="s">
        <v>83</v>
      </c>
      <c r="AY158" s="16" t="s">
        <v>127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6" t="s">
        <v>81</v>
      </c>
      <c r="BK158" s="177">
        <f>ROUND(I158*H158,2)</f>
        <v>0</v>
      </c>
      <c r="BL158" s="16" t="s">
        <v>126</v>
      </c>
      <c r="BM158" s="176" t="s">
        <v>753</v>
      </c>
    </row>
    <row r="159" spans="1:47" s="2" customFormat="1" ht="12">
      <c r="A159" s="35"/>
      <c r="B159" s="36"/>
      <c r="C159" s="35"/>
      <c r="D159" s="178" t="s">
        <v>134</v>
      </c>
      <c r="E159" s="35"/>
      <c r="F159" s="179" t="s">
        <v>747</v>
      </c>
      <c r="G159" s="35"/>
      <c r="H159" s="35"/>
      <c r="I159" s="180"/>
      <c r="J159" s="35"/>
      <c r="K159" s="35"/>
      <c r="L159" s="36"/>
      <c r="M159" s="181"/>
      <c r="N159" s="182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134</v>
      </c>
      <c r="AU159" s="16" t="s">
        <v>83</v>
      </c>
    </row>
    <row r="160" spans="1:47" s="2" customFormat="1" ht="12">
      <c r="A160" s="35"/>
      <c r="B160" s="36"/>
      <c r="C160" s="35"/>
      <c r="D160" s="178" t="s">
        <v>136</v>
      </c>
      <c r="E160" s="35"/>
      <c r="F160" s="183" t="s">
        <v>749</v>
      </c>
      <c r="G160" s="35"/>
      <c r="H160" s="35"/>
      <c r="I160" s="180"/>
      <c r="J160" s="35"/>
      <c r="K160" s="35"/>
      <c r="L160" s="36"/>
      <c r="M160" s="181"/>
      <c r="N160" s="182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136</v>
      </c>
      <c r="AU160" s="16" t="s">
        <v>83</v>
      </c>
    </row>
    <row r="161" spans="1:51" s="12" customFormat="1" ht="12">
      <c r="A161" s="12"/>
      <c r="B161" s="184"/>
      <c r="C161" s="12"/>
      <c r="D161" s="178" t="s">
        <v>170</v>
      </c>
      <c r="E161" s="185" t="s">
        <v>1</v>
      </c>
      <c r="F161" s="186" t="s">
        <v>754</v>
      </c>
      <c r="G161" s="12"/>
      <c r="H161" s="187">
        <v>2</v>
      </c>
      <c r="I161" s="188"/>
      <c r="J161" s="12"/>
      <c r="K161" s="12"/>
      <c r="L161" s="184"/>
      <c r="M161" s="189"/>
      <c r="N161" s="190"/>
      <c r="O161" s="190"/>
      <c r="P161" s="190"/>
      <c r="Q161" s="190"/>
      <c r="R161" s="190"/>
      <c r="S161" s="190"/>
      <c r="T161" s="19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185" t="s">
        <v>170</v>
      </c>
      <c r="AU161" s="185" t="s">
        <v>83</v>
      </c>
      <c r="AV161" s="12" t="s">
        <v>83</v>
      </c>
      <c r="AW161" s="12" t="s">
        <v>30</v>
      </c>
      <c r="AX161" s="12" t="s">
        <v>73</v>
      </c>
      <c r="AY161" s="185" t="s">
        <v>127</v>
      </c>
    </row>
    <row r="162" spans="1:51" s="12" customFormat="1" ht="12">
      <c r="A162" s="12"/>
      <c r="B162" s="184"/>
      <c r="C162" s="12"/>
      <c r="D162" s="178" t="s">
        <v>170</v>
      </c>
      <c r="E162" s="185" t="s">
        <v>1</v>
      </c>
      <c r="F162" s="186" t="s">
        <v>755</v>
      </c>
      <c r="G162" s="12"/>
      <c r="H162" s="187">
        <v>1</v>
      </c>
      <c r="I162" s="188"/>
      <c r="J162" s="12"/>
      <c r="K162" s="12"/>
      <c r="L162" s="184"/>
      <c r="M162" s="189"/>
      <c r="N162" s="190"/>
      <c r="O162" s="190"/>
      <c r="P162" s="190"/>
      <c r="Q162" s="190"/>
      <c r="R162" s="190"/>
      <c r="S162" s="190"/>
      <c r="T162" s="19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185" t="s">
        <v>170</v>
      </c>
      <c r="AU162" s="185" t="s">
        <v>83</v>
      </c>
      <c r="AV162" s="12" t="s">
        <v>83</v>
      </c>
      <c r="AW162" s="12" t="s">
        <v>30</v>
      </c>
      <c r="AX162" s="12" t="s">
        <v>73</v>
      </c>
      <c r="AY162" s="185" t="s">
        <v>127</v>
      </c>
    </row>
    <row r="163" spans="1:51" s="12" customFormat="1" ht="12">
      <c r="A163" s="12"/>
      <c r="B163" s="184"/>
      <c r="C163" s="12"/>
      <c r="D163" s="178" t="s">
        <v>170</v>
      </c>
      <c r="E163" s="185" t="s">
        <v>1</v>
      </c>
      <c r="F163" s="186" t="s">
        <v>756</v>
      </c>
      <c r="G163" s="12"/>
      <c r="H163" s="187">
        <v>2</v>
      </c>
      <c r="I163" s="188"/>
      <c r="J163" s="12"/>
      <c r="K163" s="12"/>
      <c r="L163" s="184"/>
      <c r="M163" s="189"/>
      <c r="N163" s="190"/>
      <c r="O163" s="190"/>
      <c r="P163" s="190"/>
      <c r="Q163" s="190"/>
      <c r="R163" s="190"/>
      <c r="S163" s="190"/>
      <c r="T163" s="19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185" t="s">
        <v>170</v>
      </c>
      <c r="AU163" s="185" t="s">
        <v>83</v>
      </c>
      <c r="AV163" s="12" t="s">
        <v>83</v>
      </c>
      <c r="AW163" s="12" t="s">
        <v>30</v>
      </c>
      <c r="AX163" s="12" t="s">
        <v>73</v>
      </c>
      <c r="AY163" s="185" t="s">
        <v>127</v>
      </c>
    </row>
    <row r="164" spans="1:51" s="12" customFormat="1" ht="12">
      <c r="A164" s="12"/>
      <c r="B164" s="184"/>
      <c r="C164" s="12"/>
      <c r="D164" s="178" t="s">
        <v>170</v>
      </c>
      <c r="E164" s="185" t="s">
        <v>1</v>
      </c>
      <c r="F164" s="186" t="s">
        <v>757</v>
      </c>
      <c r="G164" s="12"/>
      <c r="H164" s="187">
        <v>2</v>
      </c>
      <c r="I164" s="188"/>
      <c r="J164" s="12"/>
      <c r="K164" s="12"/>
      <c r="L164" s="184"/>
      <c r="M164" s="189"/>
      <c r="N164" s="190"/>
      <c r="O164" s="190"/>
      <c r="P164" s="190"/>
      <c r="Q164" s="190"/>
      <c r="R164" s="190"/>
      <c r="S164" s="190"/>
      <c r="T164" s="19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185" t="s">
        <v>170</v>
      </c>
      <c r="AU164" s="185" t="s">
        <v>83</v>
      </c>
      <c r="AV164" s="12" t="s">
        <v>83</v>
      </c>
      <c r="AW164" s="12" t="s">
        <v>30</v>
      </c>
      <c r="AX164" s="12" t="s">
        <v>73</v>
      </c>
      <c r="AY164" s="185" t="s">
        <v>127</v>
      </c>
    </row>
    <row r="165" spans="1:51" s="12" customFormat="1" ht="12">
      <c r="A165" s="12"/>
      <c r="B165" s="184"/>
      <c r="C165" s="12"/>
      <c r="D165" s="178" t="s">
        <v>170</v>
      </c>
      <c r="E165" s="185" t="s">
        <v>1</v>
      </c>
      <c r="F165" s="186" t="s">
        <v>758</v>
      </c>
      <c r="G165" s="12"/>
      <c r="H165" s="187">
        <v>2</v>
      </c>
      <c r="I165" s="188"/>
      <c r="J165" s="12"/>
      <c r="K165" s="12"/>
      <c r="L165" s="184"/>
      <c r="M165" s="189"/>
      <c r="N165" s="190"/>
      <c r="O165" s="190"/>
      <c r="P165" s="190"/>
      <c r="Q165" s="190"/>
      <c r="R165" s="190"/>
      <c r="S165" s="190"/>
      <c r="T165" s="19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185" t="s">
        <v>170</v>
      </c>
      <c r="AU165" s="185" t="s">
        <v>83</v>
      </c>
      <c r="AV165" s="12" t="s">
        <v>83</v>
      </c>
      <c r="AW165" s="12" t="s">
        <v>30</v>
      </c>
      <c r="AX165" s="12" t="s">
        <v>73</v>
      </c>
      <c r="AY165" s="185" t="s">
        <v>127</v>
      </c>
    </row>
    <row r="166" spans="1:51" s="12" customFormat="1" ht="12">
      <c r="A166" s="12"/>
      <c r="B166" s="184"/>
      <c r="C166" s="12"/>
      <c r="D166" s="178" t="s">
        <v>170</v>
      </c>
      <c r="E166" s="185" t="s">
        <v>1</v>
      </c>
      <c r="F166" s="186" t="s">
        <v>759</v>
      </c>
      <c r="G166" s="12"/>
      <c r="H166" s="187">
        <v>2</v>
      </c>
      <c r="I166" s="188"/>
      <c r="J166" s="12"/>
      <c r="K166" s="12"/>
      <c r="L166" s="184"/>
      <c r="M166" s="189"/>
      <c r="N166" s="190"/>
      <c r="O166" s="190"/>
      <c r="P166" s="190"/>
      <c r="Q166" s="190"/>
      <c r="R166" s="190"/>
      <c r="S166" s="190"/>
      <c r="T166" s="19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185" t="s">
        <v>170</v>
      </c>
      <c r="AU166" s="185" t="s">
        <v>83</v>
      </c>
      <c r="AV166" s="12" t="s">
        <v>83</v>
      </c>
      <c r="AW166" s="12" t="s">
        <v>30</v>
      </c>
      <c r="AX166" s="12" t="s">
        <v>73</v>
      </c>
      <c r="AY166" s="185" t="s">
        <v>127</v>
      </c>
    </row>
    <row r="167" spans="1:65" s="2" customFormat="1" ht="24.15" customHeight="1">
      <c r="A167" s="35"/>
      <c r="B167" s="163"/>
      <c r="C167" s="164" t="s">
        <v>172</v>
      </c>
      <c r="D167" s="164" t="s">
        <v>128</v>
      </c>
      <c r="E167" s="165" t="s">
        <v>760</v>
      </c>
      <c r="F167" s="166" t="s">
        <v>761</v>
      </c>
      <c r="G167" s="167" t="s">
        <v>752</v>
      </c>
      <c r="H167" s="168">
        <v>7</v>
      </c>
      <c r="I167" s="169"/>
      <c r="J167" s="170">
        <f>ROUND(I167*H167,2)</f>
        <v>0</v>
      </c>
      <c r="K167" s="171"/>
      <c r="L167" s="36"/>
      <c r="M167" s="172" t="s">
        <v>1</v>
      </c>
      <c r="N167" s="173" t="s">
        <v>38</v>
      </c>
      <c r="O167" s="74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6" t="s">
        <v>126</v>
      </c>
      <c r="AT167" s="176" t="s">
        <v>128</v>
      </c>
      <c r="AU167" s="176" t="s">
        <v>83</v>
      </c>
      <c r="AY167" s="16" t="s">
        <v>127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81</v>
      </c>
      <c r="BK167" s="177">
        <f>ROUND(I167*H167,2)</f>
        <v>0</v>
      </c>
      <c r="BL167" s="16" t="s">
        <v>126</v>
      </c>
      <c r="BM167" s="176" t="s">
        <v>762</v>
      </c>
    </row>
    <row r="168" spans="1:47" s="2" customFormat="1" ht="12">
      <c r="A168" s="35"/>
      <c r="B168" s="36"/>
      <c r="C168" s="35"/>
      <c r="D168" s="178" t="s">
        <v>134</v>
      </c>
      <c r="E168" s="35"/>
      <c r="F168" s="179" t="s">
        <v>761</v>
      </c>
      <c r="G168" s="35"/>
      <c r="H168" s="35"/>
      <c r="I168" s="180"/>
      <c r="J168" s="35"/>
      <c r="K168" s="35"/>
      <c r="L168" s="36"/>
      <c r="M168" s="181"/>
      <c r="N168" s="182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134</v>
      </c>
      <c r="AU168" s="16" t="s">
        <v>83</v>
      </c>
    </row>
    <row r="169" spans="1:47" s="2" customFormat="1" ht="12">
      <c r="A169" s="35"/>
      <c r="B169" s="36"/>
      <c r="C169" s="35"/>
      <c r="D169" s="178" t="s">
        <v>136</v>
      </c>
      <c r="E169" s="35"/>
      <c r="F169" s="183" t="s">
        <v>749</v>
      </c>
      <c r="G169" s="35"/>
      <c r="H169" s="35"/>
      <c r="I169" s="180"/>
      <c r="J169" s="35"/>
      <c r="K169" s="35"/>
      <c r="L169" s="36"/>
      <c r="M169" s="181"/>
      <c r="N169" s="182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136</v>
      </c>
      <c r="AU169" s="16" t="s">
        <v>83</v>
      </c>
    </row>
    <row r="170" spans="1:51" s="12" customFormat="1" ht="12">
      <c r="A170" s="12"/>
      <c r="B170" s="184"/>
      <c r="C170" s="12"/>
      <c r="D170" s="178" t="s">
        <v>170</v>
      </c>
      <c r="E170" s="185" t="s">
        <v>1</v>
      </c>
      <c r="F170" s="186" t="s">
        <v>763</v>
      </c>
      <c r="G170" s="12"/>
      <c r="H170" s="187">
        <v>7</v>
      </c>
      <c r="I170" s="188"/>
      <c r="J170" s="12"/>
      <c r="K170" s="12"/>
      <c r="L170" s="184"/>
      <c r="M170" s="189"/>
      <c r="N170" s="190"/>
      <c r="O170" s="190"/>
      <c r="P170" s="190"/>
      <c r="Q170" s="190"/>
      <c r="R170" s="190"/>
      <c r="S170" s="190"/>
      <c r="T170" s="19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185" t="s">
        <v>170</v>
      </c>
      <c r="AU170" s="185" t="s">
        <v>83</v>
      </c>
      <c r="AV170" s="12" t="s">
        <v>83</v>
      </c>
      <c r="AW170" s="12" t="s">
        <v>30</v>
      </c>
      <c r="AX170" s="12" t="s">
        <v>81</v>
      </c>
      <c r="AY170" s="185" t="s">
        <v>127</v>
      </c>
    </row>
    <row r="171" spans="1:65" s="2" customFormat="1" ht="24.15" customHeight="1">
      <c r="A171" s="35"/>
      <c r="B171" s="163"/>
      <c r="C171" s="164" t="s">
        <v>176</v>
      </c>
      <c r="D171" s="164" t="s">
        <v>128</v>
      </c>
      <c r="E171" s="165" t="s">
        <v>764</v>
      </c>
      <c r="F171" s="166" t="s">
        <v>761</v>
      </c>
      <c r="G171" s="167" t="s">
        <v>228</v>
      </c>
      <c r="H171" s="168">
        <v>24.6</v>
      </c>
      <c r="I171" s="169"/>
      <c r="J171" s="170">
        <f>ROUND(I171*H171,2)</f>
        <v>0</v>
      </c>
      <c r="K171" s="171"/>
      <c r="L171" s="36"/>
      <c r="M171" s="172" t="s">
        <v>1</v>
      </c>
      <c r="N171" s="173" t="s">
        <v>38</v>
      </c>
      <c r="O171" s="74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6" t="s">
        <v>126</v>
      </c>
      <c r="AT171" s="176" t="s">
        <v>128</v>
      </c>
      <c r="AU171" s="176" t="s">
        <v>83</v>
      </c>
      <c r="AY171" s="16" t="s">
        <v>127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6" t="s">
        <v>81</v>
      </c>
      <c r="BK171" s="177">
        <f>ROUND(I171*H171,2)</f>
        <v>0</v>
      </c>
      <c r="BL171" s="16" t="s">
        <v>126</v>
      </c>
      <c r="BM171" s="176" t="s">
        <v>765</v>
      </c>
    </row>
    <row r="172" spans="1:47" s="2" customFormat="1" ht="12">
      <c r="A172" s="35"/>
      <c r="B172" s="36"/>
      <c r="C172" s="35"/>
      <c r="D172" s="178" t="s">
        <v>134</v>
      </c>
      <c r="E172" s="35"/>
      <c r="F172" s="179" t="s">
        <v>761</v>
      </c>
      <c r="G172" s="35"/>
      <c r="H172" s="35"/>
      <c r="I172" s="180"/>
      <c r="J172" s="35"/>
      <c r="K172" s="35"/>
      <c r="L172" s="36"/>
      <c r="M172" s="181"/>
      <c r="N172" s="182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134</v>
      </c>
      <c r="AU172" s="16" t="s">
        <v>83</v>
      </c>
    </row>
    <row r="173" spans="1:47" s="2" customFormat="1" ht="12">
      <c r="A173" s="35"/>
      <c r="B173" s="36"/>
      <c r="C173" s="35"/>
      <c r="D173" s="178" t="s">
        <v>136</v>
      </c>
      <c r="E173" s="35"/>
      <c r="F173" s="183" t="s">
        <v>749</v>
      </c>
      <c r="G173" s="35"/>
      <c r="H173" s="35"/>
      <c r="I173" s="180"/>
      <c r="J173" s="35"/>
      <c r="K173" s="35"/>
      <c r="L173" s="36"/>
      <c r="M173" s="181"/>
      <c r="N173" s="182"/>
      <c r="O173" s="74"/>
      <c r="P173" s="74"/>
      <c r="Q173" s="74"/>
      <c r="R173" s="74"/>
      <c r="S173" s="74"/>
      <c r="T173" s="7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136</v>
      </c>
      <c r="AU173" s="16" t="s">
        <v>83</v>
      </c>
    </row>
    <row r="174" spans="1:51" s="12" customFormat="1" ht="12">
      <c r="A174" s="12"/>
      <c r="B174" s="184"/>
      <c r="C174" s="12"/>
      <c r="D174" s="178" t="s">
        <v>170</v>
      </c>
      <c r="E174" s="185" t="s">
        <v>1</v>
      </c>
      <c r="F174" s="186" t="s">
        <v>766</v>
      </c>
      <c r="G174" s="12"/>
      <c r="H174" s="187">
        <v>24.6</v>
      </c>
      <c r="I174" s="188"/>
      <c r="J174" s="12"/>
      <c r="K174" s="12"/>
      <c r="L174" s="184"/>
      <c r="M174" s="189"/>
      <c r="N174" s="190"/>
      <c r="O174" s="190"/>
      <c r="P174" s="190"/>
      <c r="Q174" s="190"/>
      <c r="R174" s="190"/>
      <c r="S174" s="190"/>
      <c r="T174" s="19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185" t="s">
        <v>170</v>
      </c>
      <c r="AU174" s="185" t="s">
        <v>83</v>
      </c>
      <c r="AV174" s="12" t="s">
        <v>83</v>
      </c>
      <c r="AW174" s="12" t="s">
        <v>30</v>
      </c>
      <c r="AX174" s="12" t="s">
        <v>81</v>
      </c>
      <c r="AY174" s="185" t="s">
        <v>127</v>
      </c>
    </row>
    <row r="175" spans="1:65" s="2" customFormat="1" ht="16.5" customHeight="1">
      <c r="A175" s="35"/>
      <c r="B175" s="163"/>
      <c r="C175" s="164" t="s">
        <v>181</v>
      </c>
      <c r="D175" s="164" t="s">
        <v>128</v>
      </c>
      <c r="E175" s="165" t="s">
        <v>767</v>
      </c>
      <c r="F175" s="166" t="s">
        <v>768</v>
      </c>
      <c r="G175" s="167" t="s">
        <v>179</v>
      </c>
      <c r="H175" s="168">
        <v>4</v>
      </c>
      <c r="I175" s="169"/>
      <c r="J175" s="170">
        <f>ROUND(I175*H175,2)</f>
        <v>0</v>
      </c>
      <c r="K175" s="171"/>
      <c r="L175" s="36"/>
      <c r="M175" s="172" t="s">
        <v>1</v>
      </c>
      <c r="N175" s="173" t="s">
        <v>38</v>
      </c>
      <c r="O175" s="74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76" t="s">
        <v>126</v>
      </c>
      <c r="AT175" s="176" t="s">
        <v>128</v>
      </c>
      <c r="AU175" s="176" t="s">
        <v>83</v>
      </c>
      <c r="AY175" s="16" t="s">
        <v>127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6" t="s">
        <v>81</v>
      </c>
      <c r="BK175" s="177">
        <f>ROUND(I175*H175,2)</f>
        <v>0</v>
      </c>
      <c r="BL175" s="16" t="s">
        <v>126</v>
      </c>
      <c r="BM175" s="176" t="s">
        <v>769</v>
      </c>
    </row>
    <row r="176" spans="1:47" s="2" customFormat="1" ht="12">
      <c r="A176" s="35"/>
      <c r="B176" s="36"/>
      <c r="C176" s="35"/>
      <c r="D176" s="178" t="s">
        <v>134</v>
      </c>
      <c r="E176" s="35"/>
      <c r="F176" s="179" t="s">
        <v>768</v>
      </c>
      <c r="G176" s="35"/>
      <c r="H176" s="35"/>
      <c r="I176" s="180"/>
      <c r="J176" s="35"/>
      <c r="K176" s="35"/>
      <c r="L176" s="36"/>
      <c r="M176" s="181"/>
      <c r="N176" s="182"/>
      <c r="O176" s="74"/>
      <c r="P176" s="74"/>
      <c r="Q176" s="74"/>
      <c r="R176" s="74"/>
      <c r="S176" s="74"/>
      <c r="T176" s="7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134</v>
      </c>
      <c r="AU176" s="16" t="s">
        <v>83</v>
      </c>
    </row>
    <row r="177" spans="1:47" s="2" customFormat="1" ht="12">
      <c r="A177" s="35"/>
      <c r="B177" s="36"/>
      <c r="C177" s="35"/>
      <c r="D177" s="178" t="s">
        <v>136</v>
      </c>
      <c r="E177" s="35"/>
      <c r="F177" s="183" t="s">
        <v>770</v>
      </c>
      <c r="G177" s="35"/>
      <c r="H177" s="35"/>
      <c r="I177" s="180"/>
      <c r="J177" s="35"/>
      <c r="K177" s="35"/>
      <c r="L177" s="36"/>
      <c r="M177" s="181"/>
      <c r="N177" s="182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136</v>
      </c>
      <c r="AU177" s="16" t="s">
        <v>83</v>
      </c>
    </row>
    <row r="178" spans="1:51" s="12" customFormat="1" ht="12">
      <c r="A178" s="12"/>
      <c r="B178" s="184"/>
      <c r="C178" s="12"/>
      <c r="D178" s="178" t="s">
        <v>170</v>
      </c>
      <c r="E178" s="185" t="s">
        <v>1</v>
      </c>
      <c r="F178" s="186" t="s">
        <v>771</v>
      </c>
      <c r="G178" s="12"/>
      <c r="H178" s="187">
        <v>4</v>
      </c>
      <c r="I178" s="188"/>
      <c r="J178" s="12"/>
      <c r="K178" s="12"/>
      <c r="L178" s="184"/>
      <c r="M178" s="189"/>
      <c r="N178" s="190"/>
      <c r="O178" s="190"/>
      <c r="P178" s="190"/>
      <c r="Q178" s="190"/>
      <c r="R178" s="190"/>
      <c r="S178" s="190"/>
      <c r="T178" s="19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185" t="s">
        <v>170</v>
      </c>
      <c r="AU178" s="185" t="s">
        <v>83</v>
      </c>
      <c r="AV178" s="12" t="s">
        <v>83</v>
      </c>
      <c r="AW178" s="12" t="s">
        <v>30</v>
      </c>
      <c r="AX178" s="12" t="s">
        <v>81</v>
      </c>
      <c r="AY178" s="185" t="s">
        <v>127</v>
      </c>
    </row>
    <row r="179" spans="1:65" s="2" customFormat="1" ht="16.5" customHeight="1">
      <c r="A179" s="35"/>
      <c r="B179" s="163"/>
      <c r="C179" s="164" t="s">
        <v>185</v>
      </c>
      <c r="D179" s="164" t="s">
        <v>128</v>
      </c>
      <c r="E179" s="165" t="s">
        <v>772</v>
      </c>
      <c r="F179" s="166" t="s">
        <v>773</v>
      </c>
      <c r="G179" s="167" t="s">
        <v>179</v>
      </c>
      <c r="H179" s="168">
        <v>1</v>
      </c>
      <c r="I179" s="169"/>
      <c r="J179" s="170">
        <f>ROUND(I179*H179,2)</f>
        <v>0</v>
      </c>
      <c r="K179" s="171"/>
      <c r="L179" s="36"/>
      <c r="M179" s="172" t="s">
        <v>1</v>
      </c>
      <c r="N179" s="173" t="s">
        <v>38</v>
      </c>
      <c r="O179" s="74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6" t="s">
        <v>126</v>
      </c>
      <c r="AT179" s="176" t="s">
        <v>128</v>
      </c>
      <c r="AU179" s="176" t="s">
        <v>83</v>
      </c>
      <c r="AY179" s="16" t="s">
        <v>127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6" t="s">
        <v>81</v>
      </c>
      <c r="BK179" s="177">
        <f>ROUND(I179*H179,2)</f>
        <v>0</v>
      </c>
      <c r="BL179" s="16" t="s">
        <v>126</v>
      </c>
      <c r="BM179" s="176" t="s">
        <v>774</v>
      </c>
    </row>
    <row r="180" spans="1:47" s="2" customFormat="1" ht="12">
      <c r="A180" s="35"/>
      <c r="B180" s="36"/>
      <c r="C180" s="35"/>
      <c r="D180" s="178" t="s">
        <v>134</v>
      </c>
      <c r="E180" s="35"/>
      <c r="F180" s="179" t="s">
        <v>773</v>
      </c>
      <c r="G180" s="35"/>
      <c r="H180" s="35"/>
      <c r="I180" s="180"/>
      <c r="J180" s="35"/>
      <c r="K180" s="35"/>
      <c r="L180" s="36"/>
      <c r="M180" s="181"/>
      <c r="N180" s="182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134</v>
      </c>
      <c r="AU180" s="16" t="s">
        <v>83</v>
      </c>
    </row>
    <row r="181" spans="1:47" s="2" customFormat="1" ht="12">
      <c r="A181" s="35"/>
      <c r="B181" s="36"/>
      <c r="C181" s="35"/>
      <c r="D181" s="178" t="s">
        <v>136</v>
      </c>
      <c r="E181" s="35"/>
      <c r="F181" s="183" t="s">
        <v>770</v>
      </c>
      <c r="G181" s="35"/>
      <c r="H181" s="35"/>
      <c r="I181" s="180"/>
      <c r="J181" s="35"/>
      <c r="K181" s="35"/>
      <c r="L181" s="36"/>
      <c r="M181" s="181"/>
      <c r="N181" s="182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136</v>
      </c>
      <c r="AU181" s="16" t="s">
        <v>83</v>
      </c>
    </row>
    <row r="182" spans="1:51" s="12" customFormat="1" ht="12">
      <c r="A182" s="12"/>
      <c r="B182" s="184"/>
      <c r="C182" s="12"/>
      <c r="D182" s="178" t="s">
        <v>170</v>
      </c>
      <c r="E182" s="185" t="s">
        <v>1</v>
      </c>
      <c r="F182" s="186" t="s">
        <v>775</v>
      </c>
      <c r="G182" s="12"/>
      <c r="H182" s="187">
        <v>1</v>
      </c>
      <c r="I182" s="188"/>
      <c r="J182" s="12"/>
      <c r="K182" s="12"/>
      <c r="L182" s="184"/>
      <c r="M182" s="189"/>
      <c r="N182" s="190"/>
      <c r="O182" s="190"/>
      <c r="P182" s="190"/>
      <c r="Q182" s="190"/>
      <c r="R182" s="190"/>
      <c r="S182" s="190"/>
      <c r="T182" s="19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185" t="s">
        <v>170</v>
      </c>
      <c r="AU182" s="185" t="s">
        <v>83</v>
      </c>
      <c r="AV182" s="12" t="s">
        <v>83</v>
      </c>
      <c r="AW182" s="12" t="s">
        <v>30</v>
      </c>
      <c r="AX182" s="12" t="s">
        <v>81</v>
      </c>
      <c r="AY182" s="185" t="s">
        <v>127</v>
      </c>
    </row>
    <row r="183" spans="1:65" s="2" customFormat="1" ht="21.75" customHeight="1">
      <c r="A183" s="35"/>
      <c r="B183" s="163"/>
      <c r="C183" s="164" t="s">
        <v>188</v>
      </c>
      <c r="D183" s="164" t="s">
        <v>128</v>
      </c>
      <c r="E183" s="165" t="s">
        <v>776</v>
      </c>
      <c r="F183" s="166" t="s">
        <v>777</v>
      </c>
      <c r="G183" s="167" t="s">
        <v>179</v>
      </c>
      <c r="H183" s="168">
        <v>4</v>
      </c>
      <c r="I183" s="169"/>
      <c r="J183" s="170">
        <f>ROUND(I183*H183,2)</f>
        <v>0</v>
      </c>
      <c r="K183" s="171"/>
      <c r="L183" s="36"/>
      <c r="M183" s="172" t="s">
        <v>1</v>
      </c>
      <c r="N183" s="173" t="s">
        <v>38</v>
      </c>
      <c r="O183" s="74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76" t="s">
        <v>126</v>
      </c>
      <c r="AT183" s="176" t="s">
        <v>128</v>
      </c>
      <c r="AU183" s="176" t="s">
        <v>83</v>
      </c>
      <c r="AY183" s="16" t="s">
        <v>127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6" t="s">
        <v>81</v>
      </c>
      <c r="BK183" s="177">
        <f>ROUND(I183*H183,2)</f>
        <v>0</v>
      </c>
      <c r="BL183" s="16" t="s">
        <v>126</v>
      </c>
      <c r="BM183" s="176" t="s">
        <v>778</v>
      </c>
    </row>
    <row r="184" spans="1:47" s="2" customFormat="1" ht="12">
      <c r="A184" s="35"/>
      <c r="B184" s="36"/>
      <c r="C184" s="35"/>
      <c r="D184" s="178" t="s">
        <v>134</v>
      </c>
      <c r="E184" s="35"/>
      <c r="F184" s="179" t="s">
        <v>777</v>
      </c>
      <c r="G184" s="35"/>
      <c r="H184" s="35"/>
      <c r="I184" s="180"/>
      <c r="J184" s="35"/>
      <c r="K184" s="35"/>
      <c r="L184" s="36"/>
      <c r="M184" s="181"/>
      <c r="N184" s="182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134</v>
      </c>
      <c r="AU184" s="16" t="s">
        <v>83</v>
      </c>
    </row>
    <row r="185" spans="1:47" s="2" customFormat="1" ht="12">
      <c r="A185" s="35"/>
      <c r="B185" s="36"/>
      <c r="C185" s="35"/>
      <c r="D185" s="178" t="s">
        <v>136</v>
      </c>
      <c r="E185" s="35"/>
      <c r="F185" s="183" t="s">
        <v>770</v>
      </c>
      <c r="G185" s="35"/>
      <c r="H185" s="35"/>
      <c r="I185" s="180"/>
      <c r="J185" s="35"/>
      <c r="K185" s="35"/>
      <c r="L185" s="36"/>
      <c r="M185" s="181"/>
      <c r="N185" s="182"/>
      <c r="O185" s="74"/>
      <c r="P185" s="74"/>
      <c r="Q185" s="74"/>
      <c r="R185" s="74"/>
      <c r="S185" s="74"/>
      <c r="T185" s="7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6" t="s">
        <v>136</v>
      </c>
      <c r="AU185" s="16" t="s">
        <v>83</v>
      </c>
    </row>
    <row r="186" spans="1:51" s="12" customFormat="1" ht="12">
      <c r="A186" s="12"/>
      <c r="B186" s="184"/>
      <c r="C186" s="12"/>
      <c r="D186" s="178" t="s">
        <v>170</v>
      </c>
      <c r="E186" s="185" t="s">
        <v>1</v>
      </c>
      <c r="F186" s="186" t="s">
        <v>779</v>
      </c>
      <c r="G186" s="12"/>
      <c r="H186" s="187">
        <v>4</v>
      </c>
      <c r="I186" s="188"/>
      <c r="J186" s="12"/>
      <c r="K186" s="12"/>
      <c r="L186" s="184"/>
      <c r="M186" s="189"/>
      <c r="N186" s="190"/>
      <c r="O186" s="190"/>
      <c r="P186" s="190"/>
      <c r="Q186" s="190"/>
      <c r="R186" s="190"/>
      <c r="S186" s="190"/>
      <c r="T186" s="19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185" t="s">
        <v>170</v>
      </c>
      <c r="AU186" s="185" t="s">
        <v>83</v>
      </c>
      <c r="AV186" s="12" t="s">
        <v>83</v>
      </c>
      <c r="AW186" s="12" t="s">
        <v>30</v>
      </c>
      <c r="AX186" s="12" t="s">
        <v>81</v>
      </c>
      <c r="AY186" s="185" t="s">
        <v>127</v>
      </c>
    </row>
    <row r="187" spans="1:65" s="2" customFormat="1" ht="24.15" customHeight="1">
      <c r="A187" s="35"/>
      <c r="B187" s="163"/>
      <c r="C187" s="164" t="s">
        <v>197</v>
      </c>
      <c r="D187" s="164" t="s">
        <v>128</v>
      </c>
      <c r="E187" s="165" t="s">
        <v>780</v>
      </c>
      <c r="F187" s="166" t="s">
        <v>781</v>
      </c>
      <c r="G187" s="167" t="s">
        <v>179</v>
      </c>
      <c r="H187" s="168">
        <v>2</v>
      </c>
      <c r="I187" s="169"/>
      <c r="J187" s="170">
        <f>ROUND(I187*H187,2)</f>
        <v>0</v>
      </c>
      <c r="K187" s="171"/>
      <c r="L187" s="36"/>
      <c r="M187" s="172" t="s">
        <v>1</v>
      </c>
      <c r="N187" s="173" t="s">
        <v>38</v>
      </c>
      <c r="O187" s="74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76" t="s">
        <v>126</v>
      </c>
      <c r="AT187" s="176" t="s">
        <v>128</v>
      </c>
      <c r="AU187" s="176" t="s">
        <v>83</v>
      </c>
      <c r="AY187" s="16" t="s">
        <v>127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6" t="s">
        <v>81</v>
      </c>
      <c r="BK187" s="177">
        <f>ROUND(I187*H187,2)</f>
        <v>0</v>
      </c>
      <c r="BL187" s="16" t="s">
        <v>126</v>
      </c>
      <c r="BM187" s="176" t="s">
        <v>782</v>
      </c>
    </row>
    <row r="188" spans="1:47" s="2" customFormat="1" ht="12">
      <c r="A188" s="35"/>
      <c r="B188" s="36"/>
      <c r="C188" s="35"/>
      <c r="D188" s="178" t="s">
        <v>134</v>
      </c>
      <c r="E188" s="35"/>
      <c r="F188" s="179" t="s">
        <v>781</v>
      </c>
      <c r="G188" s="35"/>
      <c r="H188" s="35"/>
      <c r="I188" s="180"/>
      <c r="J188" s="35"/>
      <c r="K188" s="35"/>
      <c r="L188" s="36"/>
      <c r="M188" s="181"/>
      <c r="N188" s="182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134</v>
      </c>
      <c r="AU188" s="16" t="s">
        <v>83</v>
      </c>
    </row>
    <row r="189" spans="1:47" s="2" customFormat="1" ht="12">
      <c r="A189" s="35"/>
      <c r="B189" s="36"/>
      <c r="C189" s="35"/>
      <c r="D189" s="178" t="s">
        <v>136</v>
      </c>
      <c r="E189" s="35"/>
      <c r="F189" s="183" t="s">
        <v>783</v>
      </c>
      <c r="G189" s="35"/>
      <c r="H189" s="35"/>
      <c r="I189" s="180"/>
      <c r="J189" s="35"/>
      <c r="K189" s="35"/>
      <c r="L189" s="36"/>
      <c r="M189" s="181"/>
      <c r="N189" s="182"/>
      <c r="O189" s="74"/>
      <c r="P189" s="74"/>
      <c r="Q189" s="74"/>
      <c r="R189" s="74"/>
      <c r="S189" s="74"/>
      <c r="T189" s="7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6" t="s">
        <v>136</v>
      </c>
      <c r="AU189" s="16" t="s">
        <v>83</v>
      </c>
    </row>
    <row r="190" spans="1:51" s="12" customFormat="1" ht="12">
      <c r="A190" s="12"/>
      <c r="B190" s="184"/>
      <c r="C190" s="12"/>
      <c r="D190" s="178" t="s">
        <v>170</v>
      </c>
      <c r="E190" s="185" t="s">
        <v>1</v>
      </c>
      <c r="F190" s="186" t="s">
        <v>784</v>
      </c>
      <c r="G190" s="12"/>
      <c r="H190" s="187">
        <v>2</v>
      </c>
      <c r="I190" s="188"/>
      <c r="J190" s="12"/>
      <c r="K190" s="12"/>
      <c r="L190" s="184"/>
      <c r="M190" s="189"/>
      <c r="N190" s="190"/>
      <c r="O190" s="190"/>
      <c r="P190" s="190"/>
      <c r="Q190" s="190"/>
      <c r="R190" s="190"/>
      <c r="S190" s="190"/>
      <c r="T190" s="19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185" t="s">
        <v>170</v>
      </c>
      <c r="AU190" s="185" t="s">
        <v>83</v>
      </c>
      <c r="AV190" s="12" t="s">
        <v>83</v>
      </c>
      <c r="AW190" s="12" t="s">
        <v>30</v>
      </c>
      <c r="AX190" s="12" t="s">
        <v>81</v>
      </c>
      <c r="AY190" s="185" t="s">
        <v>127</v>
      </c>
    </row>
    <row r="191" spans="1:65" s="2" customFormat="1" ht="21.75" customHeight="1">
      <c r="A191" s="35"/>
      <c r="B191" s="163"/>
      <c r="C191" s="164" t="s">
        <v>8</v>
      </c>
      <c r="D191" s="164" t="s">
        <v>128</v>
      </c>
      <c r="E191" s="165" t="s">
        <v>785</v>
      </c>
      <c r="F191" s="166" t="s">
        <v>786</v>
      </c>
      <c r="G191" s="167" t="s">
        <v>179</v>
      </c>
      <c r="H191" s="168">
        <v>4</v>
      </c>
      <c r="I191" s="169"/>
      <c r="J191" s="170">
        <f>ROUND(I191*H191,2)</f>
        <v>0</v>
      </c>
      <c r="K191" s="171"/>
      <c r="L191" s="36"/>
      <c r="M191" s="172" t="s">
        <v>1</v>
      </c>
      <c r="N191" s="173" t="s">
        <v>38</v>
      </c>
      <c r="O191" s="74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76" t="s">
        <v>126</v>
      </c>
      <c r="AT191" s="176" t="s">
        <v>128</v>
      </c>
      <c r="AU191" s="176" t="s">
        <v>83</v>
      </c>
      <c r="AY191" s="16" t="s">
        <v>127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6" t="s">
        <v>81</v>
      </c>
      <c r="BK191" s="177">
        <f>ROUND(I191*H191,2)</f>
        <v>0</v>
      </c>
      <c r="BL191" s="16" t="s">
        <v>126</v>
      </c>
      <c r="BM191" s="176" t="s">
        <v>787</v>
      </c>
    </row>
    <row r="192" spans="1:47" s="2" customFormat="1" ht="12">
      <c r="A192" s="35"/>
      <c r="B192" s="36"/>
      <c r="C192" s="35"/>
      <c r="D192" s="178" t="s">
        <v>134</v>
      </c>
      <c r="E192" s="35"/>
      <c r="F192" s="179" t="s">
        <v>786</v>
      </c>
      <c r="G192" s="35"/>
      <c r="H192" s="35"/>
      <c r="I192" s="180"/>
      <c r="J192" s="35"/>
      <c r="K192" s="35"/>
      <c r="L192" s="36"/>
      <c r="M192" s="181"/>
      <c r="N192" s="182"/>
      <c r="O192" s="74"/>
      <c r="P192" s="74"/>
      <c r="Q192" s="74"/>
      <c r="R192" s="74"/>
      <c r="S192" s="74"/>
      <c r="T192" s="7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6" t="s">
        <v>134</v>
      </c>
      <c r="AU192" s="16" t="s">
        <v>83</v>
      </c>
    </row>
    <row r="193" spans="1:47" s="2" customFormat="1" ht="12">
      <c r="A193" s="35"/>
      <c r="B193" s="36"/>
      <c r="C193" s="35"/>
      <c r="D193" s="178" t="s">
        <v>136</v>
      </c>
      <c r="E193" s="35"/>
      <c r="F193" s="183" t="s">
        <v>788</v>
      </c>
      <c r="G193" s="35"/>
      <c r="H193" s="35"/>
      <c r="I193" s="180"/>
      <c r="J193" s="35"/>
      <c r="K193" s="35"/>
      <c r="L193" s="36"/>
      <c r="M193" s="181"/>
      <c r="N193" s="182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136</v>
      </c>
      <c r="AU193" s="16" t="s">
        <v>83</v>
      </c>
    </row>
    <row r="194" spans="1:51" s="12" customFormat="1" ht="12">
      <c r="A194" s="12"/>
      <c r="B194" s="184"/>
      <c r="C194" s="12"/>
      <c r="D194" s="178" t="s">
        <v>170</v>
      </c>
      <c r="E194" s="185" t="s">
        <v>1</v>
      </c>
      <c r="F194" s="186" t="s">
        <v>789</v>
      </c>
      <c r="G194" s="12"/>
      <c r="H194" s="187">
        <v>4</v>
      </c>
      <c r="I194" s="188"/>
      <c r="J194" s="12"/>
      <c r="K194" s="12"/>
      <c r="L194" s="184"/>
      <c r="M194" s="189"/>
      <c r="N194" s="190"/>
      <c r="O194" s="190"/>
      <c r="P194" s="190"/>
      <c r="Q194" s="190"/>
      <c r="R194" s="190"/>
      <c r="S194" s="190"/>
      <c r="T194" s="191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185" t="s">
        <v>170</v>
      </c>
      <c r="AU194" s="185" t="s">
        <v>83</v>
      </c>
      <c r="AV194" s="12" t="s">
        <v>83</v>
      </c>
      <c r="AW194" s="12" t="s">
        <v>30</v>
      </c>
      <c r="AX194" s="12" t="s">
        <v>81</v>
      </c>
      <c r="AY194" s="185" t="s">
        <v>127</v>
      </c>
    </row>
    <row r="195" spans="1:65" s="2" customFormat="1" ht="16.5" customHeight="1">
      <c r="A195" s="35"/>
      <c r="B195" s="163"/>
      <c r="C195" s="164" t="s">
        <v>192</v>
      </c>
      <c r="D195" s="164" t="s">
        <v>128</v>
      </c>
      <c r="E195" s="165" t="s">
        <v>790</v>
      </c>
      <c r="F195" s="166" t="s">
        <v>791</v>
      </c>
      <c r="G195" s="167" t="s">
        <v>228</v>
      </c>
      <c r="H195" s="168">
        <v>31</v>
      </c>
      <c r="I195" s="169"/>
      <c r="J195" s="170">
        <f>ROUND(I195*H195,2)</f>
        <v>0</v>
      </c>
      <c r="K195" s="171"/>
      <c r="L195" s="36"/>
      <c r="M195" s="172" t="s">
        <v>1</v>
      </c>
      <c r="N195" s="173" t="s">
        <v>38</v>
      </c>
      <c r="O195" s="74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76" t="s">
        <v>126</v>
      </c>
      <c r="AT195" s="176" t="s">
        <v>128</v>
      </c>
      <c r="AU195" s="176" t="s">
        <v>83</v>
      </c>
      <c r="AY195" s="16" t="s">
        <v>127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6" t="s">
        <v>81</v>
      </c>
      <c r="BK195" s="177">
        <f>ROUND(I195*H195,2)</f>
        <v>0</v>
      </c>
      <c r="BL195" s="16" t="s">
        <v>126</v>
      </c>
      <c r="BM195" s="176" t="s">
        <v>792</v>
      </c>
    </row>
    <row r="196" spans="1:47" s="2" customFormat="1" ht="12">
      <c r="A196" s="35"/>
      <c r="B196" s="36"/>
      <c r="C196" s="35"/>
      <c r="D196" s="178" t="s">
        <v>134</v>
      </c>
      <c r="E196" s="35"/>
      <c r="F196" s="179" t="s">
        <v>791</v>
      </c>
      <c r="G196" s="35"/>
      <c r="H196" s="35"/>
      <c r="I196" s="180"/>
      <c r="J196" s="35"/>
      <c r="K196" s="35"/>
      <c r="L196" s="36"/>
      <c r="M196" s="181"/>
      <c r="N196" s="182"/>
      <c r="O196" s="74"/>
      <c r="P196" s="74"/>
      <c r="Q196" s="74"/>
      <c r="R196" s="74"/>
      <c r="S196" s="74"/>
      <c r="T196" s="7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6" t="s">
        <v>134</v>
      </c>
      <c r="AU196" s="16" t="s">
        <v>83</v>
      </c>
    </row>
    <row r="197" spans="1:47" s="2" customFormat="1" ht="12">
      <c r="A197" s="35"/>
      <c r="B197" s="36"/>
      <c r="C197" s="35"/>
      <c r="D197" s="178" t="s">
        <v>136</v>
      </c>
      <c r="E197" s="35"/>
      <c r="F197" s="183" t="s">
        <v>793</v>
      </c>
      <c r="G197" s="35"/>
      <c r="H197" s="35"/>
      <c r="I197" s="180"/>
      <c r="J197" s="35"/>
      <c r="K197" s="35"/>
      <c r="L197" s="36"/>
      <c r="M197" s="181"/>
      <c r="N197" s="182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136</v>
      </c>
      <c r="AU197" s="16" t="s">
        <v>83</v>
      </c>
    </row>
    <row r="198" spans="1:65" s="2" customFormat="1" ht="24.15" customHeight="1">
      <c r="A198" s="35"/>
      <c r="B198" s="163"/>
      <c r="C198" s="164" t="s">
        <v>293</v>
      </c>
      <c r="D198" s="164" t="s">
        <v>128</v>
      </c>
      <c r="E198" s="165" t="s">
        <v>794</v>
      </c>
      <c r="F198" s="166" t="s">
        <v>795</v>
      </c>
      <c r="G198" s="167" t="s">
        <v>228</v>
      </c>
      <c r="H198" s="168">
        <v>31</v>
      </c>
      <c r="I198" s="169"/>
      <c r="J198" s="170">
        <f>ROUND(I198*H198,2)</f>
        <v>0</v>
      </c>
      <c r="K198" s="171"/>
      <c r="L198" s="36"/>
      <c r="M198" s="172" t="s">
        <v>1</v>
      </c>
      <c r="N198" s="173" t="s">
        <v>38</v>
      </c>
      <c r="O198" s="74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6" t="s">
        <v>126</v>
      </c>
      <c r="AT198" s="176" t="s">
        <v>128</v>
      </c>
      <c r="AU198" s="176" t="s">
        <v>83</v>
      </c>
      <c r="AY198" s="16" t="s">
        <v>127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6" t="s">
        <v>81</v>
      </c>
      <c r="BK198" s="177">
        <f>ROUND(I198*H198,2)</f>
        <v>0</v>
      </c>
      <c r="BL198" s="16" t="s">
        <v>126</v>
      </c>
      <c r="BM198" s="176" t="s">
        <v>796</v>
      </c>
    </row>
    <row r="199" spans="1:47" s="2" customFormat="1" ht="12">
      <c r="A199" s="35"/>
      <c r="B199" s="36"/>
      <c r="C199" s="35"/>
      <c r="D199" s="178" t="s">
        <v>134</v>
      </c>
      <c r="E199" s="35"/>
      <c r="F199" s="179" t="s">
        <v>795</v>
      </c>
      <c r="G199" s="35"/>
      <c r="H199" s="35"/>
      <c r="I199" s="180"/>
      <c r="J199" s="35"/>
      <c r="K199" s="35"/>
      <c r="L199" s="36"/>
      <c r="M199" s="181"/>
      <c r="N199" s="182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134</v>
      </c>
      <c r="AU199" s="16" t="s">
        <v>83</v>
      </c>
    </row>
    <row r="200" spans="1:47" s="2" customFormat="1" ht="12">
      <c r="A200" s="35"/>
      <c r="B200" s="36"/>
      <c r="C200" s="35"/>
      <c r="D200" s="178" t="s">
        <v>136</v>
      </c>
      <c r="E200" s="35"/>
      <c r="F200" s="183" t="s">
        <v>797</v>
      </c>
      <c r="G200" s="35"/>
      <c r="H200" s="35"/>
      <c r="I200" s="180"/>
      <c r="J200" s="35"/>
      <c r="K200" s="35"/>
      <c r="L200" s="36"/>
      <c r="M200" s="181"/>
      <c r="N200" s="182"/>
      <c r="O200" s="74"/>
      <c r="P200" s="74"/>
      <c r="Q200" s="74"/>
      <c r="R200" s="74"/>
      <c r="S200" s="74"/>
      <c r="T200" s="7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6" t="s">
        <v>136</v>
      </c>
      <c r="AU200" s="16" t="s">
        <v>83</v>
      </c>
    </row>
    <row r="201" spans="1:63" s="11" customFormat="1" ht="22.8" customHeight="1">
      <c r="A201" s="11"/>
      <c r="B201" s="152"/>
      <c r="C201" s="11"/>
      <c r="D201" s="153" t="s">
        <v>72</v>
      </c>
      <c r="E201" s="200" t="s">
        <v>172</v>
      </c>
      <c r="F201" s="200" t="s">
        <v>292</v>
      </c>
      <c r="G201" s="11"/>
      <c r="H201" s="11"/>
      <c r="I201" s="155"/>
      <c r="J201" s="201">
        <f>BK201</f>
        <v>0</v>
      </c>
      <c r="K201" s="11"/>
      <c r="L201" s="152"/>
      <c r="M201" s="157"/>
      <c r="N201" s="158"/>
      <c r="O201" s="158"/>
      <c r="P201" s="159">
        <f>SUM(P202:P208)</f>
        <v>0</v>
      </c>
      <c r="Q201" s="158"/>
      <c r="R201" s="159">
        <f>SUM(R202:R208)</f>
        <v>0</v>
      </c>
      <c r="S201" s="158"/>
      <c r="T201" s="160">
        <f>SUM(T202:T208)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153" t="s">
        <v>81</v>
      </c>
      <c r="AT201" s="161" t="s">
        <v>72</v>
      </c>
      <c r="AU201" s="161" t="s">
        <v>81</v>
      </c>
      <c r="AY201" s="153" t="s">
        <v>127</v>
      </c>
      <c r="BK201" s="162">
        <f>SUM(BK202:BK208)</f>
        <v>0</v>
      </c>
    </row>
    <row r="202" spans="1:65" s="2" customFormat="1" ht="16.5" customHeight="1">
      <c r="A202" s="35"/>
      <c r="B202" s="163"/>
      <c r="C202" s="164" t="s">
        <v>299</v>
      </c>
      <c r="D202" s="164" t="s">
        <v>128</v>
      </c>
      <c r="E202" s="165" t="s">
        <v>798</v>
      </c>
      <c r="F202" s="166" t="s">
        <v>799</v>
      </c>
      <c r="G202" s="167" t="s">
        <v>699</v>
      </c>
      <c r="H202" s="168">
        <v>7</v>
      </c>
      <c r="I202" s="169"/>
      <c r="J202" s="170">
        <f>ROUND(I202*H202,2)</f>
        <v>0</v>
      </c>
      <c r="K202" s="171"/>
      <c r="L202" s="36"/>
      <c r="M202" s="172" t="s">
        <v>1</v>
      </c>
      <c r="N202" s="173" t="s">
        <v>38</v>
      </c>
      <c r="O202" s="74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6" t="s">
        <v>126</v>
      </c>
      <c r="AT202" s="176" t="s">
        <v>128</v>
      </c>
      <c r="AU202" s="176" t="s">
        <v>83</v>
      </c>
      <c r="AY202" s="16" t="s">
        <v>127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6" t="s">
        <v>81</v>
      </c>
      <c r="BK202" s="177">
        <f>ROUND(I202*H202,2)</f>
        <v>0</v>
      </c>
      <c r="BL202" s="16" t="s">
        <v>126</v>
      </c>
      <c r="BM202" s="176" t="s">
        <v>800</v>
      </c>
    </row>
    <row r="203" spans="1:47" s="2" customFormat="1" ht="12">
      <c r="A203" s="35"/>
      <c r="B203" s="36"/>
      <c r="C203" s="35"/>
      <c r="D203" s="178" t="s">
        <v>134</v>
      </c>
      <c r="E203" s="35"/>
      <c r="F203" s="179" t="s">
        <v>799</v>
      </c>
      <c r="G203" s="35"/>
      <c r="H203" s="35"/>
      <c r="I203" s="180"/>
      <c r="J203" s="35"/>
      <c r="K203" s="35"/>
      <c r="L203" s="36"/>
      <c r="M203" s="181"/>
      <c r="N203" s="182"/>
      <c r="O203" s="74"/>
      <c r="P203" s="74"/>
      <c r="Q203" s="74"/>
      <c r="R203" s="74"/>
      <c r="S203" s="74"/>
      <c r="T203" s="7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134</v>
      </c>
      <c r="AU203" s="16" t="s">
        <v>83</v>
      </c>
    </row>
    <row r="204" spans="1:47" s="2" customFormat="1" ht="12">
      <c r="A204" s="35"/>
      <c r="B204" s="36"/>
      <c r="C204" s="35"/>
      <c r="D204" s="178" t="s">
        <v>136</v>
      </c>
      <c r="E204" s="35"/>
      <c r="F204" s="183" t="s">
        <v>701</v>
      </c>
      <c r="G204" s="35"/>
      <c r="H204" s="35"/>
      <c r="I204" s="180"/>
      <c r="J204" s="35"/>
      <c r="K204" s="35"/>
      <c r="L204" s="36"/>
      <c r="M204" s="181"/>
      <c r="N204" s="182"/>
      <c r="O204" s="74"/>
      <c r="P204" s="74"/>
      <c r="Q204" s="74"/>
      <c r="R204" s="74"/>
      <c r="S204" s="74"/>
      <c r="T204" s="7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6" t="s">
        <v>136</v>
      </c>
      <c r="AU204" s="16" t="s">
        <v>83</v>
      </c>
    </row>
    <row r="205" spans="1:65" s="2" customFormat="1" ht="24.15" customHeight="1">
      <c r="A205" s="35"/>
      <c r="B205" s="163"/>
      <c r="C205" s="164" t="s">
        <v>305</v>
      </c>
      <c r="D205" s="164" t="s">
        <v>128</v>
      </c>
      <c r="E205" s="165" t="s">
        <v>801</v>
      </c>
      <c r="F205" s="166" t="s">
        <v>802</v>
      </c>
      <c r="G205" s="167" t="s">
        <v>228</v>
      </c>
      <c r="H205" s="168">
        <v>30.6</v>
      </c>
      <c r="I205" s="169"/>
      <c r="J205" s="170">
        <f>ROUND(I205*H205,2)</f>
        <v>0</v>
      </c>
      <c r="K205" s="171"/>
      <c r="L205" s="36"/>
      <c r="M205" s="172" t="s">
        <v>1</v>
      </c>
      <c r="N205" s="173" t="s">
        <v>38</v>
      </c>
      <c r="O205" s="74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76" t="s">
        <v>126</v>
      </c>
      <c r="AT205" s="176" t="s">
        <v>128</v>
      </c>
      <c r="AU205" s="176" t="s">
        <v>83</v>
      </c>
      <c r="AY205" s="16" t="s">
        <v>127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6" t="s">
        <v>81</v>
      </c>
      <c r="BK205" s="177">
        <f>ROUND(I205*H205,2)</f>
        <v>0</v>
      </c>
      <c r="BL205" s="16" t="s">
        <v>126</v>
      </c>
      <c r="BM205" s="176" t="s">
        <v>803</v>
      </c>
    </row>
    <row r="206" spans="1:47" s="2" customFormat="1" ht="12">
      <c r="A206" s="35"/>
      <c r="B206" s="36"/>
      <c r="C206" s="35"/>
      <c r="D206" s="178" t="s">
        <v>134</v>
      </c>
      <c r="E206" s="35"/>
      <c r="F206" s="179" t="s">
        <v>802</v>
      </c>
      <c r="G206" s="35"/>
      <c r="H206" s="35"/>
      <c r="I206" s="180"/>
      <c r="J206" s="35"/>
      <c r="K206" s="35"/>
      <c r="L206" s="36"/>
      <c r="M206" s="181"/>
      <c r="N206" s="182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134</v>
      </c>
      <c r="AU206" s="16" t="s">
        <v>83</v>
      </c>
    </row>
    <row r="207" spans="1:47" s="2" customFormat="1" ht="12">
      <c r="A207" s="35"/>
      <c r="B207" s="36"/>
      <c r="C207" s="35"/>
      <c r="D207" s="178" t="s">
        <v>136</v>
      </c>
      <c r="E207" s="35"/>
      <c r="F207" s="183" t="s">
        <v>804</v>
      </c>
      <c r="G207" s="35"/>
      <c r="H207" s="35"/>
      <c r="I207" s="180"/>
      <c r="J207" s="35"/>
      <c r="K207" s="35"/>
      <c r="L207" s="36"/>
      <c r="M207" s="181"/>
      <c r="N207" s="182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136</v>
      </c>
      <c r="AU207" s="16" t="s">
        <v>83</v>
      </c>
    </row>
    <row r="208" spans="1:51" s="12" customFormat="1" ht="12">
      <c r="A208" s="12"/>
      <c r="B208" s="184"/>
      <c r="C208" s="12"/>
      <c r="D208" s="178" t="s">
        <v>170</v>
      </c>
      <c r="E208" s="185" t="s">
        <v>1</v>
      </c>
      <c r="F208" s="186" t="s">
        <v>805</v>
      </c>
      <c r="G208" s="12"/>
      <c r="H208" s="187">
        <v>30.6</v>
      </c>
      <c r="I208" s="188"/>
      <c r="J208" s="12"/>
      <c r="K208" s="12"/>
      <c r="L208" s="184"/>
      <c r="M208" s="189"/>
      <c r="N208" s="190"/>
      <c r="O208" s="190"/>
      <c r="P208" s="190"/>
      <c r="Q208" s="190"/>
      <c r="R208" s="190"/>
      <c r="S208" s="190"/>
      <c r="T208" s="191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185" t="s">
        <v>170</v>
      </c>
      <c r="AU208" s="185" t="s">
        <v>83</v>
      </c>
      <c r="AV208" s="12" t="s">
        <v>83</v>
      </c>
      <c r="AW208" s="12" t="s">
        <v>30</v>
      </c>
      <c r="AX208" s="12" t="s">
        <v>81</v>
      </c>
      <c r="AY208" s="185" t="s">
        <v>127</v>
      </c>
    </row>
    <row r="209" spans="1:63" s="11" customFormat="1" ht="25.9" customHeight="1">
      <c r="A209" s="11"/>
      <c r="B209" s="152"/>
      <c r="C209" s="11"/>
      <c r="D209" s="153" t="s">
        <v>72</v>
      </c>
      <c r="E209" s="154" t="s">
        <v>316</v>
      </c>
      <c r="F209" s="154" t="s">
        <v>317</v>
      </c>
      <c r="G209" s="11"/>
      <c r="H209" s="11"/>
      <c r="I209" s="155"/>
      <c r="J209" s="156">
        <f>BK209</f>
        <v>0</v>
      </c>
      <c r="K209" s="11"/>
      <c r="L209" s="152"/>
      <c r="M209" s="157"/>
      <c r="N209" s="158"/>
      <c r="O209" s="158"/>
      <c r="P209" s="159">
        <f>P210+P215</f>
        <v>0</v>
      </c>
      <c r="Q209" s="158"/>
      <c r="R209" s="159">
        <f>R210+R215</f>
        <v>0</v>
      </c>
      <c r="S209" s="158"/>
      <c r="T209" s="160">
        <f>T210+T215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153" t="s">
        <v>83</v>
      </c>
      <c r="AT209" s="161" t="s">
        <v>72</v>
      </c>
      <c r="AU209" s="161" t="s">
        <v>73</v>
      </c>
      <c r="AY209" s="153" t="s">
        <v>127</v>
      </c>
      <c r="BK209" s="162">
        <f>BK210+BK215</f>
        <v>0</v>
      </c>
    </row>
    <row r="210" spans="1:63" s="11" customFormat="1" ht="22.8" customHeight="1">
      <c r="A210" s="11"/>
      <c r="B210" s="152"/>
      <c r="C210" s="11"/>
      <c r="D210" s="153" t="s">
        <v>72</v>
      </c>
      <c r="E210" s="200" t="s">
        <v>806</v>
      </c>
      <c r="F210" s="200" t="s">
        <v>807</v>
      </c>
      <c r="G210" s="11"/>
      <c r="H210" s="11"/>
      <c r="I210" s="155"/>
      <c r="J210" s="201">
        <f>BK210</f>
        <v>0</v>
      </c>
      <c r="K210" s="11"/>
      <c r="L210" s="152"/>
      <c r="M210" s="157"/>
      <c r="N210" s="158"/>
      <c r="O210" s="158"/>
      <c r="P210" s="159">
        <f>SUM(P211:P214)</f>
        <v>0</v>
      </c>
      <c r="Q210" s="158"/>
      <c r="R210" s="159">
        <f>SUM(R211:R214)</f>
        <v>0</v>
      </c>
      <c r="S210" s="158"/>
      <c r="T210" s="160">
        <f>SUM(T211:T214)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153" t="s">
        <v>83</v>
      </c>
      <c r="AT210" s="161" t="s">
        <v>72</v>
      </c>
      <c r="AU210" s="161" t="s">
        <v>81</v>
      </c>
      <c r="AY210" s="153" t="s">
        <v>127</v>
      </c>
      <c r="BK210" s="162">
        <f>SUM(BK211:BK214)</f>
        <v>0</v>
      </c>
    </row>
    <row r="211" spans="1:65" s="2" customFormat="1" ht="16.5" customHeight="1">
      <c r="A211" s="35"/>
      <c r="B211" s="163"/>
      <c r="C211" s="164" t="s">
        <v>311</v>
      </c>
      <c r="D211" s="164" t="s">
        <v>128</v>
      </c>
      <c r="E211" s="165" t="s">
        <v>808</v>
      </c>
      <c r="F211" s="166" t="s">
        <v>809</v>
      </c>
      <c r="G211" s="167" t="s">
        <v>243</v>
      </c>
      <c r="H211" s="168">
        <v>28.8</v>
      </c>
      <c r="I211" s="169"/>
      <c r="J211" s="170">
        <f>ROUND(I211*H211,2)</f>
        <v>0</v>
      </c>
      <c r="K211" s="171"/>
      <c r="L211" s="36"/>
      <c r="M211" s="172" t="s">
        <v>1</v>
      </c>
      <c r="N211" s="173" t="s">
        <v>38</v>
      </c>
      <c r="O211" s="74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76" t="s">
        <v>192</v>
      </c>
      <c r="AT211" s="176" t="s">
        <v>128</v>
      </c>
      <c r="AU211" s="176" t="s">
        <v>83</v>
      </c>
      <c r="AY211" s="16" t="s">
        <v>127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6" t="s">
        <v>81</v>
      </c>
      <c r="BK211" s="177">
        <f>ROUND(I211*H211,2)</f>
        <v>0</v>
      </c>
      <c r="BL211" s="16" t="s">
        <v>192</v>
      </c>
      <c r="BM211" s="176" t="s">
        <v>810</v>
      </c>
    </row>
    <row r="212" spans="1:47" s="2" customFormat="1" ht="12">
      <c r="A212" s="35"/>
      <c r="B212" s="36"/>
      <c r="C212" s="35"/>
      <c r="D212" s="178" t="s">
        <v>134</v>
      </c>
      <c r="E212" s="35"/>
      <c r="F212" s="179" t="s">
        <v>809</v>
      </c>
      <c r="G212" s="35"/>
      <c r="H212" s="35"/>
      <c r="I212" s="180"/>
      <c r="J212" s="35"/>
      <c r="K212" s="35"/>
      <c r="L212" s="36"/>
      <c r="M212" s="181"/>
      <c r="N212" s="182"/>
      <c r="O212" s="74"/>
      <c r="P212" s="74"/>
      <c r="Q212" s="74"/>
      <c r="R212" s="74"/>
      <c r="S212" s="74"/>
      <c r="T212" s="7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6" t="s">
        <v>134</v>
      </c>
      <c r="AU212" s="16" t="s">
        <v>83</v>
      </c>
    </row>
    <row r="213" spans="1:47" s="2" customFormat="1" ht="12">
      <c r="A213" s="35"/>
      <c r="B213" s="36"/>
      <c r="C213" s="35"/>
      <c r="D213" s="178" t="s">
        <v>136</v>
      </c>
      <c r="E213" s="35"/>
      <c r="F213" s="183" t="s">
        <v>601</v>
      </c>
      <c r="G213" s="35"/>
      <c r="H213" s="35"/>
      <c r="I213" s="180"/>
      <c r="J213" s="35"/>
      <c r="K213" s="35"/>
      <c r="L213" s="36"/>
      <c r="M213" s="181"/>
      <c r="N213" s="182"/>
      <c r="O213" s="74"/>
      <c r="P213" s="74"/>
      <c r="Q213" s="74"/>
      <c r="R213" s="74"/>
      <c r="S213" s="74"/>
      <c r="T213" s="7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6" t="s">
        <v>136</v>
      </c>
      <c r="AU213" s="16" t="s">
        <v>83</v>
      </c>
    </row>
    <row r="214" spans="1:51" s="12" customFormat="1" ht="12">
      <c r="A214" s="12"/>
      <c r="B214" s="184"/>
      <c r="C214" s="12"/>
      <c r="D214" s="178" t="s">
        <v>170</v>
      </c>
      <c r="E214" s="185" t="s">
        <v>1</v>
      </c>
      <c r="F214" s="186" t="s">
        <v>811</v>
      </c>
      <c r="G214" s="12"/>
      <c r="H214" s="187">
        <v>28.8</v>
      </c>
      <c r="I214" s="188"/>
      <c r="J214" s="12"/>
      <c r="K214" s="12"/>
      <c r="L214" s="184"/>
      <c r="M214" s="189"/>
      <c r="N214" s="190"/>
      <c r="O214" s="190"/>
      <c r="P214" s="190"/>
      <c r="Q214" s="190"/>
      <c r="R214" s="190"/>
      <c r="S214" s="190"/>
      <c r="T214" s="191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T214" s="185" t="s">
        <v>170</v>
      </c>
      <c r="AU214" s="185" t="s">
        <v>83</v>
      </c>
      <c r="AV214" s="12" t="s">
        <v>83</v>
      </c>
      <c r="AW214" s="12" t="s">
        <v>30</v>
      </c>
      <c r="AX214" s="12" t="s">
        <v>81</v>
      </c>
      <c r="AY214" s="185" t="s">
        <v>127</v>
      </c>
    </row>
    <row r="215" spans="1:63" s="11" customFormat="1" ht="22.8" customHeight="1">
      <c r="A215" s="11"/>
      <c r="B215" s="152"/>
      <c r="C215" s="11"/>
      <c r="D215" s="153" t="s">
        <v>72</v>
      </c>
      <c r="E215" s="200" t="s">
        <v>812</v>
      </c>
      <c r="F215" s="200" t="s">
        <v>813</v>
      </c>
      <c r="G215" s="11"/>
      <c r="H215" s="11"/>
      <c r="I215" s="155"/>
      <c r="J215" s="201">
        <f>BK215</f>
        <v>0</v>
      </c>
      <c r="K215" s="11"/>
      <c r="L215" s="152"/>
      <c r="M215" s="157"/>
      <c r="N215" s="158"/>
      <c r="O215" s="158"/>
      <c r="P215" s="159">
        <f>SUM(P216:P219)</f>
        <v>0</v>
      </c>
      <c r="Q215" s="158"/>
      <c r="R215" s="159">
        <f>SUM(R216:R219)</f>
        <v>0</v>
      </c>
      <c r="S215" s="158"/>
      <c r="T215" s="160">
        <f>SUM(T216:T219)</f>
        <v>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R215" s="153" t="s">
        <v>83</v>
      </c>
      <c r="AT215" s="161" t="s">
        <v>72</v>
      </c>
      <c r="AU215" s="161" t="s">
        <v>81</v>
      </c>
      <c r="AY215" s="153" t="s">
        <v>127</v>
      </c>
      <c r="BK215" s="162">
        <f>SUM(BK216:BK219)</f>
        <v>0</v>
      </c>
    </row>
    <row r="216" spans="1:65" s="2" customFormat="1" ht="16.5" customHeight="1">
      <c r="A216" s="35"/>
      <c r="B216" s="163"/>
      <c r="C216" s="164" t="s">
        <v>7</v>
      </c>
      <c r="D216" s="164" t="s">
        <v>128</v>
      </c>
      <c r="E216" s="165" t="s">
        <v>814</v>
      </c>
      <c r="F216" s="166" t="s">
        <v>815</v>
      </c>
      <c r="G216" s="167" t="s">
        <v>243</v>
      </c>
      <c r="H216" s="168">
        <v>20</v>
      </c>
      <c r="I216" s="169"/>
      <c r="J216" s="170">
        <f>ROUND(I216*H216,2)</f>
        <v>0</v>
      </c>
      <c r="K216" s="171"/>
      <c r="L216" s="36"/>
      <c r="M216" s="172" t="s">
        <v>1</v>
      </c>
      <c r="N216" s="173" t="s">
        <v>38</v>
      </c>
      <c r="O216" s="74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76" t="s">
        <v>192</v>
      </c>
      <c r="AT216" s="176" t="s">
        <v>128</v>
      </c>
      <c r="AU216" s="176" t="s">
        <v>83</v>
      </c>
      <c r="AY216" s="16" t="s">
        <v>127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16" t="s">
        <v>81</v>
      </c>
      <c r="BK216" s="177">
        <f>ROUND(I216*H216,2)</f>
        <v>0</v>
      </c>
      <c r="BL216" s="16" t="s">
        <v>192</v>
      </c>
      <c r="BM216" s="176" t="s">
        <v>816</v>
      </c>
    </row>
    <row r="217" spans="1:47" s="2" customFormat="1" ht="12">
      <c r="A217" s="35"/>
      <c r="B217" s="36"/>
      <c r="C217" s="35"/>
      <c r="D217" s="178" t="s">
        <v>134</v>
      </c>
      <c r="E217" s="35"/>
      <c r="F217" s="179" t="s">
        <v>815</v>
      </c>
      <c r="G217" s="35"/>
      <c r="H217" s="35"/>
      <c r="I217" s="180"/>
      <c r="J217" s="35"/>
      <c r="K217" s="35"/>
      <c r="L217" s="36"/>
      <c r="M217" s="181"/>
      <c r="N217" s="182"/>
      <c r="O217" s="74"/>
      <c r="P217" s="74"/>
      <c r="Q217" s="74"/>
      <c r="R217" s="74"/>
      <c r="S217" s="74"/>
      <c r="T217" s="7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6" t="s">
        <v>134</v>
      </c>
      <c r="AU217" s="16" t="s">
        <v>83</v>
      </c>
    </row>
    <row r="218" spans="1:47" s="2" customFormat="1" ht="12">
      <c r="A218" s="35"/>
      <c r="B218" s="36"/>
      <c r="C218" s="35"/>
      <c r="D218" s="178" t="s">
        <v>136</v>
      </c>
      <c r="E218" s="35"/>
      <c r="F218" s="183" t="s">
        <v>817</v>
      </c>
      <c r="G218" s="35"/>
      <c r="H218" s="35"/>
      <c r="I218" s="180"/>
      <c r="J218" s="35"/>
      <c r="K218" s="35"/>
      <c r="L218" s="36"/>
      <c r="M218" s="181"/>
      <c r="N218" s="182"/>
      <c r="O218" s="74"/>
      <c r="P218" s="74"/>
      <c r="Q218" s="74"/>
      <c r="R218" s="74"/>
      <c r="S218" s="74"/>
      <c r="T218" s="7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6" t="s">
        <v>136</v>
      </c>
      <c r="AU218" s="16" t="s">
        <v>83</v>
      </c>
    </row>
    <row r="219" spans="1:51" s="12" customFormat="1" ht="12">
      <c r="A219" s="12"/>
      <c r="B219" s="184"/>
      <c r="C219" s="12"/>
      <c r="D219" s="178" t="s">
        <v>170</v>
      </c>
      <c r="E219" s="185" t="s">
        <v>1</v>
      </c>
      <c r="F219" s="186" t="s">
        <v>818</v>
      </c>
      <c r="G219" s="12"/>
      <c r="H219" s="187">
        <v>20</v>
      </c>
      <c r="I219" s="188"/>
      <c r="J219" s="12"/>
      <c r="K219" s="12"/>
      <c r="L219" s="184"/>
      <c r="M219" s="189"/>
      <c r="N219" s="190"/>
      <c r="O219" s="190"/>
      <c r="P219" s="190"/>
      <c r="Q219" s="190"/>
      <c r="R219" s="190"/>
      <c r="S219" s="190"/>
      <c r="T219" s="191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185" t="s">
        <v>170</v>
      </c>
      <c r="AU219" s="185" t="s">
        <v>83</v>
      </c>
      <c r="AV219" s="12" t="s">
        <v>83</v>
      </c>
      <c r="AW219" s="12" t="s">
        <v>30</v>
      </c>
      <c r="AX219" s="12" t="s">
        <v>81</v>
      </c>
      <c r="AY219" s="185" t="s">
        <v>127</v>
      </c>
    </row>
    <row r="220" spans="1:63" s="11" customFormat="1" ht="25.9" customHeight="1">
      <c r="A220" s="11"/>
      <c r="B220" s="152"/>
      <c r="C220" s="11"/>
      <c r="D220" s="153" t="s">
        <v>72</v>
      </c>
      <c r="E220" s="154" t="s">
        <v>124</v>
      </c>
      <c r="F220" s="154" t="s">
        <v>125</v>
      </c>
      <c r="G220" s="11"/>
      <c r="H220" s="11"/>
      <c r="I220" s="155"/>
      <c r="J220" s="156">
        <f>BK220</f>
        <v>0</v>
      </c>
      <c r="K220" s="11"/>
      <c r="L220" s="152"/>
      <c r="M220" s="157"/>
      <c r="N220" s="158"/>
      <c r="O220" s="158"/>
      <c r="P220" s="159">
        <f>SUM(P221:P230)</f>
        <v>0</v>
      </c>
      <c r="Q220" s="158"/>
      <c r="R220" s="159">
        <f>SUM(R221:R230)</f>
        <v>0</v>
      </c>
      <c r="S220" s="158"/>
      <c r="T220" s="160">
        <f>SUM(T221:T230)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153" t="s">
        <v>126</v>
      </c>
      <c r="AT220" s="161" t="s">
        <v>72</v>
      </c>
      <c r="AU220" s="161" t="s">
        <v>73</v>
      </c>
      <c r="AY220" s="153" t="s">
        <v>127</v>
      </c>
      <c r="BK220" s="162">
        <f>SUM(BK221:BK230)</f>
        <v>0</v>
      </c>
    </row>
    <row r="221" spans="1:65" s="2" customFormat="1" ht="21.75" customHeight="1">
      <c r="A221" s="35"/>
      <c r="B221" s="163"/>
      <c r="C221" s="164" t="s">
        <v>325</v>
      </c>
      <c r="D221" s="164" t="s">
        <v>128</v>
      </c>
      <c r="E221" s="165" t="s">
        <v>326</v>
      </c>
      <c r="F221" s="166" t="s">
        <v>327</v>
      </c>
      <c r="G221" s="167" t="s">
        <v>328</v>
      </c>
      <c r="H221" s="168">
        <v>27.064</v>
      </c>
      <c r="I221" s="169"/>
      <c r="J221" s="170">
        <f>ROUND(I221*H221,2)</f>
        <v>0</v>
      </c>
      <c r="K221" s="171"/>
      <c r="L221" s="36"/>
      <c r="M221" s="172" t="s">
        <v>1</v>
      </c>
      <c r="N221" s="173" t="s">
        <v>38</v>
      </c>
      <c r="O221" s="74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76" t="s">
        <v>132</v>
      </c>
      <c r="AT221" s="176" t="s">
        <v>128</v>
      </c>
      <c r="AU221" s="176" t="s">
        <v>81</v>
      </c>
      <c r="AY221" s="16" t="s">
        <v>127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6" t="s">
        <v>81</v>
      </c>
      <c r="BK221" s="177">
        <f>ROUND(I221*H221,2)</f>
        <v>0</v>
      </c>
      <c r="BL221" s="16" t="s">
        <v>132</v>
      </c>
      <c r="BM221" s="176" t="s">
        <v>819</v>
      </c>
    </row>
    <row r="222" spans="1:47" s="2" customFormat="1" ht="12">
      <c r="A222" s="35"/>
      <c r="B222" s="36"/>
      <c r="C222" s="35"/>
      <c r="D222" s="178" t="s">
        <v>134</v>
      </c>
      <c r="E222" s="35"/>
      <c r="F222" s="179" t="s">
        <v>327</v>
      </c>
      <c r="G222" s="35"/>
      <c r="H222" s="35"/>
      <c r="I222" s="180"/>
      <c r="J222" s="35"/>
      <c r="K222" s="35"/>
      <c r="L222" s="36"/>
      <c r="M222" s="181"/>
      <c r="N222" s="182"/>
      <c r="O222" s="74"/>
      <c r="P222" s="74"/>
      <c r="Q222" s="74"/>
      <c r="R222" s="74"/>
      <c r="S222" s="74"/>
      <c r="T222" s="7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6" t="s">
        <v>134</v>
      </c>
      <c r="AU222" s="16" t="s">
        <v>81</v>
      </c>
    </row>
    <row r="223" spans="1:47" s="2" customFormat="1" ht="12">
      <c r="A223" s="35"/>
      <c r="B223" s="36"/>
      <c r="C223" s="35"/>
      <c r="D223" s="178" t="s">
        <v>136</v>
      </c>
      <c r="E223" s="35"/>
      <c r="F223" s="183" t="s">
        <v>330</v>
      </c>
      <c r="G223" s="35"/>
      <c r="H223" s="35"/>
      <c r="I223" s="180"/>
      <c r="J223" s="35"/>
      <c r="K223" s="35"/>
      <c r="L223" s="36"/>
      <c r="M223" s="181"/>
      <c r="N223" s="182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136</v>
      </c>
      <c r="AU223" s="16" t="s">
        <v>81</v>
      </c>
    </row>
    <row r="224" spans="1:51" s="12" customFormat="1" ht="12">
      <c r="A224" s="12"/>
      <c r="B224" s="184"/>
      <c r="C224" s="12"/>
      <c r="D224" s="178" t="s">
        <v>170</v>
      </c>
      <c r="E224" s="185" t="s">
        <v>1</v>
      </c>
      <c r="F224" s="186" t="s">
        <v>820</v>
      </c>
      <c r="G224" s="12"/>
      <c r="H224" s="187">
        <v>27.064</v>
      </c>
      <c r="I224" s="188"/>
      <c r="J224" s="12"/>
      <c r="K224" s="12"/>
      <c r="L224" s="184"/>
      <c r="M224" s="189"/>
      <c r="N224" s="190"/>
      <c r="O224" s="190"/>
      <c r="P224" s="190"/>
      <c r="Q224" s="190"/>
      <c r="R224" s="190"/>
      <c r="S224" s="190"/>
      <c r="T224" s="191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185" t="s">
        <v>170</v>
      </c>
      <c r="AU224" s="185" t="s">
        <v>81</v>
      </c>
      <c r="AV224" s="12" t="s">
        <v>83</v>
      </c>
      <c r="AW224" s="12" t="s">
        <v>30</v>
      </c>
      <c r="AX224" s="12" t="s">
        <v>81</v>
      </c>
      <c r="AY224" s="185" t="s">
        <v>127</v>
      </c>
    </row>
    <row r="225" spans="1:65" s="2" customFormat="1" ht="16.5" customHeight="1">
      <c r="A225" s="35"/>
      <c r="B225" s="163"/>
      <c r="C225" s="164" t="s">
        <v>332</v>
      </c>
      <c r="D225" s="164" t="s">
        <v>128</v>
      </c>
      <c r="E225" s="165" t="s">
        <v>821</v>
      </c>
      <c r="F225" s="166" t="s">
        <v>822</v>
      </c>
      <c r="G225" s="167" t="s">
        <v>131</v>
      </c>
      <c r="H225" s="168">
        <v>1</v>
      </c>
      <c r="I225" s="169"/>
      <c r="J225" s="170">
        <f>ROUND(I225*H225,2)</f>
        <v>0</v>
      </c>
      <c r="K225" s="171"/>
      <c r="L225" s="36"/>
      <c r="M225" s="172" t="s">
        <v>1</v>
      </c>
      <c r="N225" s="173" t="s">
        <v>38</v>
      </c>
      <c r="O225" s="74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76" t="s">
        <v>132</v>
      </c>
      <c r="AT225" s="176" t="s">
        <v>128</v>
      </c>
      <c r="AU225" s="176" t="s">
        <v>81</v>
      </c>
      <c r="AY225" s="16" t="s">
        <v>127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6" t="s">
        <v>81</v>
      </c>
      <c r="BK225" s="177">
        <f>ROUND(I225*H225,2)</f>
        <v>0</v>
      </c>
      <c r="BL225" s="16" t="s">
        <v>132</v>
      </c>
      <c r="BM225" s="176" t="s">
        <v>823</v>
      </c>
    </row>
    <row r="226" spans="1:47" s="2" customFormat="1" ht="12">
      <c r="A226" s="35"/>
      <c r="B226" s="36"/>
      <c r="C226" s="35"/>
      <c r="D226" s="178" t="s">
        <v>134</v>
      </c>
      <c r="E226" s="35"/>
      <c r="F226" s="179" t="s">
        <v>824</v>
      </c>
      <c r="G226" s="35"/>
      <c r="H226" s="35"/>
      <c r="I226" s="180"/>
      <c r="J226" s="35"/>
      <c r="K226" s="35"/>
      <c r="L226" s="36"/>
      <c r="M226" s="181"/>
      <c r="N226" s="182"/>
      <c r="O226" s="74"/>
      <c r="P226" s="74"/>
      <c r="Q226" s="74"/>
      <c r="R226" s="74"/>
      <c r="S226" s="74"/>
      <c r="T226" s="7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6" t="s">
        <v>134</v>
      </c>
      <c r="AU226" s="16" t="s">
        <v>81</v>
      </c>
    </row>
    <row r="227" spans="1:47" s="2" customFormat="1" ht="12">
      <c r="A227" s="35"/>
      <c r="B227" s="36"/>
      <c r="C227" s="35"/>
      <c r="D227" s="178" t="s">
        <v>136</v>
      </c>
      <c r="E227" s="35"/>
      <c r="F227" s="183" t="s">
        <v>825</v>
      </c>
      <c r="G227" s="35"/>
      <c r="H227" s="35"/>
      <c r="I227" s="180"/>
      <c r="J227" s="35"/>
      <c r="K227" s="35"/>
      <c r="L227" s="36"/>
      <c r="M227" s="181"/>
      <c r="N227" s="182"/>
      <c r="O227" s="74"/>
      <c r="P227" s="74"/>
      <c r="Q227" s="74"/>
      <c r="R227" s="74"/>
      <c r="S227" s="74"/>
      <c r="T227" s="7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6" t="s">
        <v>136</v>
      </c>
      <c r="AU227" s="16" t="s">
        <v>81</v>
      </c>
    </row>
    <row r="228" spans="1:65" s="2" customFormat="1" ht="16.5" customHeight="1">
      <c r="A228" s="35"/>
      <c r="B228" s="163"/>
      <c r="C228" s="164" t="s">
        <v>338</v>
      </c>
      <c r="D228" s="164" t="s">
        <v>128</v>
      </c>
      <c r="E228" s="165" t="s">
        <v>826</v>
      </c>
      <c r="F228" s="166" t="s">
        <v>827</v>
      </c>
      <c r="G228" s="167" t="s">
        <v>131</v>
      </c>
      <c r="H228" s="168">
        <v>1</v>
      </c>
      <c r="I228" s="169"/>
      <c r="J228" s="170">
        <f>ROUND(I228*H228,2)</f>
        <v>0</v>
      </c>
      <c r="K228" s="171"/>
      <c r="L228" s="36"/>
      <c r="M228" s="172" t="s">
        <v>1</v>
      </c>
      <c r="N228" s="173" t="s">
        <v>38</v>
      </c>
      <c r="O228" s="74"/>
      <c r="P228" s="174">
        <f>O228*H228</f>
        <v>0</v>
      </c>
      <c r="Q228" s="174">
        <v>0</v>
      </c>
      <c r="R228" s="174">
        <f>Q228*H228</f>
        <v>0</v>
      </c>
      <c r="S228" s="174">
        <v>0</v>
      </c>
      <c r="T228" s="17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76" t="s">
        <v>132</v>
      </c>
      <c r="AT228" s="176" t="s">
        <v>128</v>
      </c>
      <c r="AU228" s="176" t="s">
        <v>81</v>
      </c>
      <c r="AY228" s="16" t="s">
        <v>127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6" t="s">
        <v>81</v>
      </c>
      <c r="BK228" s="177">
        <f>ROUND(I228*H228,2)</f>
        <v>0</v>
      </c>
      <c r="BL228" s="16" t="s">
        <v>132</v>
      </c>
      <c r="BM228" s="176" t="s">
        <v>828</v>
      </c>
    </row>
    <row r="229" spans="1:47" s="2" customFormat="1" ht="12">
      <c r="A229" s="35"/>
      <c r="B229" s="36"/>
      <c r="C229" s="35"/>
      <c r="D229" s="178" t="s">
        <v>134</v>
      </c>
      <c r="E229" s="35"/>
      <c r="F229" s="179" t="s">
        <v>829</v>
      </c>
      <c r="G229" s="35"/>
      <c r="H229" s="35"/>
      <c r="I229" s="180"/>
      <c r="J229" s="35"/>
      <c r="K229" s="35"/>
      <c r="L229" s="36"/>
      <c r="M229" s="181"/>
      <c r="N229" s="182"/>
      <c r="O229" s="74"/>
      <c r="P229" s="74"/>
      <c r="Q229" s="74"/>
      <c r="R229" s="74"/>
      <c r="S229" s="74"/>
      <c r="T229" s="7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6" t="s">
        <v>134</v>
      </c>
      <c r="AU229" s="16" t="s">
        <v>81</v>
      </c>
    </row>
    <row r="230" spans="1:47" s="2" customFormat="1" ht="12">
      <c r="A230" s="35"/>
      <c r="B230" s="36"/>
      <c r="C230" s="35"/>
      <c r="D230" s="178" t="s">
        <v>136</v>
      </c>
      <c r="E230" s="35"/>
      <c r="F230" s="183" t="s">
        <v>830</v>
      </c>
      <c r="G230" s="35"/>
      <c r="H230" s="35"/>
      <c r="I230" s="180"/>
      <c r="J230" s="35"/>
      <c r="K230" s="35"/>
      <c r="L230" s="36"/>
      <c r="M230" s="192"/>
      <c r="N230" s="193"/>
      <c r="O230" s="194"/>
      <c r="P230" s="194"/>
      <c r="Q230" s="194"/>
      <c r="R230" s="194"/>
      <c r="S230" s="194"/>
      <c r="T230" s="19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6" t="s">
        <v>136</v>
      </c>
      <c r="AU230" s="16" t="s">
        <v>81</v>
      </c>
    </row>
    <row r="231" spans="1:31" s="2" customFormat="1" ht="6.95" customHeight="1">
      <c r="A231" s="35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36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autoFilter ref="C124:K23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9" t="s">
        <v>16</v>
      </c>
      <c r="L6" s="19"/>
    </row>
    <row r="7" spans="2:12" s="1" customFormat="1" ht="16.5" customHeight="1" hidden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 hidden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36"/>
      <c r="C9" s="35"/>
      <c r="D9" s="35"/>
      <c r="E9" s="64" t="s">
        <v>831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13. 5. 2022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123" t="s">
        <v>37</v>
      </c>
      <c r="E33" s="29" t="s">
        <v>38</v>
      </c>
      <c r="F33" s="124">
        <f>ROUND((SUM(BE124:BE200)),2)</f>
        <v>0</v>
      </c>
      <c r="G33" s="35"/>
      <c r="H33" s="35"/>
      <c r="I33" s="125">
        <v>0.21</v>
      </c>
      <c r="J33" s="124">
        <f>ROUND(((SUM(BE124:BE200))*I33),2)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39</v>
      </c>
      <c r="F34" s="124">
        <f>ROUND((SUM(BF124:BF200)),2)</f>
        <v>0</v>
      </c>
      <c r="G34" s="35"/>
      <c r="H34" s="35"/>
      <c r="I34" s="125">
        <v>0.15</v>
      </c>
      <c r="J34" s="124">
        <f>ROUND(((SUM(BF124:BF200))*I34),2)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ROUND((SUM(BG124:BG200)),2)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ROUND((SUM(BH124:BH200)),2)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ROUND((SUM(BI124:BI200)),2)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5"/>
      <c r="D87" s="35"/>
      <c r="E87" s="64" t="str">
        <f>E9</f>
        <v>SO 301.2 - Ochrana vodovodu - definitivní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13. 5. 2022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J124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 hidden="1">
      <c r="A97" s="9"/>
      <c r="B97" s="137"/>
      <c r="C97" s="9"/>
      <c r="D97" s="138" t="s">
        <v>206</v>
      </c>
      <c r="E97" s="139"/>
      <c r="F97" s="139"/>
      <c r="G97" s="139"/>
      <c r="H97" s="139"/>
      <c r="I97" s="139"/>
      <c r="J97" s="140">
        <f>J125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 hidden="1">
      <c r="A98" s="13"/>
      <c r="B98" s="196"/>
      <c r="C98" s="13"/>
      <c r="D98" s="197" t="s">
        <v>207</v>
      </c>
      <c r="E98" s="198"/>
      <c r="F98" s="198"/>
      <c r="G98" s="198"/>
      <c r="H98" s="198"/>
      <c r="I98" s="198"/>
      <c r="J98" s="199">
        <f>J126</f>
        <v>0</v>
      </c>
      <c r="K98" s="13"/>
      <c r="L98" s="196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 hidden="1">
      <c r="A99" s="13"/>
      <c r="B99" s="196"/>
      <c r="C99" s="13"/>
      <c r="D99" s="197" t="s">
        <v>715</v>
      </c>
      <c r="E99" s="198"/>
      <c r="F99" s="198"/>
      <c r="G99" s="198"/>
      <c r="H99" s="198"/>
      <c r="I99" s="198"/>
      <c r="J99" s="199">
        <f>J143</f>
        <v>0</v>
      </c>
      <c r="K99" s="13"/>
      <c r="L99" s="196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 hidden="1">
      <c r="A100" s="13"/>
      <c r="B100" s="196"/>
      <c r="C100" s="13"/>
      <c r="D100" s="197" t="s">
        <v>351</v>
      </c>
      <c r="E100" s="198"/>
      <c r="F100" s="198"/>
      <c r="G100" s="198"/>
      <c r="H100" s="198"/>
      <c r="I100" s="198"/>
      <c r="J100" s="199">
        <f>J148</f>
        <v>0</v>
      </c>
      <c r="K100" s="13"/>
      <c r="L100" s="19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3" customFormat="1" ht="19.9" customHeight="1" hidden="1">
      <c r="A101" s="13"/>
      <c r="B101" s="196"/>
      <c r="C101" s="13"/>
      <c r="D101" s="197" t="s">
        <v>209</v>
      </c>
      <c r="E101" s="198"/>
      <c r="F101" s="198"/>
      <c r="G101" s="198"/>
      <c r="H101" s="198"/>
      <c r="I101" s="198"/>
      <c r="J101" s="199">
        <f>J179</f>
        <v>0</v>
      </c>
      <c r="K101" s="13"/>
      <c r="L101" s="196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9" customFormat="1" ht="24.95" customHeight="1" hidden="1">
      <c r="A102" s="9"/>
      <c r="B102" s="137"/>
      <c r="C102" s="9"/>
      <c r="D102" s="138" t="s">
        <v>210</v>
      </c>
      <c r="E102" s="139"/>
      <c r="F102" s="139"/>
      <c r="G102" s="139"/>
      <c r="H102" s="139"/>
      <c r="I102" s="139"/>
      <c r="J102" s="140">
        <f>J184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3" customFormat="1" ht="19.9" customHeight="1" hidden="1">
      <c r="A103" s="13"/>
      <c r="B103" s="196"/>
      <c r="C103" s="13"/>
      <c r="D103" s="197" t="s">
        <v>716</v>
      </c>
      <c r="E103" s="198"/>
      <c r="F103" s="198"/>
      <c r="G103" s="198"/>
      <c r="H103" s="198"/>
      <c r="I103" s="198"/>
      <c r="J103" s="199">
        <f>J185</f>
        <v>0</v>
      </c>
      <c r="K103" s="13"/>
      <c r="L103" s="196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9" customFormat="1" ht="24.95" customHeight="1" hidden="1">
      <c r="A104" s="9"/>
      <c r="B104" s="137"/>
      <c r="C104" s="9"/>
      <c r="D104" s="138" t="s">
        <v>110</v>
      </c>
      <c r="E104" s="139"/>
      <c r="F104" s="139"/>
      <c r="G104" s="139"/>
      <c r="H104" s="139"/>
      <c r="I104" s="139"/>
      <c r="J104" s="140">
        <f>J190</f>
        <v>0</v>
      </c>
      <c r="K104" s="9"/>
      <c r="L104" s="13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 hidden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t="12" hidden="1"/>
    <row r="108" ht="12" hidden="1"/>
    <row r="109" ht="12" hidden="1"/>
    <row r="110" spans="1:31" s="2" customFormat="1" ht="6.95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111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5"/>
      <c r="D114" s="35"/>
      <c r="E114" s="118" t="str">
        <f>E7</f>
        <v>Kostelec_most ev.č.244-006</v>
      </c>
      <c r="F114" s="29"/>
      <c r="G114" s="29"/>
      <c r="H114" s="29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103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5"/>
      <c r="D116" s="35"/>
      <c r="E116" s="64" t="str">
        <f>E9</f>
        <v>SO 301.2 - Ochrana vodovodu - definitivní</v>
      </c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5"/>
      <c r="E118" s="35"/>
      <c r="F118" s="24" t="str">
        <f>F12</f>
        <v xml:space="preserve"> </v>
      </c>
      <c r="G118" s="35"/>
      <c r="H118" s="35"/>
      <c r="I118" s="29" t="s">
        <v>22</v>
      </c>
      <c r="J118" s="66" t="str">
        <f>IF(J12="","",J12)</f>
        <v>13. 5. 2022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5"/>
      <c r="E120" s="35"/>
      <c r="F120" s="24" t="str">
        <f>E15</f>
        <v xml:space="preserve"> </v>
      </c>
      <c r="G120" s="35"/>
      <c r="H120" s="35"/>
      <c r="I120" s="29" t="s">
        <v>29</v>
      </c>
      <c r="J120" s="33" t="str">
        <f>E21</f>
        <v xml:space="preserve"> 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5"/>
      <c r="E121" s="35"/>
      <c r="F121" s="24" t="str">
        <f>IF(E18="","",E18)</f>
        <v>Vyplň údaj</v>
      </c>
      <c r="G121" s="35"/>
      <c r="H121" s="35"/>
      <c r="I121" s="29" t="s">
        <v>31</v>
      </c>
      <c r="J121" s="33" t="str">
        <f>E24</f>
        <v xml:space="preserve"> 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0" customFormat="1" ht="29.25" customHeight="1">
      <c r="A123" s="141"/>
      <c r="B123" s="142"/>
      <c r="C123" s="143" t="s">
        <v>112</v>
      </c>
      <c r="D123" s="144" t="s">
        <v>58</v>
      </c>
      <c r="E123" s="144" t="s">
        <v>54</v>
      </c>
      <c r="F123" s="144" t="s">
        <v>55</v>
      </c>
      <c r="G123" s="144" t="s">
        <v>113</v>
      </c>
      <c r="H123" s="144" t="s">
        <v>114</v>
      </c>
      <c r="I123" s="144" t="s">
        <v>115</v>
      </c>
      <c r="J123" s="145" t="s">
        <v>107</v>
      </c>
      <c r="K123" s="146" t="s">
        <v>116</v>
      </c>
      <c r="L123" s="147"/>
      <c r="M123" s="83" t="s">
        <v>1</v>
      </c>
      <c r="N123" s="84" t="s">
        <v>37</v>
      </c>
      <c r="O123" s="84" t="s">
        <v>117</v>
      </c>
      <c r="P123" s="84" t="s">
        <v>118</v>
      </c>
      <c r="Q123" s="84" t="s">
        <v>119</v>
      </c>
      <c r="R123" s="84" t="s">
        <v>120</v>
      </c>
      <c r="S123" s="84" t="s">
        <v>121</v>
      </c>
      <c r="T123" s="85" t="s">
        <v>122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</row>
    <row r="124" spans="1:63" s="2" customFormat="1" ht="22.8" customHeight="1">
      <c r="A124" s="35"/>
      <c r="B124" s="36"/>
      <c r="C124" s="90" t="s">
        <v>123</v>
      </c>
      <c r="D124" s="35"/>
      <c r="E124" s="35"/>
      <c r="F124" s="35"/>
      <c r="G124" s="35"/>
      <c r="H124" s="35"/>
      <c r="I124" s="35"/>
      <c r="J124" s="148">
        <f>BK124</f>
        <v>0</v>
      </c>
      <c r="K124" s="35"/>
      <c r="L124" s="36"/>
      <c r="M124" s="86"/>
      <c r="N124" s="70"/>
      <c r="O124" s="87"/>
      <c r="P124" s="149">
        <f>P125+P184+P190</f>
        <v>0</v>
      </c>
      <c r="Q124" s="87"/>
      <c r="R124" s="149">
        <f>R125+R184+R190</f>
        <v>0</v>
      </c>
      <c r="S124" s="87"/>
      <c r="T124" s="150">
        <f>T125+T184+T190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72</v>
      </c>
      <c r="AU124" s="16" t="s">
        <v>109</v>
      </c>
      <c r="BK124" s="151">
        <f>BK125+BK184+BK190</f>
        <v>0</v>
      </c>
    </row>
    <row r="125" spans="1:63" s="11" customFormat="1" ht="25.9" customHeight="1">
      <c r="A125" s="11"/>
      <c r="B125" s="152"/>
      <c r="C125" s="11"/>
      <c r="D125" s="153" t="s">
        <v>72</v>
      </c>
      <c r="E125" s="154" t="s">
        <v>212</v>
      </c>
      <c r="F125" s="154" t="s">
        <v>213</v>
      </c>
      <c r="G125" s="11"/>
      <c r="H125" s="11"/>
      <c r="I125" s="155"/>
      <c r="J125" s="156">
        <f>BK125</f>
        <v>0</v>
      </c>
      <c r="K125" s="11"/>
      <c r="L125" s="152"/>
      <c r="M125" s="157"/>
      <c r="N125" s="158"/>
      <c r="O125" s="158"/>
      <c r="P125" s="159">
        <f>P126+P143+P148+P179</f>
        <v>0</v>
      </c>
      <c r="Q125" s="158"/>
      <c r="R125" s="159">
        <f>R126+R143+R148+R179</f>
        <v>0</v>
      </c>
      <c r="S125" s="158"/>
      <c r="T125" s="160">
        <f>T126+T143+T148+T179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53" t="s">
        <v>81</v>
      </c>
      <c r="AT125" s="161" t="s">
        <v>72</v>
      </c>
      <c r="AU125" s="161" t="s">
        <v>73</v>
      </c>
      <c r="AY125" s="153" t="s">
        <v>127</v>
      </c>
      <c r="BK125" s="162">
        <f>BK126+BK143+BK148+BK179</f>
        <v>0</v>
      </c>
    </row>
    <row r="126" spans="1:63" s="11" customFormat="1" ht="22.8" customHeight="1">
      <c r="A126" s="11"/>
      <c r="B126" s="152"/>
      <c r="C126" s="11"/>
      <c r="D126" s="153" t="s">
        <v>72</v>
      </c>
      <c r="E126" s="200" t="s">
        <v>81</v>
      </c>
      <c r="F126" s="200" t="s">
        <v>214</v>
      </c>
      <c r="G126" s="11"/>
      <c r="H126" s="11"/>
      <c r="I126" s="155"/>
      <c r="J126" s="201">
        <f>BK126</f>
        <v>0</v>
      </c>
      <c r="K126" s="11"/>
      <c r="L126" s="152"/>
      <c r="M126" s="157"/>
      <c r="N126" s="158"/>
      <c r="O126" s="158"/>
      <c r="P126" s="159">
        <f>SUM(P127:P142)</f>
        <v>0</v>
      </c>
      <c r="Q126" s="158"/>
      <c r="R126" s="159">
        <f>SUM(R127:R142)</f>
        <v>0</v>
      </c>
      <c r="S126" s="158"/>
      <c r="T126" s="160">
        <f>SUM(T127:T142)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3" t="s">
        <v>81</v>
      </c>
      <c r="AT126" s="161" t="s">
        <v>72</v>
      </c>
      <c r="AU126" s="161" t="s">
        <v>81</v>
      </c>
      <c r="AY126" s="153" t="s">
        <v>127</v>
      </c>
      <c r="BK126" s="162">
        <f>SUM(BK127:BK142)</f>
        <v>0</v>
      </c>
    </row>
    <row r="127" spans="1:65" s="2" customFormat="1" ht="16.5" customHeight="1">
      <c r="A127" s="35"/>
      <c r="B127" s="163"/>
      <c r="C127" s="164" t="s">
        <v>81</v>
      </c>
      <c r="D127" s="164" t="s">
        <v>128</v>
      </c>
      <c r="E127" s="165" t="s">
        <v>722</v>
      </c>
      <c r="F127" s="166" t="s">
        <v>723</v>
      </c>
      <c r="G127" s="167" t="s">
        <v>217</v>
      </c>
      <c r="H127" s="168">
        <v>5</v>
      </c>
      <c r="I127" s="169"/>
      <c r="J127" s="170">
        <f>ROUND(I127*H127,2)</f>
        <v>0</v>
      </c>
      <c r="K127" s="171"/>
      <c r="L127" s="36"/>
      <c r="M127" s="172" t="s">
        <v>1</v>
      </c>
      <c r="N127" s="173" t="s">
        <v>38</v>
      </c>
      <c r="O127" s="74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76" t="s">
        <v>126</v>
      </c>
      <c r="AT127" s="176" t="s">
        <v>128</v>
      </c>
      <c r="AU127" s="176" t="s">
        <v>83</v>
      </c>
      <c r="AY127" s="16" t="s">
        <v>127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6" t="s">
        <v>81</v>
      </c>
      <c r="BK127" s="177">
        <f>ROUND(I127*H127,2)</f>
        <v>0</v>
      </c>
      <c r="BL127" s="16" t="s">
        <v>126</v>
      </c>
      <c r="BM127" s="176" t="s">
        <v>832</v>
      </c>
    </row>
    <row r="128" spans="1:47" s="2" customFormat="1" ht="12">
      <c r="A128" s="35"/>
      <c r="B128" s="36"/>
      <c r="C128" s="35"/>
      <c r="D128" s="178" t="s">
        <v>134</v>
      </c>
      <c r="E128" s="35"/>
      <c r="F128" s="179" t="s">
        <v>723</v>
      </c>
      <c r="G128" s="35"/>
      <c r="H128" s="35"/>
      <c r="I128" s="180"/>
      <c r="J128" s="35"/>
      <c r="K128" s="35"/>
      <c r="L128" s="36"/>
      <c r="M128" s="181"/>
      <c r="N128" s="182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134</v>
      </c>
      <c r="AU128" s="16" t="s">
        <v>83</v>
      </c>
    </row>
    <row r="129" spans="1:47" s="2" customFormat="1" ht="12">
      <c r="A129" s="35"/>
      <c r="B129" s="36"/>
      <c r="C129" s="35"/>
      <c r="D129" s="178" t="s">
        <v>136</v>
      </c>
      <c r="E129" s="35"/>
      <c r="F129" s="183" t="s">
        <v>725</v>
      </c>
      <c r="G129" s="35"/>
      <c r="H129" s="35"/>
      <c r="I129" s="180"/>
      <c r="J129" s="35"/>
      <c r="K129" s="35"/>
      <c r="L129" s="36"/>
      <c r="M129" s="181"/>
      <c r="N129" s="182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136</v>
      </c>
      <c r="AU129" s="16" t="s">
        <v>83</v>
      </c>
    </row>
    <row r="130" spans="1:51" s="12" customFormat="1" ht="12">
      <c r="A130" s="12"/>
      <c r="B130" s="184"/>
      <c r="C130" s="12"/>
      <c r="D130" s="178" t="s">
        <v>170</v>
      </c>
      <c r="E130" s="185" t="s">
        <v>1</v>
      </c>
      <c r="F130" s="186" t="s">
        <v>833</v>
      </c>
      <c r="G130" s="12"/>
      <c r="H130" s="187">
        <v>5</v>
      </c>
      <c r="I130" s="188"/>
      <c r="J130" s="12"/>
      <c r="K130" s="12"/>
      <c r="L130" s="184"/>
      <c r="M130" s="189"/>
      <c r="N130" s="190"/>
      <c r="O130" s="190"/>
      <c r="P130" s="190"/>
      <c r="Q130" s="190"/>
      <c r="R130" s="190"/>
      <c r="S130" s="190"/>
      <c r="T130" s="19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185" t="s">
        <v>170</v>
      </c>
      <c r="AU130" s="185" t="s">
        <v>83</v>
      </c>
      <c r="AV130" s="12" t="s">
        <v>83</v>
      </c>
      <c r="AW130" s="12" t="s">
        <v>30</v>
      </c>
      <c r="AX130" s="12" t="s">
        <v>81</v>
      </c>
      <c r="AY130" s="185" t="s">
        <v>127</v>
      </c>
    </row>
    <row r="131" spans="1:65" s="2" customFormat="1" ht="21.75" customHeight="1">
      <c r="A131" s="35"/>
      <c r="B131" s="163"/>
      <c r="C131" s="164" t="s">
        <v>83</v>
      </c>
      <c r="D131" s="164" t="s">
        <v>128</v>
      </c>
      <c r="E131" s="165" t="s">
        <v>727</v>
      </c>
      <c r="F131" s="166" t="s">
        <v>728</v>
      </c>
      <c r="G131" s="167" t="s">
        <v>217</v>
      </c>
      <c r="H131" s="168">
        <v>14.96</v>
      </c>
      <c r="I131" s="169"/>
      <c r="J131" s="170">
        <f>ROUND(I131*H131,2)</f>
        <v>0</v>
      </c>
      <c r="K131" s="171"/>
      <c r="L131" s="36"/>
      <c r="M131" s="172" t="s">
        <v>1</v>
      </c>
      <c r="N131" s="173" t="s">
        <v>38</v>
      </c>
      <c r="O131" s="74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76" t="s">
        <v>126</v>
      </c>
      <c r="AT131" s="176" t="s">
        <v>128</v>
      </c>
      <c r="AU131" s="176" t="s">
        <v>83</v>
      </c>
      <c r="AY131" s="16" t="s">
        <v>127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6" t="s">
        <v>81</v>
      </c>
      <c r="BK131" s="177">
        <f>ROUND(I131*H131,2)</f>
        <v>0</v>
      </c>
      <c r="BL131" s="16" t="s">
        <v>126</v>
      </c>
      <c r="BM131" s="176" t="s">
        <v>834</v>
      </c>
    </row>
    <row r="132" spans="1:47" s="2" customFormat="1" ht="12">
      <c r="A132" s="35"/>
      <c r="B132" s="36"/>
      <c r="C132" s="35"/>
      <c r="D132" s="178" t="s">
        <v>134</v>
      </c>
      <c r="E132" s="35"/>
      <c r="F132" s="179" t="s">
        <v>728</v>
      </c>
      <c r="G132" s="35"/>
      <c r="H132" s="35"/>
      <c r="I132" s="180"/>
      <c r="J132" s="35"/>
      <c r="K132" s="35"/>
      <c r="L132" s="36"/>
      <c r="M132" s="181"/>
      <c r="N132" s="182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134</v>
      </c>
      <c r="AU132" s="16" t="s">
        <v>83</v>
      </c>
    </row>
    <row r="133" spans="1:47" s="2" customFormat="1" ht="12">
      <c r="A133" s="35"/>
      <c r="B133" s="36"/>
      <c r="C133" s="35"/>
      <c r="D133" s="178" t="s">
        <v>136</v>
      </c>
      <c r="E133" s="35"/>
      <c r="F133" s="183" t="s">
        <v>383</v>
      </c>
      <c r="G133" s="35"/>
      <c r="H133" s="35"/>
      <c r="I133" s="180"/>
      <c r="J133" s="35"/>
      <c r="K133" s="35"/>
      <c r="L133" s="36"/>
      <c r="M133" s="181"/>
      <c r="N133" s="182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136</v>
      </c>
      <c r="AU133" s="16" t="s">
        <v>83</v>
      </c>
    </row>
    <row r="134" spans="1:51" s="12" customFormat="1" ht="12">
      <c r="A134" s="12"/>
      <c r="B134" s="184"/>
      <c r="C134" s="12"/>
      <c r="D134" s="178" t="s">
        <v>170</v>
      </c>
      <c r="E134" s="185" t="s">
        <v>1</v>
      </c>
      <c r="F134" s="186" t="s">
        <v>835</v>
      </c>
      <c r="G134" s="12"/>
      <c r="H134" s="187">
        <v>14.96</v>
      </c>
      <c r="I134" s="188"/>
      <c r="J134" s="12"/>
      <c r="K134" s="12"/>
      <c r="L134" s="184"/>
      <c r="M134" s="189"/>
      <c r="N134" s="190"/>
      <c r="O134" s="190"/>
      <c r="P134" s="190"/>
      <c r="Q134" s="190"/>
      <c r="R134" s="190"/>
      <c r="S134" s="190"/>
      <c r="T134" s="19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185" t="s">
        <v>170</v>
      </c>
      <c r="AU134" s="185" t="s">
        <v>83</v>
      </c>
      <c r="AV134" s="12" t="s">
        <v>83</v>
      </c>
      <c r="AW134" s="12" t="s">
        <v>30</v>
      </c>
      <c r="AX134" s="12" t="s">
        <v>81</v>
      </c>
      <c r="AY134" s="185" t="s">
        <v>127</v>
      </c>
    </row>
    <row r="135" spans="1:65" s="2" customFormat="1" ht="16.5" customHeight="1">
      <c r="A135" s="35"/>
      <c r="B135" s="163"/>
      <c r="C135" s="164" t="s">
        <v>143</v>
      </c>
      <c r="D135" s="164" t="s">
        <v>128</v>
      </c>
      <c r="E135" s="165" t="s">
        <v>731</v>
      </c>
      <c r="F135" s="166" t="s">
        <v>732</v>
      </c>
      <c r="G135" s="167" t="s">
        <v>217</v>
      </c>
      <c r="H135" s="168">
        <v>10.12</v>
      </c>
      <c r="I135" s="169"/>
      <c r="J135" s="170">
        <f>ROUND(I135*H135,2)</f>
        <v>0</v>
      </c>
      <c r="K135" s="171"/>
      <c r="L135" s="36"/>
      <c r="M135" s="172" t="s">
        <v>1</v>
      </c>
      <c r="N135" s="173" t="s">
        <v>38</v>
      </c>
      <c r="O135" s="74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6" t="s">
        <v>126</v>
      </c>
      <c r="AT135" s="176" t="s">
        <v>128</v>
      </c>
      <c r="AU135" s="176" t="s">
        <v>83</v>
      </c>
      <c r="AY135" s="16" t="s">
        <v>127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6" t="s">
        <v>81</v>
      </c>
      <c r="BK135" s="177">
        <f>ROUND(I135*H135,2)</f>
        <v>0</v>
      </c>
      <c r="BL135" s="16" t="s">
        <v>126</v>
      </c>
      <c r="BM135" s="176" t="s">
        <v>836</v>
      </c>
    </row>
    <row r="136" spans="1:47" s="2" customFormat="1" ht="12">
      <c r="A136" s="35"/>
      <c r="B136" s="36"/>
      <c r="C136" s="35"/>
      <c r="D136" s="178" t="s">
        <v>134</v>
      </c>
      <c r="E136" s="35"/>
      <c r="F136" s="179" t="s">
        <v>732</v>
      </c>
      <c r="G136" s="35"/>
      <c r="H136" s="35"/>
      <c r="I136" s="180"/>
      <c r="J136" s="35"/>
      <c r="K136" s="35"/>
      <c r="L136" s="36"/>
      <c r="M136" s="181"/>
      <c r="N136" s="182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134</v>
      </c>
      <c r="AU136" s="16" t="s">
        <v>83</v>
      </c>
    </row>
    <row r="137" spans="1:47" s="2" customFormat="1" ht="12">
      <c r="A137" s="35"/>
      <c r="B137" s="36"/>
      <c r="C137" s="35"/>
      <c r="D137" s="178" t="s">
        <v>136</v>
      </c>
      <c r="E137" s="35"/>
      <c r="F137" s="183" t="s">
        <v>734</v>
      </c>
      <c r="G137" s="35"/>
      <c r="H137" s="35"/>
      <c r="I137" s="180"/>
      <c r="J137" s="35"/>
      <c r="K137" s="35"/>
      <c r="L137" s="36"/>
      <c r="M137" s="181"/>
      <c r="N137" s="182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136</v>
      </c>
      <c r="AU137" s="16" t="s">
        <v>83</v>
      </c>
    </row>
    <row r="138" spans="1:51" s="12" customFormat="1" ht="12">
      <c r="A138" s="12"/>
      <c r="B138" s="184"/>
      <c r="C138" s="12"/>
      <c r="D138" s="178" t="s">
        <v>170</v>
      </c>
      <c r="E138" s="185" t="s">
        <v>1</v>
      </c>
      <c r="F138" s="186" t="s">
        <v>837</v>
      </c>
      <c r="G138" s="12"/>
      <c r="H138" s="187">
        <v>10.12</v>
      </c>
      <c r="I138" s="188"/>
      <c r="J138" s="12"/>
      <c r="K138" s="12"/>
      <c r="L138" s="184"/>
      <c r="M138" s="189"/>
      <c r="N138" s="190"/>
      <c r="O138" s="190"/>
      <c r="P138" s="190"/>
      <c r="Q138" s="190"/>
      <c r="R138" s="190"/>
      <c r="S138" s="190"/>
      <c r="T138" s="19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185" t="s">
        <v>170</v>
      </c>
      <c r="AU138" s="185" t="s">
        <v>83</v>
      </c>
      <c r="AV138" s="12" t="s">
        <v>83</v>
      </c>
      <c r="AW138" s="12" t="s">
        <v>30</v>
      </c>
      <c r="AX138" s="12" t="s">
        <v>81</v>
      </c>
      <c r="AY138" s="185" t="s">
        <v>127</v>
      </c>
    </row>
    <row r="139" spans="1:65" s="2" customFormat="1" ht="16.5" customHeight="1">
      <c r="A139" s="35"/>
      <c r="B139" s="163"/>
      <c r="C139" s="164" t="s">
        <v>126</v>
      </c>
      <c r="D139" s="164" t="s">
        <v>128</v>
      </c>
      <c r="E139" s="165" t="s">
        <v>838</v>
      </c>
      <c r="F139" s="166" t="s">
        <v>839</v>
      </c>
      <c r="G139" s="167" t="s">
        <v>217</v>
      </c>
      <c r="H139" s="168">
        <v>3.96</v>
      </c>
      <c r="I139" s="169"/>
      <c r="J139" s="170">
        <f>ROUND(I139*H139,2)</f>
        <v>0</v>
      </c>
      <c r="K139" s="171"/>
      <c r="L139" s="36"/>
      <c r="M139" s="172" t="s">
        <v>1</v>
      </c>
      <c r="N139" s="173" t="s">
        <v>38</v>
      </c>
      <c r="O139" s="74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76" t="s">
        <v>126</v>
      </c>
      <c r="AT139" s="176" t="s">
        <v>128</v>
      </c>
      <c r="AU139" s="176" t="s">
        <v>83</v>
      </c>
      <c r="AY139" s="16" t="s">
        <v>127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6" t="s">
        <v>81</v>
      </c>
      <c r="BK139" s="177">
        <f>ROUND(I139*H139,2)</f>
        <v>0</v>
      </c>
      <c r="BL139" s="16" t="s">
        <v>126</v>
      </c>
      <c r="BM139" s="176" t="s">
        <v>840</v>
      </c>
    </row>
    <row r="140" spans="1:47" s="2" customFormat="1" ht="12">
      <c r="A140" s="35"/>
      <c r="B140" s="36"/>
      <c r="C140" s="35"/>
      <c r="D140" s="178" t="s">
        <v>134</v>
      </c>
      <c r="E140" s="35"/>
      <c r="F140" s="179" t="s">
        <v>839</v>
      </c>
      <c r="G140" s="35"/>
      <c r="H140" s="35"/>
      <c r="I140" s="180"/>
      <c r="J140" s="35"/>
      <c r="K140" s="35"/>
      <c r="L140" s="36"/>
      <c r="M140" s="181"/>
      <c r="N140" s="182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134</v>
      </c>
      <c r="AU140" s="16" t="s">
        <v>83</v>
      </c>
    </row>
    <row r="141" spans="1:47" s="2" customFormat="1" ht="12">
      <c r="A141" s="35"/>
      <c r="B141" s="36"/>
      <c r="C141" s="35"/>
      <c r="D141" s="178" t="s">
        <v>136</v>
      </c>
      <c r="E141" s="35"/>
      <c r="F141" s="183" t="s">
        <v>841</v>
      </c>
      <c r="G141" s="35"/>
      <c r="H141" s="35"/>
      <c r="I141" s="180"/>
      <c r="J141" s="35"/>
      <c r="K141" s="35"/>
      <c r="L141" s="36"/>
      <c r="M141" s="181"/>
      <c r="N141" s="182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136</v>
      </c>
      <c r="AU141" s="16" t="s">
        <v>83</v>
      </c>
    </row>
    <row r="142" spans="1:51" s="12" customFormat="1" ht="12">
      <c r="A142" s="12"/>
      <c r="B142" s="184"/>
      <c r="C142" s="12"/>
      <c r="D142" s="178" t="s">
        <v>170</v>
      </c>
      <c r="E142" s="185" t="s">
        <v>1</v>
      </c>
      <c r="F142" s="186" t="s">
        <v>842</v>
      </c>
      <c r="G142" s="12"/>
      <c r="H142" s="187">
        <v>3.96</v>
      </c>
      <c r="I142" s="188"/>
      <c r="J142" s="12"/>
      <c r="K142" s="12"/>
      <c r="L142" s="184"/>
      <c r="M142" s="189"/>
      <c r="N142" s="190"/>
      <c r="O142" s="190"/>
      <c r="P142" s="190"/>
      <c r="Q142" s="190"/>
      <c r="R142" s="190"/>
      <c r="S142" s="190"/>
      <c r="T142" s="19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185" t="s">
        <v>170</v>
      </c>
      <c r="AU142" s="185" t="s">
        <v>83</v>
      </c>
      <c r="AV142" s="12" t="s">
        <v>83</v>
      </c>
      <c r="AW142" s="12" t="s">
        <v>30</v>
      </c>
      <c r="AX142" s="12" t="s">
        <v>81</v>
      </c>
      <c r="AY142" s="185" t="s">
        <v>127</v>
      </c>
    </row>
    <row r="143" spans="1:63" s="11" customFormat="1" ht="22.8" customHeight="1">
      <c r="A143" s="11"/>
      <c r="B143" s="152"/>
      <c r="C143" s="11"/>
      <c r="D143" s="153" t="s">
        <v>72</v>
      </c>
      <c r="E143" s="200" t="s">
        <v>126</v>
      </c>
      <c r="F143" s="200" t="s">
        <v>472</v>
      </c>
      <c r="G143" s="11"/>
      <c r="H143" s="11"/>
      <c r="I143" s="155"/>
      <c r="J143" s="201">
        <f>BK143</f>
        <v>0</v>
      </c>
      <c r="K143" s="11"/>
      <c r="L143" s="152"/>
      <c r="M143" s="157"/>
      <c r="N143" s="158"/>
      <c r="O143" s="158"/>
      <c r="P143" s="159">
        <f>SUM(P144:P147)</f>
        <v>0</v>
      </c>
      <c r="Q143" s="158"/>
      <c r="R143" s="159">
        <f>SUM(R144:R147)</f>
        <v>0</v>
      </c>
      <c r="S143" s="158"/>
      <c r="T143" s="160">
        <f>SUM(T144:T147)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153" t="s">
        <v>81</v>
      </c>
      <c r="AT143" s="161" t="s">
        <v>72</v>
      </c>
      <c r="AU143" s="161" t="s">
        <v>81</v>
      </c>
      <c r="AY143" s="153" t="s">
        <v>127</v>
      </c>
      <c r="BK143" s="162">
        <f>SUM(BK144:BK147)</f>
        <v>0</v>
      </c>
    </row>
    <row r="144" spans="1:65" s="2" customFormat="1" ht="24.15" customHeight="1">
      <c r="A144" s="35"/>
      <c r="B144" s="163"/>
      <c r="C144" s="164" t="s">
        <v>152</v>
      </c>
      <c r="D144" s="164" t="s">
        <v>128</v>
      </c>
      <c r="E144" s="165" t="s">
        <v>741</v>
      </c>
      <c r="F144" s="166" t="s">
        <v>742</v>
      </c>
      <c r="G144" s="167" t="s">
        <v>217</v>
      </c>
      <c r="H144" s="168">
        <v>5</v>
      </c>
      <c r="I144" s="169"/>
      <c r="J144" s="170">
        <f>ROUND(I144*H144,2)</f>
        <v>0</v>
      </c>
      <c r="K144" s="171"/>
      <c r="L144" s="36"/>
      <c r="M144" s="172" t="s">
        <v>1</v>
      </c>
      <c r="N144" s="173" t="s">
        <v>38</v>
      </c>
      <c r="O144" s="74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6" t="s">
        <v>126</v>
      </c>
      <c r="AT144" s="176" t="s">
        <v>128</v>
      </c>
      <c r="AU144" s="176" t="s">
        <v>83</v>
      </c>
      <c r="AY144" s="16" t="s">
        <v>127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6" t="s">
        <v>81</v>
      </c>
      <c r="BK144" s="177">
        <f>ROUND(I144*H144,2)</f>
        <v>0</v>
      </c>
      <c r="BL144" s="16" t="s">
        <v>126</v>
      </c>
      <c r="BM144" s="176" t="s">
        <v>843</v>
      </c>
    </row>
    <row r="145" spans="1:47" s="2" customFormat="1" ht="12">
      <c r="A145" s="35"/>
      <c r="B145" s="36"/>
      <c r="C145" s="35"/>
      <c r="D145" s="178" t="s">
        <v>134</v>
      </c>
      <c r="E145" s="35"/>
      <c r="F145" s="179" t="s">
        <v>742</v>
      </c>
      <c r="G145" s="35"/>
      <c r="H145" s="35"/>
      <c r="I145" s="180"/>
      <c r="J145" s="35"/>
      <c r="K145" s="35"/>
      <c r="L145" s="36"/>
      <c r="M145" s="181"/>
      <c r="N145" s="182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134</v>
      </c>
      <c r="AU145" s="16" t="s">
        <v>83</v>
      </c>
    </row>
    <row r="146" spans="1:47" s="2" customFormat="1" ht="12">
      <c r="A146" s="35"/>
      <c r="B146" s="36"/>
      <c r="C146" s="35"/>
      <c r="D146" s="178" t="s">
        <v>136</v>
      </c>
      <c r="E146" s="35"/>
      <c r="F146" s="183" t="s">
        <v>744</v>
      </c>
      <c r="G146" s="35"/>
      <c r="H146" s="35"/>
      <c r="I146" s="180"/>
      <c r="J146" s="35"/>
      <c r="K146" s="35"/>
      <c r="L146" s="36"/>
      <c r="M146" s="181"/>
      <c r="N146" s="182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136</v>
      </c>
      <c r="AU146" s="16" t="s">
        <v>83</v>
      </c>
    </row>
    <row r="147" spans="1:51" s="12" customFormat="1" ht="12">
      <c r="A147" s="12"/>
      <c r="B147" s="184"/>
      <c r="C147" s="12"/>
      <c r="D147" s="178" t="s">
        <v>170</v>
      </c>
      <c r="E147" s="185" t="s">
        <v>1</v>
      </c>
      <c r="F147" s="186" t="s">
        <v>844</v>
      </c>
      <c r="G147" s="12"/>
      <c r="H147" s="187">
        <v>5</v>
      </c>
      <c r="I147" s="188"/>
      <c r="J147" s="12"/>
      <c r="K147" s="12"/>
      <c r="L147" s="184"/>
      <c r="M147" s="189"/>
      <c r="N147" s="190"/>
      <c r="O147" s="190"/>
      <c r="P147" s="190"/>
      <c r="Q147" s="190"/>
      <c r="R147" s="190"/>
      <c r="S147" s="190"/>
      <c r="T147" s="19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185" t="s">
        <v>170</v>
      </c>
      <c r="AU147" s="185" t="s">
        <v>83</v>
      </c>
      <c r="AV147" s="12" t="s">
        <v>83</v>
      </c>
      <c r="AW147" s="12" t="s">
        <v>30</v>
      </c>
      <c r="AX147" s="12" t="s">
        <v>81</v>
      </c>
      <c r="AY147" s="185" t="s">
        <v>127</v>
      </c>
    </row>
    <row r="148" spans="1:63" s="11" customFormat="1" ht="22.8" customHeight="1">
      <c r="A148" s="11"/>
      <c r="B148" s="152"/>
      <c r="C148" s="11"/>
      <c r="D148" s="153" t="s">
        <v>72</v>
      </c>
      <c r="E148" s="200" t="s">
        <v>166</v>
      </c>
      <c r="F148" s="200" t="s">
        <v>605</v>
      </c>
      <c r="G148" s="11"/>
      <c r="H148" s="11"/>
      <c r="I148" s="155"/>
      <c r="J148" s="201">
        <f>BK148</f>
        <v>0</v>
      </c>
      <c r="K148" s="11"/>
      <c r="L148" s="152"/>
      <c r="M148" s="157"/>
      <c r="N148" s="158"/>
      <c r="O148" s="158"/>
      <c r="P148" s="159">
        <f>SUM(P149:P178)</f>
        <v>0</v>
      </c>
      <c r="Q148" s="158"/>
      <c r="R148" s="159">
        <f>SUM(R149:R178)</f>
        <v>0</v>
      </c>
      <c r="S148" s="158"/>
      <c r="T148" s="160">
        <f>SUM(T149:T178)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53" t="s">
        <v>81</v>
      </c>
      <c r="AT148" s="161" t="s">
        <v>72</v>
      </c>
      <c r="AU148" s="161" t="s">
        <v>81</v>
      </c>
      <c r="AY148" s="153" t="s">
        <v>127</v>
      </c>
      <c r="BK148" s="162">
        <f>SUM(BK149:BK178)</f>
        <v>0</v>
      </c>
    </row>
    <row r="149" spans="1:65" s="2" customFormat="1" ht="21.75" customHeight="1">
      <c r="A149" s="35"/>
      <c r="B149" s="163"/>
      <c r="C149" s="164" t="s">
        <v>157</v>
      </c>
      <c r="D149" s="164" t="s">
        <v>128</v>
      </c>
      <c r="E149" s="165" t="s">
        <v>845</v>
      </c>
      <c r="F149" s="166" t="s">
        <v>846</v>
      </c>
      <c r="G149" s="167" t="s">
        <v>228</v>
      </c>
      <c r="H149" s="168">
        <v>16</v>
      </c>
      <c r="I149" s="169"/>
      <c r="J149" s="170">
        <f>ROUND(I149*H149,2)</f>
        <v>0</v>
      </c>
      <c r="K149" s="171"/>
      <c r="L149" s="36"/>
      <c r="M149" s="172" t="s">
        <v>1</v>
      </c>
      <c r="N149" s="173" t="s">
        <v>38</v>
      </c>
      <c r="O149" s="74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6" t="s">
        <v>126</v>
      </c>
      <c r="AT149" s="176" t="s">
        <v>128</v>
      </c>
      <c r="AU149" s="176" t="s">
        <v>83</v>
      </c>
      <c r="AY149" s="16" t="s">
        <v>127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6" t="s">
        <v>81</v>
      </c>
      <c r="BK149" s="177">
        <f>ROUND(I149*H149,2)</f>
        <v>0</v>
      </c>
      <c r="BL149" s="16" t="s">
        <v>126</v>
      </c>
      <c r="BM149" s="176" t="s">
        <v>847</v>
      </c>
    </row>
    <row r="150" spans="1:47" s="2" customFormat="1" ht="12">
      <c r="A150" s="35"/>
      <c r="B150" s="36"/>
      <c r="C150" s="35"/>
      <c r="D150" s="178" t="s">
        <v>134</v>
      </c>
      <c r="E150" s="35"/>
      <c r="F150" s="179" t="s">
        <v>846</v>
      </c>
      <c r="G150" s="35"/>
      <c r="H150" s="35"/>
      <c r="I150" s="180"/>
      <c r="J150" s="35"/>
      <c r="K150" s="35"/>
      <c r="L150" s="36"/>
      <c r="M150" s="181"/>
      <c r="N150" s="182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134</v>
      </c>
      <c r="AU150" s="16" t="s">
        <v>83</v>
      </c>
    </row>
    <row r="151" spans="1:47" s="2" customFormat="1" ht="12">
      <c r="A151" s="35"/>
      <c r="B151" s="36"/>
      <c r="C151" s="35"/>
      <c r="D151" s="178" t="s">
        <v>136</v>
      </c>
      <c r="E151" s="35"/>
      <c r="F151" s="183" t="s">
        <v>848</v>
      </c>
      <c r="G151" s="35"/>
      <c r="H151" s="35"/>
      <c r="I151" s="180"/>
      <c r="J151" s="35"/>
      <c r="K151" s="35"/>
      <c r="L151" s="36"/>
      <c r="M151" s="181"/>
      <c r="N151" s="182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136</v>
      </c>
      <c r="AU151" s="16" t="s">
        <v>83</v>
      </c>
    </row>
    <row r="152" spans="1:51" s="12" customFormat="1" ht="12">
      <c r="A152" s="12"/>
      <c r="B152" s="184"/>
      <c r="C152" s="12"/>
      <c r="D152" s="178" t="s">
        <v>170</v>
      </c>
      <c r="E152" s="185" t="s">
        <v>1</v>
      </c>
      <c r="F152" s="186" t="s">
        <v>849</v>
      </c>
      <c r="G152" s="12"/>
      <c r="H152" s="187">
        <v>16</v>
      </c>
      <c r="I152" s="188"/>
      <c r="J152" s="12"/>
      <c r="K152" s="12"/>
      <c r="L152" s="184"/>
      <c r="M152" s="189"/>
      <c r="N152" s="190"/>
      <c r="O152" s="190"/>
      <c r="P152" s="190"/>
      <c r="Q152" s="190"/>
      <c r="R152" s="190"/>
      <c r="S152" s="190"/>
      <c r="T152" s="19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185" t="s">
        <v>170</v>
      </c>
      <c r="AU152" s="185" t="s">
        <v>83</v>
      </c>
      <c r="AV152" s="12" t="s">
        <v>83</v>
      </c>
      <c r="AW152" s="12" t="s">
        <v>30</v>
      </c>
      <c r="AX152" s="12" t="s">
        <v>81</v>
      </c>
      <c r="AY152" s="185" t="s">
        <v>127</v>
      </c>
    </row>
    <row r="153" spans="1:65" s="2" customFormat="1" ht="24.15" customHeight="1">
      <c r="A153" s="35"/>
      <c r="B153" s="163"/>
      <c r="C153" s="164" t="s">
        <v>161</v>
      </c>
      <c r="D153" s="164" t="s">
        <v>128</v>
      </c>
      <c r="E153" s="165" t="s">
        <v>764</v>
      </c>
      <c r="F153" s="166" t="s">
        <v>761</v>
      </c>
      <c r="G153" s="167" t="s">
        <v>228</v>
      </c>
      <c r="H153" s="168">
        <v>19.55</v>
      </c>
      <c r="I153" s="169"/>
      <c r="J153" s="170">
        <f>ROUND(I153*H153,2)</f>
        <v>0</v>
      </c>
      <c r="K153" s="171"/>
      <c r="L153" s="36"/>
      <c r="M153" s="172" t="s">
        <v>1</v>
      </c>
      <c r="N153" s="173" t="s">
        <v>38</v>
      </c>
      <c r="O153" s="74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76" t="s">
        <v>126</v>
      </c>
      <c r="AT153" s="176" t="s">
        <v>128</v>
      </c>
      <c r="AU153" s="176" t="s">
        <v>83</v>
      </c>
      <c r="AY153" s="16" t="s">
        <v>127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6" t="s">
        <v>81</v>
      </c>
      <c r="BK153" s="177">
        <f>ROUND(I153*H153,2)</f>
        <v>0</v>
      </c>
      <c r="BL153" s="16" t="s">
        <v>126</v>
      </c>
      <c r="BM153" s="176" t="s">
        <v>850</v>
      </c>
    </row>
    <row r="154" spans="1:47" s="2" customFormat="1" ht="12">
      <c r="A154" s="35"/>
      <c r="B154" s="36"/>
      <c r="C154" s="35"/>
      <c r="D154" s="178" t="s">
        <v>134</v>
      </c>
      <c r="E154" s="35"/>
      <c r="F154" s="179" t="s">
        <v>761</v>
      </c>
      <c r="G154" s="35"/>
      <c r="H154" s="35"/>
      <c r="I154" s="180"/>
      <c r="J154" s="35"/>
      <c r="K154" s="35"/>
      <c r="L154" s="36"/>
      <c r="M154" s="181"/>
      <c r="N154" s="182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134</v>
      </c>
      <c r="AU154" s="16" t="s">
        <v>83</v>
      </c>
    </row>
    <row r="155" spans="1:47" s="2" customFormat="1" ht="12">
      <c r="A155" s="35"/>
      <c r="B155" s="36"/>
      <c r="C155" s="35"/>
      <c r="D155" s="178" t="s">
        <v>136</v>
      </c>
      <c r="E155" s="35"/>
      <c r="F155" s="183" t="s">
        <v>749</v>
      </c>
      <c r="G155" s="35"/>
      <c r="H155" s="35"/>
      <c r="I155" s="180"/>
      <c r="J155" s="35"/>
      <c r="K155" s="35"/>
      <c r="L155" s="36"/>
      <c r="M155" s="181"/>
      <c r="N155" s="182"/>
      <c r="O155" s="74"/>
      <c r="P155" s="74"/>
      <c r="Q155" s="74"/>
      <c r="R155" s="74"/>
      <c r="S155" s="74"/>
      <c r="T155" s="7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6" t="s">
        <v>136</v>
      </c>
      <c r="AU155" s="16" t="s">
        <v>83</v>
      </c>
    </row>
    <row r="156" spans="1:51" s="12" customFormat="1" ht="12">
      <c r="A156" s="12"/>
      <c r="B156" s="184"/>
      <c r="C156" s="12"/>
      <c r="D156" s="178" t="s">
        <v>170</v>
      </c>
      <c r="E156" s="185" t="s">
        <v>1</v>
      </c>
      <c r="F156" s="186" t="s">
        <v>851</v>
      </c>
      <c r="G156" s="12"/>
      <c r="H156" s="187">
        <v>19.55</v>
      </c>
      <c r="I156" s="188"/>
      <c r="J156" s="12"/>
      <c r="K156" s="12"/>
      <c r="L156" s="184"/>
      <c r="M156" s="189"/>
      <c r="N156" s="190"/>
      <c r="O156" s="190"/>
      <c r="P156" s="190"/>
      <c r="Q156" s="190"/>
      <c r="R156" s="190"/>
      <c r="S156" s="190"/>
      <c r="T156" s="19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185" t="s">
        <v>170</v>
      </c>
      <c r="AU156" s="185" t="s">
        <v>83</v>
      </c>
      <c r="AV156" s="12" t="s">
        <v>83</v>
      </c>
      <c r="AW156" s="12" t="s">
        <v>30</v>
      </c>
      <c r="AX156" s="12" t="s">
        <v>81</v>
      </c>
      <c r="AY156" s="185" t="s">
        <v>127</v>
      </c>
    </row>
    <row r="157" spans="1:65" s="2" customFormat="1" ht="16.5" customHeight="1">
      <c r="A157" s="35"/>
      <c r="B157" s="163"/>
      <c r="C157" s="164" t="s">
        <v>166</v>
      </c>
      <c r="D157" s="164" t="s">
        <v>128</v>
      </c>
      <c r="E157" s="165" t="s">
        <v>852</v>
      </c>
      <c r="F157" s="166" t="s">
        <v>853</v>
      </c>
      <c r="G157" s="167" t="s">
        <v>752</v>
      </c>
      <c r="H157" s="168">
        <v>2</v>
      </c>
      <c r="I157" s="169"/>
      <c r="J157" s="170">
        <f>ROUND(I157*H157,2)</f>
        <v>0</v>
      </c>
      <c r="K157" s="171"/>
      <c r="L157" s="36"/>
      <c r="M157" s="172" t="s">
        <v>1</v>
      </c>
      <c r="N157" s="173" t="s">
        <v>38</v>
      </c>
      <c r="O157" s="74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76" t="s">
        <v>126</v>
      </c>
      <c r="AT157" s="176" t="s">
        <v>128</v>
      </c>
      <c r="AU157" s="176" t="s">
        <v>83</v>
      </c>
      <c r="AY157" s="16" t="s">
        <v>127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6" t="s">
        <v>81</v>
      </c>
      <c r="BK157" s="177">
        <f>ROUND(I157*H157,2)</f>
        <v>0</v>
      </c>
      <c r="BL157" s="16" t="s">
        <v>126</v>
      </c>
      <c r="BM157" s="176" t="s">
        <v>854</v>
      </c>
    </row>
    <row r="158" spans="1:47" s="2" customFormat="1" ht="12">
      <c r="A158" s="35"/>
      <c r="B158" s="36"/>
      <c r="C158" s="35"/>
      <c r="D158" s="178" t="s">
        <v>134</v>
      </c>
      <c r="E158" s="35"/>
      <c r="F158" s="179" t="s">
        <v>853</v>
      </c>
      <c r="G158" s="35"/>
      <c r="H158" s="35"/>
      <c r="I158" s="180"/>
      <c r="J158" s="35"/>
      <c r="K158" s="35"/>
      <c r="L158" s="36"/>
      <c r="M158" s="181"/>
      <c r="N158" s="182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134</v>
      </c>
      <c r="AU158" s="16" t="s">
        <v>83</v>
      </c>
    </row>
    <row r="159" spans="1:47" s="2" customFormat="1" ht="12">
      <c r="A159" s="35"/>
      <c r="B159" s="36"/>
      <c r="C159" s="35"/>
      <c r="D159" s="178" t="s">
        <v>136</v>
      </c>
      <c r="E159" s="35"/>
      <c r="F159" s="183" t="s">
        <v>855</v>
      </c>
      <c r="G159" s="35"/>
      <c r="H159" s="35"/>
      <c r="I159" s="180"/>
      <c r="J159" s="35"/>
      <c r="K159" s="35"/>
      <c r="L159" s="36"/>
      <c r="M159" s="181"/>
      <c r="N159" s="182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136</v>
      </c>
      <c r="AU159" s="16" t="s">
        <v>83</v>
      </c>
    </row>
    <row r="160" spans="1:51" s="12" customFormat="1" ht="12">
      <c r="A160" s="12"/>
      <c r="B160" s="184"/>
      <c r="C160" s="12"/>
      <c r="D160" s="178" t="s">
        <v>170</v>
      </c>
      <c r="E160" s="185" t="s">
        <v>1</v>
      </c>
      <c r="F160" s="186" t="s">
        <v>856</v>
      </c>
      <c r="G160" s="12"/>
      <c r="H160" s="187">
        <v>2</v>
      </c>
      <c r="I160" s="188"/>
      <c r="J160" s="12"/>
      <c r="K160" s="12"/>
      <c r="L160" s="184"/>
      <c r="M160" s="189"/>
      <c r="N160" s="190"/>
      <c r="O160" s="190"/>
      <c r="P160" s="190"/>
      <c r="Q160" s="190"/>
      <c r="R160" s="190"/>
      <c r="S160" s="190"/>
      <c r="T160" s="19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185" t="s">
        <v>170</v>
      </c>
      <c r="AU160" s="185" t="s">
        <v>83</v>
      </c>
      <c r="AV160" s="12" t="s">
        <v>83</v>
      </c>
      <c r="AW160" s="12" t="s">
        <v>30</v>
      </c>
      <c r="AX160" s="12" t="s">
        <v>81</v>
      </c>
      <c r="AY160" s="185" t="s">
        <v>127</v>
      </c>
    </row>
    <row r="161" spans="1:65" s="2" customFormat="1" ht="16.5" customHeight="1">
      <c r="A161" s="35"/>
      <c r="B161" s="163"/>
      <c r="C161" s="164" t="s">
        <v>172</v>
      </c>
      <c r="D161" s="164" t="s">
        <v>128</v>
      </c>
      <c r="E161" s="165" t="s">
        <v>857</v>
      </c>
      <c r="F161" s="166" t="s">
        <v>858</v>
      </c>
      <c r="G161" s="167" t="s">
        <v>228</v>
      </c>
      <c r="H161" s="168">
        <v>10</v>
      </c>
      <c r="I161" s="169"/>
      <c r="J161" s="170">
        <f>ROUND(I161*H161,2)</f>
        <v>0</v>
      </c>
      <c r="K161" s="171"/>
      <c r="L161" s="36"/>
      <c r="M161" s="172" t="s">
        <v>1</v>
      </c>
      <c r="N161" s="173" t="s">
        <v>38</v>
      </c>
      <c r="O161" s="74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76" t="s">
        <v>126</v>
      </c>
      <c r="AT161" s="176" t="s">
        <v>128</v>
      </c>
      <c r="AU161" s="176" t="s">
        <v>83</v>
      </c>
      <c r="AY161" s="16" t="s">
        <v>127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6" t="s">
        <v>81</v>
      </c>
      <c r="BK161" s="177">
        <f>ROUND(I161*H161,2)</f>
        <v>0</v>
      </c>
      <c r="BL161" s="16" t="s">
        <v>126</v>
      </c>
      <c r="BM161" s="176" t="s">
        <v>859</v>
      </c>
    </row>
    <row r="162" spans="1:47" s="2" customFormat="1" ht="12">
      <c r="A162" s="35"/>
      <c r="B162" s="36"/>
      <c r="C162" s="35"/>
      <c r="D162" s="178" t="s">
        <v>134</v>
      </c>
      <c r="E162" s="35"/>
      <c r="F162" s="179" t="s">
        <v>858</v>
      </c>
      <c r="G162" s="35"/>
      <c r="H162" s="35"/>
      <c r="I162" s="180"/>
      <c r="J162" s="35"/>
      <c r="K162" s="35"/>
      <c r="L162" s="36"/>
      <c r="M162" s="181"/>
      <c r="N162" s="182"/>
      <c r="O162" s="74"/>
      <c r="P162" s="74"/>
      <c r="Q162" s="74"/>
      <c r="R162" s="74"/>
      <c r="S162" s="74"/>
      <c r="T162" s="7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6" t="s">
        <v>134</v>
      </c>
      <c r="AU162" s="16" t="s">
        <v>83</v>
      </c>
    </row>
    <row r="163" spans="1:47" s="2" customFormat="1" ht="12">
      <c r="A163" s="35"/>
      <c r="B163" s="36"/>
      <c r="C163" s="35"/>
      <c r="D163" s="178" t="s">
        <v>136</v>
      </c>
      <c r="E163" s="35"/>
      <c r="F163" s="183" t="s">
        <v>860</v>
      </c>
      <c r="G163" s="35"/>
      <c r="H163" s="35"/>
      <c r="I163" s="180"/>
      <c r="J163" s="35"/>
      <c r="K163" s="35"/>
      <c r="L163" s="36"/>
      <c r="M163" s="181"/>
      <c r="N163" s="182"/>
      <c r="O163" s="74"/>
      <c r="P163" s="74"/>
      <c r="Q163" s="74"/>
      <c r="R163" s="74"/>
      <c r="S163" s="74"/>
      <c r="T163" s="7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136</v>
      </c>
      <c r="AU163" s="16" t="s">
        <v>83</v>
      </c>
    </row>
    <row r="164" spans="1:51" s="12" customFormat="1" ht="12">
      <c r="A164" s="12"/>
      <c r="B164" s="184"/>
      <c r="C164" s="12"/>
      <c r="D164" s="178" t="s">
        <v>170</v>
      </c>
      <c r="E164" s="185" t="s">
        <v>1</v>
      </c>
      <c r="F164" s="186" t="s">
        <v>861</v>
      </c>
      <c r="G164" s="12"/>
      <c r="H164" s="187">
        <v>10</v>
      </c>
      <c r="I164" s="188"/>
      <c r="J164" s="12"/>
      <c r="K164" s="12"/>
      <c r="L164" s="184"/>
      <c r="M164" s="189"/>
      <c r="N164" s="190"/>
      <c r="O164" s="190"/>
      <c r="P164" s="190"/>
      <c r="Q164" s="190"/>
      <c r="R164" s="190"/>
      <c r="S164" s="190"/>
      <c r="T164" s="19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185" t="s">
        <v>170</v>
      </c>
      <c r="AU164" s="185" t="s">
        <v>83</v>
      </c>
      <c r="AV164" s="12" t="s">
        <v>83</v>
      </c>
      <c r="AW164" s="12" t="s">
        <v>30</v>
      </c>
      <c r="AX164" s="12" t="s">
        <v>81</v>
      </c>
      <c r="AY164" s="185" t="s">
        <v>127</v>
      </c>
    </row>
    <row r="165" spans="1:65" s="2" customFormat="1" ht="16.5" customHeight="1">
      <c r="A165" s="35"/>
      <c r="B165" s="163"/>
      <c r="C165" s="164" t="s">
        <v>176</v>
      </c>
      <c r="D165" s="164" t="s">
        <v>128</v>
      </c>
      <c r="E165" s="165" t="s">
        <v>862</v>
      </c>
      <c r="F165" s="166" t="s">
        <v>863</v>
      </c>
      <c r="G165" s="167" t="s">
        <v>228</v>
      </c>
      <c r="H165" s="168">
        <v>10</v>
      </c>
      <c r="I165" s="169"/>
      <c r="J165" s="170">
        <f>ROUND(I165*H165,2)</f>
        <v>0</v>
      </c>
      <c r="K165" s="171"/>
      <c r="L165" s="36"/>
      <c r="M165" s="172" t="s">
        <v>1</v>
      </c>
      <c r="N165" s="173" t="s">
        <v>38</v>
      </c>
      <c r="O165" s="74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76" t="s">
        <v>126</v>
      </c>
      <c r="AT165" s="176" t="s">
        <v>128</v>
      </c>
      <c r="AU165" s="176" t="s">
        <v>83</v>
      </c>
      <c r="AY165" s="16" t="s">
        <v>127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6" t="s">
        <v>81</v>
      </c>
      <c r="BK165" s="177">
        <f>ROUND(I165*H165,2)</f>
        <v>0</v>
      </c>
      <c r="BL165" s="16" t="s">
        <v>126</v>
      </c>
      <c r="BM165" s="176" t="s">
        <v>864</v>
      </c>
    </row>
    <row r="166" spans="1:47" s="2" customFormat="1" ht="12">
      <c r="A166" s="35"/>
      <c r="B166" s="36"/>
      <c r="C166" s="35"/>
      <c r="D166" s="178" t="s">
        <v>134</v>
      </c>
      <c r="E166" s="35"/>
      <c r="F166" s="179" t="s">
        <v>863</v>
      </c>
      <c r="G166" s="35"/>
      <c r="H166" s="35"/>
      <c r="I166" s="180"/>
      <c r="J166" s="35"/>
      <c r="K166" s="35"/>
      <c r="L166" s="36"/>
      <c r="M166" s="181"/>
      <c r="N166" s="182"/>
      <c r="O166" s="74"/>
      <c r="P166" s="74"/>
      <c r="Q166" s="74"/>
      <c r="R166" s="74"/>
      <c r="S166" s="74"/>
      <c r="T166" s="7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134</v>
      </c>
      <c r="AU166" s="16" t="s">
        <v>83</v>
      </c>
    </row>
    <row r="167" spans="1:47" s="2" customFormat="1" ht="12">
      <c r="A167" s="35"/>
      <c r="B167" s="36"/>
      <c r="C167" s="35"/>
      <c r="D167" s="178" t="s">
        <v>136</v>
      </c>
      <c r="E167" s="35"/>
      <c r="F167" s="183" t="s">
        <v>865</v>
      </c>
      <c r="G167" s="35"/>
      <c r="H167" s="35"/>
      <c r="I167" s="180"/>
      <c r="J167" s="35"/>
      <c r="K167" s="35"/>
      <c r="L167" s="36"/>
      <c r="M167" s="181"/>
      <c r="N167" s="182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136</v>
      </c>
      <c r="AU167" s="16" t="s">
        <v>83</v>
      </c>
    </row>
    <row r="168" spans="1:51" s="12" customFormat="1" ht="12">
      <c r="A168" s="12"/>
      <c r="B168" s="184"/>
      <c r="C168" s="12"/>
      <c r="D168" s="178" t="s">
        <v>170</v>
      </c>
      <c r="E168" s="185" t="s">
        <v>1</v>
      </c>
      <c r="F168" s="186" t="s">
        <v>866</v>
      </c>
      <c r="G168" s="12"/>
      <c r="H168" s="187">
        <v>10</v>
      </c>
      <c r="I168" s="188"/>
      <c r="J168" s="12"/>
      <c r="K168" s="12"/>
      <c r="L168" s="184"/>
      <c r="M168" s="189"/>
      <c r="N168" s="190"/>
      <c r="O168" s="190"/>
      <c r="P168" s="190"/>
      <c r="Q168" s="190"/>
      <c r="R168" s="190"/>
      <c r="S168" s="190"/>
      <c r="T168" s="19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185" t="s">
        <v>170</v>
      </c>
      <c r="AU168" s="185" t="s">
        <v>83</v>
      </c>
      <c r="AV168" s="12" t="s">
        <v>83</v>
      </c>
      <c r="AW168" s="12" t="s">
        <v>30</v>
      </c>
      <c r="AX168" s="12" t="s">
        <v>81</v>
      </c>
      <c r="AY168" s="185" t="s">
        <v>127</v>
      </c>
    </row>
    <row r="169" spans="1:65" s="2" customFormat="1" ht="24.15" customHeight="1">
      <c r="A169" s="35"/>
      <c r="B169" s="163"/>
      <c r="C169" s="164" t="s">
        <v>181</v>
      </c>
      <c r="D169" s="164" t="s">
        <v>128</v>
      </c>
      <c r="E169" s="165" t="s">
        <v>780</v>
      </c>
      <c r="F169" s="166" t="s">
        <v>781</v>
      </c>
      <c r="G169" s="167" t="s">
        <v>179</v>
      </c>
      <c r="H169" s="168">
        <v>2</v>
      </c>
      <c r="I169" s="169"/>
      <c r="J169" s="170">
        <f>ROUND(I169*H169,2)</f>
        <v>0</v>
      </c>
      <c r="K169" s="171"/>
      <c r="L169" s="36"/>
      <c r="M169" s="172" t="s">
        <v>1</v>
      </c>
      <c r="N169" s="173" t="s">
        <v>38</v>
      </c>
      <c r="O169" s="74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76" t="s">
        <v>126</v>
      </c>
      <c r="AT169" s="176" t="s">
        <v>128</v>
      </c>
      <c r="AU169" s="176" t="s">
        <v>83</v>
      </c>
      <c r="AY169" s="16" t="s">
        <v>127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6" t="s">
        <v>81</v>
      </c>
      <c r="BK169" s="177">
        <f>ROUND(I169*H169,2)</f>
        <v>0</v>
      </c>
      <c r="BL169" s="16" t="s">
        <v>126</v>
      </c>
      <c r="BM169" s="176" t="s">
        <v>867</v>
      </c>
    </row>
    <row r="170" spans="1:47" s="2" customFormat="1" ht="12">
      <c r="A170" s="35"/>
      <c r="B170" s="36"/>
      <c r="C170" s="35"/>
      <c r="D170" s="178" t="s">
        <v>134</v>
      </c>
      <c r="E170" s="35"/>
      <c r="F170" s="179" t="s">
        <v>781</v>
      </c>
      <c r="G170" s="35"/>
      <c r="H170" s="35"/>
      <c r="I170" s="180"/>
      <c r="J170" s="35"/>
      <c r="K170" s="35"/>
      <c r="L170" s="36"/>
      <c r="M170" s="181"/>
      <c r="N170" s="182"/>
      <c r="O170" s="74"/>
      <c r="P170" s="74"/>
      <c r="Q170" s="74"/>
      <c r="R170" s="74"/>
      <c r="S170" s="74"/>
      <c r="T170" s="7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134</v>
      </c>
      <c r="AU170" s="16" t="s">
        <v>83</v>
      </c>
    </row>
    <row r="171" spans="1:47" s="2" customFormat="1" ht="12">
      <c r="A171" s="35"/>
      <c r="B171" s="36"/>
      <c r="C171" s="35"/>
      <c r="D171" s="178" t="s">
        <v>136</v>
      </c>
      <c r="E171" s="35"/>
      <c r="F171" s="183" t="s">
        <v>783</v>
      </c>
      <c r="G171" s="35"/>
      <c r="H171" s="35"/>
      <c r="I171" s="180"/>
      <c r="J171" s="35"/>
      <c r="K171" s="35"/>
      <c r="L171" s="36"/>
      <c r="M171" s="181"/>
      <c r="N171" s="182"/>
      <c r="O171" s="74"/>
      <c r="P171" s="74"/>
      <c r="Q171" s="74"/>
      <c r="R171" s="74"/>
      <c r="S171" s="74"/>
      <c r="T171" s="7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6" t="s">
        <v>136</v>
      </c>
      <c r="AU171" s="16" t="s">
        <v>83</v>
      </c>
    </row>
    <row r="172" spans="1:51" s="12" customFormat="1" ht="12">
      <c r="A172" s="12"/>
      <c r="B172" s="184"/>
      <c r="C172" s="12"/>
      <c r="D172" s="178" t="s">
        <v>170</v>
      </c>
      <c r="E172" s="185" t="s">
        <v>1</v>
      </c>
      <c r="F172" s="186" t="s">
        <v>868</v>
      </c>
      <c r="G172" s="12"/>
      <c r="H172" s="187">
        <v>2</v>
      </c>
      <c r="I172" s="188"/>
      <c r="J172" s="12"/>
      <c r="K172" s="12"/>
      <c r="L172" s="184"/>
      <c r="M172" s="189"/>
      <c r="N172" s="190"/>
      <c r="O172" s="190"/>
      <c r="P172" s="190"/>
      <c r="Q172" s="190"/>
      <c r="R172" s="190"/>
      <c r="S172" s="190"/>
      <c r="T172" s="19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185" t="s">
        <v>170</v>
      </c>
      <c r="AU172" s="185" t="s">
        <v>83</v>
      </c>
      <c r="AV172" s="12" t="s">
        <v>83</v>
      </c>
      <c r="AW172" s="12" t="s">
        <v>30</v>
      </c>
      <c r="AX172" s="12" t="s">
        <v>81</v>
      </c>
      <c r="AY172" s="185" t="s">
        <v>127</v>
      </c>
    </row>
    <row r="173" spans="1:65" s="2" customFormat="1" ht="16.5" customHeight="1">
      <c r="A173" s="35"/>
      <c r="B173" s="163"/>
      <c r="C173" s="164" t="s">
        <v>185</v>
      </c>
      <c r="D173" s="164" t="s">
        <v>128</v>
      </c>
      <c r="E173" s="165" t="s">
        <v>869</v>
      </c>
      <c r="F173" s="166" t="s">
        <v>870</v>
      </c>
      <c r="G173" s="167" t="s">
        <v>228</v>
      </c>
      <c r="H173" s="168">
        <v>19.55</v>
      </c>
      <c r="I173" s="169"/>
      <c r="J173" s="170">
        <f>ROUND(I173*H173,2)</f>
        <v>0</v>
      </c>
      <c r="K173" s="171"/>
      <c r="L173" s="36"/>
      <c r="M173" s="172" t="s">
        <v>1</v>
      </c>
      <c r="N173" s="173" t="s">
        <v>38</v>
      </c>
      <c r="O173" s="74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76" t="s">
        <v>126</v>
      </c>
      <c r="AT173" s="176" t="s">
        <v>128</v>
      </c>
      <c r="AU173" s="176" t="s">
        <v>83</v>
      </c>
      <c r="AY173" s="16" t="s">
        <v>127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6" t="s">
        <v>81</v>
      </c>
      <c r="BK173" s="177">
        <f>ROUND(I173*H173,2)</f>
        <v>0</v>
      </c>
      <c r="BL173" s="16" t="s">
        <v>126</v>
      </c>
      <c r="BM173" s="176" t="s">
        <v>871</v>
      </c>
    </row>
    <row r="174" spans="1:47" s="2" customFormat="1" ht="12">
      <c r="A174" s="35"/>
      <c r="B174" s="36"/>
      <c r="C174" s="35"/>
      <c r="D174" s="178" t="s">
        <v>134</v>
      </c>
      <c r="E174" s="35"/>
      <c r="F174" s="179" t="s">
        <v>870</v>
      </c>
      <c r="G174" s="35"/>
      <c r="H174" s="35"/>
      <c r="I174" s="180"/>
      <c r="J174" s="35"/>
      <c r="K174" s="35"/>
      <c r="L174" s="36"/>
      <c r="M174" s="181"/>
      <c r="N174" s="182"/>
      <c r="O174" s="74"/>
      <c r="P174" s="74"/>
      <c r="Q174" s="74"/>
      <c r="R174" s="74"/>
      <c r="S174" s="74"/>
      <c r="T174" s="7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134</v>
      </c>
      <c r="AU174" s="16" t="s">
        <v>83</v>
      </c>
    </row>
    <row r="175" spans="1:47" s="2" customFormat="1" ht="12">
      <c r="A175" s="35"/>
      <c r="B175" s="36"/>
      <c r="C175" s="35"/>
      <c r="D175" s="178" t="s">
        <v>136</v>
      </c>
      <c r="E175" s="35"/>
      <c r="F175" s="183" t="s">
        <v>793</v>
      </c>
      <c r="G175" s="35"/>
      <c r="H175" s="35"/>
      <c r="I175" s="180"/>
      <c r="J175" s="35"/>
      <c r="K175" s="35"/>
      <c r="L175" s="36"/>
      <c r="M175" s="181"/>
      <c r="N175" s="182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136</v>
      </c>
      <c r="AU175" s="16" t="s">
        <v>83</v>
      </c>
    </row>
    <row r="176" spans="1:65" s="2" customFormat="1" ht="24.15" customHeight="1">
      <c r="A176" s="35"/>
      <c r="B176" s="163"/>
      <c r="C176" s="164" t="s">
        <v>188</v>
      </c>
      <c r="D176" s="164" t="s">
        <v>128</v>
      </c>
      <c r="E176" s="165" t="s">
        <v>794</v>
      </c>
      <c r="F176" s="166" t="s">
        <v>795</v>
      </c>
      <c r="G176" s="167" t="s">
        <v>228</v>
      </c>
      <c r="H176" s="168">
        <v>19.55</v>
      </c>
      <c r="I176" s="169"/>
      <c r="J176" s="170">
        <f>ROUND(I176*H176,2)</f>
        <v>0</v>
      </c>
      <c r="K176" s="171"/>
      <c r="L176" s="36"/>
      <c r="M176" s="172" t="s">
        <v>1</v>
      </c>
      <c r="N176" s="173" t="s">
        <v>38</v>
      </c>
      <c r="O176" s="74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76" t="s">
        <v>126</v>
      </c>
      <c r="AT176" s="176" t="s">
        <v>128</v>
      </c>
      <c r="AU176" s="176" t="s">
        <v>83</v>
      </c>
      <c r="AY176" s="16" t="s">
        <v>127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6" t="s">
        <v>81</v>
      </c>
      <c r="BK176" s="177">
        <f>ROUND(I176*H176,2)</f>
        <v>0</v>
      </c>
      <c r="BL176" s="16" t="s">
        <v>126</v>
      </c>
      <c r="BM176" s="176" t="s">
        <v>872</v>
      </c>
    </row>
    <row r="177" spans="1:47" s="2" customFormat="1" ht="12">
      <c r="A177" s="35"/>
      <c r="B177" s="36"/>
      <c r="C177" s="35"/>
      <c r="D177" s="178" t="s">
        <v>134</v>
      </c>
      <c r="E177" s="35"/>
      <c r="F177" s="179" t="s">
        <v>795</v>
      </c>
      <c r="G177" s="35"/>
      <c r="H177" s="35"/>
      <c r="I177" s="180"/>
      <c r="J177" s="35"/>
      <c r="K177" s="35"/>
      <c r="L177" s="36"/>
      <c r="M177" s="181"/>
      <c r="N177" s="182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134</v>
      </c>
      <c r="AU177" s="16" t="s">
        <v>83</v>
      </c>
    </row>
    <row r="178" spans="1:47" s="2" customFormat="1" ht="12">
      <c r="A178" s="35"/>
      <c r="B178" s="36"/>
      <c r="C178" s="35"/>
      <c r="D178" s="178" t="s">
        <v>136</v>
      </c>
      <c r="E178" s="35"/>
      <c r="F178" s="183" t="s">
        <v>797</v>
      </c>
      <c r="G178" s="35"/>
      <c r="H178" s="35"/>
      <c r="I178" s="180"/>
      <c r="J178" s="35"/>
      <c r="K178" s="35"/>
      <c r="L178" s="36"/>
      <c r="M178" s="181"/>
      <c r="N178" s="182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136</v>
      </c>
      <c r="AU178" s="16" t="s">
        <v>83</v>
      </c>
    </row>
    <row r="179" spans="1:63" s="11" customFormat="1" ht="22.8" customHeight="1">
      <c r="A179" s="11"/>
      <c r="B179" s="152"/>
      <c r="C179" s="11"/>
      <c r="D179" s="153" t="s">
        <v>72</v>
      </c>
      <c r="E179" s="200" t="s">
        <v>172</v>
      </c>
      <c r="F179" s="200" t="s">
        <v>292</v>
      </c>
      <c r="G179" s="11"/>
      <c r="H179" s="11"/>
      <c r="I179" s="155"/>
      <c r="J179" s="201">
        <f>BK179</f>
        <v>0</v>
      </c>
      <c r="K179" s="11"/>
      <c r="L179" s="152"/>
      <c r="M179" s="157"/>
      <c r="N179" s="158"/>
      <c r="O179" s="158"/>
      <c r="P179" s="159">
        <f>SUM(P180:P183)</f>
        <v>0</v>
      </c>
      <c r="Q179" s="158"/>
      <c r="R179" s="159">
        <f>SUM(R180:R183)</f>
        <v>0</v>
      </c>
      <c r="S179" s="158"/>
      <c r="T179" s="160">
        <f>SUM(T180:T183)</f>
        <v>0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R179" s="153" t="s">
        <v>81</v>
      </c>
      <c r="AT179" s="161" t="s">
        <v>72</v>
      </c>
      <c r="AU179" s="161" t="s">
        <v>81</v>
      </c>
      <c r="AY179" s="153" t="s">
        <v>127</v>
      </c>
      <c r="BK179" s="162">
        <f>SUM(BK180:BK183)</f>
        <v>0</v>
      </c>
    </row>
    <row r="180" spans="1:65" s="2" customFormat="1" ht="24.15" customHeight="1">
      <c r="A180" s="35"/>
      <c r="B180" s="163"/>
      <c r="C180" s="164" t="s">
        <v>197</v>
      </c>
      <c r="D180" s="164" t="s">
        <v>128</v>
      </c>
      <c r="E180" s="165" t="s">
        <v>873</v>
      </c>
      <c r="F180" s="166" t="s">
        <v>874</v>
      </c>
      <c r="G180" s="167" t="s">
        <v>228</v>
      </c>
      <c r="H180" s="168">
        <v>30</v>
      </c>
      <c r="I180" s="169"/>
      <c r="J180" s="170">
        <f>ROUND(I180*H180,2)</f>
        <v>0</v>
      </c>
      <c r="K180" s="171"/>
      <c r="L180" s="36"/>
      <c r="M180" s="172" t="s">
        <v>1</v>
      </c>
      <c r="N180" s="173" t="s">
        <v>38</v>
      </c>
      <c r="O180" s="74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76" t="s">
        <v>126</v>
      </c>
      <c r="AT180" s="176" t="s">
        <v>128</v>
      </c>
      <c r="AU180" s="176" t="s">
        <v>83</v>
      </c>
      <c r="AY180" s="16" t="s">
        <v>127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6" t="s">
        <v>81</v>
      </c>
      <c r="BK180" s="177">
        <f>ROUND(I180*H180,2)</f>
        <v>0</v>
      </c>
      <c r="BL180" s="16" t="s">
        <v>126</v>
      </c>
      <c r="BM180" s="176" t="s">
        <v>875</v>
      </c>
    </row>
    <row r="181" spans="1:47" s="2" customFormat="1" ht="12">
      <c r="A181" s="35"/>
      <c r="B181" s="36"/>
      <c r="C181" s="35"/>
      <c r="D181" s="178" t="s">
        <v>134</v>
      </c>
      <c r="E181" s="35"/>
      <c r="F181" s="179" t="s">
        <v>874</v>
      </c>
      <c r="G181" s="35"/>
      <c r="H181" s="35"/>
      <c r="I181" s="180"/>
      <c r="J181" s="35"/>
      <c r="K181" s="35"/>
      <c r="L181" s="36"/>
      <c r="M181" s="181"/>
      <c r="N181" s="182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134</v>
      </c>
      <c r="AU181" s="16" t="s">
        <v>83</v>
      </c>
    </row>
    <row r="182" spans="1:47" s="2" customFormat="1" ht="12">
      <c r="A182" s="35"/>
      <c r="B182" s="36"/>
      <c r="C182" s="35"/>
      <c r="D182" s="178" t="s">
        <v>136</v>
      </c>
      <c r="E182" s="35"/>
      <c r="F182" s="183" t="s">
        <v>804</v>
      </c>
      <c r="G182" s="35"/>
      <c r="H182" s="35"/>
      <c r="I182" s="180"/>
      <c r="J182" s="35"/>
      <c r="K182" s="35"/>
      <c r="L182" s="36"/>
      <c r="M182" s="181"/>
      <c r="N182" s="182"/>
      <c r="O182" s="74"/>
      <c r="P182" s="74"/>
      <c r="Q182" s="74"/>
      <c r="R182" s="74"/>
      <c r="S182" s="74"/>
      <c r="T182" s="7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136</v>
      </c>
      <c r="AU182" s="16" t="s">
        <v>83</v>
      </c>
    </row>
    <row r="183" spans="1:51" s="12" customFormat="1" ht="12">
      <c r="A183" s="12"/>
      <c r="B183" s="184"/>
      <c r="C183" s="12"/>
      <c r="D183" s="178" t="s">
        <v>170</v>
      </c>
      <c r="E183" s="185" t="s">
        <v>1</v>
      </c>
      <c r="F183" s="186" t="s">
        <v>876</v>
      </c>
      <c r="G183" s="12"/>
      <c r="H183" s="187">
        <v>30</v>
      </c>
      <c r="I183" s="188"/>
      <c r="J183" s="12"/>
      <c r="K183" s="12"/>
      <c r="L183" s="184"/>
      <c r="M183" s="189"/>
      <c r="N183" s="190"/>
      <c r="O183" s="190"/>
      <c r="P183" s="190"/>
      <c r="Q183" s="190"/>
      <c r="R183" s="190"/>
      <c r="S183" s="190"/>
      <c r="T183" s="19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185" t="s">
        <v>170</v>
      </c>
      <c r="AU183" s="185" t="s">
        <v>83</v>
      </c>
      <c r="AV183" s="12" t="s">
        <v>83</v>
      </c>
      <c r="AW183" s="12" t="s">
        <v>30</v>
      </c>
      <c r="AX183" s="12" t="s">
        <v>81</v>
      </c>
      <c r="AY183" s="185" t="s">
        <v>127</v>
      </c>
    </row>
    <row r="184" spans="1:63" s="11" customFormat="1" ht="25.9" customHeight="1">
      <c r="A184" s="11"/>
      <c r="B184" s="152"/>
      <c r="C184" s="11"/>
      <c r="D184" s="153" t="s">
        <v>72</v>
      </c>
      <c r="E184" s="154" t="s">
        <v>316</v>
      </c>
      <c r="F184" s="154" t="s">
        <v>317</v>
      </c>
      <c r="G184" s="11"/>
      <c r="H184" s="11"/>
      <c r="I184" s="155"/>
      <c r="J184" s="156">
        <f>BK184</f>
        <v>0</v>
      </c>
      <c r="K184" s="11"/>
      <c r="L184" s="152"/>
      <c r="M184" s="157"/>
      <c r="N184" s="158"/>
      <c r="O184" s="158"/>
      <c r="P184" s="159">
        <f>P185</f>
        <v>0</v>
      </c>
      <c r="Q184" s="158"/>
      <c r="R184" s="159">
        <f>R185</f>
        <v>0</v>
      </c>
      <c r="S184" s="158"/>
      <c r="T184" s="160">
        <f>T185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153" t="s">
        <v>83</v>
      </c>
      <c r="AT184" s="161" t="s">
        <v>72</v>
      </c>
      <c r="AU184" s="161" t="s">
        <v>73</v>
      </c>
      <c r="AY184" s="153" t="s">
        <v>127</v>
      </c>
      <c r="BK184" s="162">
        <f>BK185</f>
        <v>0</v>
      </c>
    </row>
    <row r="185" spans="1:63" s="11" customFormat="1" ht="22.8" customHeight="1">
      <c r="A185" s="11"/>
      <c r="B185" s="152"/>
      <c r="C185" s="11"/>
      <c r="D185" s="153" t="s">
        <v>72</v>
      </c>
      <c r="E185" s="200" t="s">
        <v>806</v>
      </c>
      <c r="F185" s="200" t="s">
        <v>807</v>
      </c>
      <c r="G185" s="11"/>
      <c r="H185" s="11"/>
      <c r="I185" s="155"/>
      <c r="J185" s="201">
        <f>BK185</f>
        <v>0</v>
      </c>
      <c r="K185" s="11"/>
      <c r="L185" s="152"/>
      <c r="M185" s="157"/>
      <c r="N185" s="158"/>
      <c r="O185" s="158"/>
      <c r="P185" s="159">
        <f>SUM(P186:P189)</f>
        <v>0</v>
      </c>
      <c r="Q185" s="158"/>
      <c r="R185" s="159">
        <f>SUM(R186:R189)</f>
        <v>0</v>
      </c>
      <c r="S185" s="158"/>
      <c r="T185" s="160">
        <f>SUM(T186:T189)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153" t="s">
        <v>83</v>
      </c>
      <c r="AT185" s="161" t="s">
        <v>72</v>
      </c>
      <c r="AU185" s="161" t="s">
        <v>81</v>
      </c>
      <c r="AY185" s="153" t="s">
        <v>127</v>
      </c>
      <c r="BK185" s="162">
        <f>SUM(BK186:BK189)</f>
        <v>0</v>
      </c>
    </row>
    <row r="186" spans="1:65" s="2" customFormat="1" ht="16.5" customHeight="1">
      <c r="A186" s="35"/>
      <c r="B186" s="163"/>
      <c r="C186" s="164" t="s">
        <v>8</v>
      </c>
      <c r="D186" s="164" t="s">
        <v>128</v>
      </c>
      <c r="E186" s="165" t="s">
        <v>808</v>
      </c>
      <c r="F186" s="166" t="s">
        <v>809</v>
      </c>
      <c r="G186" s="167" t="s">
        <v>243</v>
      </c>
      <c r="H186" s="168">
        <v>16</v>
      </c>
      <c r="I186" s="169"/>
      <c r="J186" s="170">
        <f>ROUND(I186*H186,2)</f>
        <v>0</v>
      </c>
      <c r="K186" s="171"/>
      <c r="L186" s="36"/>
      <c r="M186" s="172" t="s">
        <v>1</v>
      </c>
      <c r="N186" s="173" t="s">
        <v>38</v>
      </c>
      <c r="O186" s="74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76" t="s">
        <v>192</v>
      </c>
      <c r="AT186" s="176" t="s">
        <v>128</v>
      </c>
      <c r="AU186" s="176" t="s">
        <v>83</v>
      </c>
      <c r="AY186" s="16" t="s">
        <v>127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6" t="s">
        <v>81</v>
      </c>
      <c r="BK186" s="177">
        <f>ROUND(I186*H186,2)</f>
        <v>0</v>
      </c>
      <c r="BL186" s="16" t="s">
        <v>192</v>
      </c>
      <c r="BM186" s="176" t="s">
        <v>877</v>
      </c>
    </row>
    <row r="187" spans="1:47" s="2" customFormat="1" ht="12">
      <c r="A187" s="35"/>
      <c r="B187" s="36"/>
      <c r="C187" s="35"/>
      <c r="D187" s="178" t="s">
        <v>134</v>
      </c>
      <c r="E187" s="35"/>
      <c r="F187" s="179" t="s">
        <v>809</v>
      </c>
      <c r="G187" s="35"/>
      <c r="H187" s="35"/>
      <c r="I187" s="180"/>
      <c r="J187" s="35"/>
      <c r="K187" s="35"/>
      <c r="L187" s="36"/>
      <c r="M187" s="181"/>
      <c r="N187" s="182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134</v>
      </c>
      <c r="AU187" s="16" t="s">
        <v>83</v>
      </c>
    </row>
    <row r="188" spans="1:47" s="2" customFormat="1" ht="12">
      <c r="A188" s="35"/>
      <c r="B188" s="36"/>
      <c r="C188" s="35"/>
      <c r="D188" s="178" t="s">
        <v>136</v>
      </c>
      <c r="E188" s="35"/>
      <c r="F188" s="183" t="s">
        <v>601</v>
      </c>
      <c r="G188" s="35"/>
      <c r="H188" s="35"/>
      <c r="I188" s="180"/>
      <c r="J188" s="35"/>
      <c r="K188" s="35"/>
      <c r="L188" s="36"/>
      <c r="M188" s="181"/>
      <c r="N188" s="182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136</v>
      </c>
      <c r="AU188" s="16" t="s">
        <v>83</v>
      </c>
    </row>
    <row r="189" spans="1:51" s="12" customFormat="1" ht="12">
      <c r="A189" s="12"/>
      <c r="B189" s="184"/>
      <c r="C189" s="12"/>
      <c r="D189" s="178" t="s">
        <v>170</v>
      </c>
      <c r="E189" s="185" t="s">
        <v>1</v>
      </c>
      <c r="F189" s="186" t="s">
        <v>878</v>
      </c>
      <c r="G189" s="12"/>
      <c r="H189" s="187">
        <v>16</v>
      </c>
      <c r="I189" s="188"/>
      <c r="J189" s="12"/>
      <c r="K189" s="12"/>
      <c r="L189" s="184"/>
      <c r="M189" s="189"/>
      <c r="N189" s="190"/>
      <c r="O189" s="190"/>
      <c r="P189" s="190"/>
      <c r="Q189" s="190"/>
      <c r="R189" s="190"/>
      <c r="S189" s="190"/>
      <c r="T189" s="191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185" t="s">
        <v>170</v>
      </c>
      <c r="AU189" s="185" t="s">
        <v>83</v>
      </c>
      <c r="AV189" s="12" t="s">
        <v>83</v>
      </c>
      <c r="AW189" s="12" t="s">
        <v>30</v>
      </c>
      <c r="AX189" s="12" t="s">
        <v>81</v>
      </c>
      <c r="AY189" s="185" t="s">
        <v>127</v>
      </c>
    </row>
    <row r="190" spans="1:63" s="11" customFormat="1" ht="25.9" customHeight="1">
      <c r="A190" s="11"/>
      <c r="B190" s="152"/>
      <c r="C190" s="11"/>
      <c r="D190" s="153" t="s">
        <v>72</v>
      </c>
      <c r="E190" s="154" t="s">
        <v>124</v>
      </c>
      <c r="F190" s="154" t="s">
        <v>125</v>
      </c>
      <c r="G190" s="11"/>
      <c r="H190" s="11"/>
      <c r="I190" s="155"/>
      <c r="J190" s="156">
        <f>BK190</f>
        <v>0</v>
      </c>
      <c r="K190" s="11"/>
      <c r="L190" s="152"/>
      <c r="M190" s="157"/>
      <c r="N190" s="158"/>
      <c r="O190" s="158"/>
      <c r="P190" s="159">
        <f>SUM(P191:P200)</f>
        <v>0</v>
      </c>
      <c r="Q190" s="158"/>
      <c r="R190" s="159">
        <f>SUM(R191:R200)</f>
        <v>0</v>
      </c>
      <c r="S190" s="158"/>
      <c r="T190" s="160">
        <f>SUM(T191:T200)</f>
        <v>0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R190" s="153" t="s">
        <v>126</v>
      </c>
      <c r="AT190" s="161" t="s">
        <v>72</v>
      </c>
      <c r="AU190" s="161" t="s">
        <v>73</v>
      </c>
      <c r="AY190" s="153" t="s">
        <v>127</v>
      </c>
      <c r="BK190" s="162">
        <f>SUM(BK191:BK200)</f>
        <v>0</v>
      </c>
    </row>
    <row r="191" spans="1:65" s="2" customFormat="1" ht="21.75" customHeight="1">
      <c r="A191" s="35"/>
      <c r="B191" s="163"/>
      <c r="C191" s="164" t="s">
        <v>192</v>
      </c>
      <c r="D191" s="164" t="s">
        <v>128</v>
      </c>
      <c r="E191" s="165" t="s">
        <v>326</v>
      </c>
      <c r="F191" s="166" t="s">
        <v>327</v>
      </c>
      <c r="G191" s="167" t="s">
        <v>328</v>
      </c>
      <c r="H191" s="168">
        <v>16.728</v>
      </c>
      <c r="I191" s="169"/>
      <c r="J191" s="170">
        <f>ROUND(I191*H191,2)</f>
        <v>0</v>
      </c>
      <c r="K191" s="171"/>
      <c r="L191" s="36"/>
      <c r="M191" s="172" t="s">
        <v>1</v>
      </c>
      <c r="N191" s="173" t="s">
        <v>38</v>
      </c>
      <c r="O191" s="74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76" t="s">
        <v>132</v>
      </c>
      <c r="AT191" s="176" t="s">
        <v>128</v>
      </c>
      <c r="AU191" s="176" t="s">
        <v>81</v>
      </c>
      <c r="AY191" s="16" t="s">
        <v>127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6" t="s">
        <v>81</v>
      </c>
      <c r="BK191" s="177">
        <f>ROUND(I191*H191,2)</f>
        <v>0</v>
      </c>
      <c r="BL191" s="16" t="s">
        <v>132</v>
      </c>
      <c r="BM191" s="176" t="s">
        <v>879</v>
      </c>
    </row>
    <row r="192" spans="1:47" s="2" customFormat="1" ht="12">
      <c r="A192" s="35"/>
      <c r="B192" s="36"/>
      <c r="C192" s="35"/>
      <c r="D192" s="178" t="s">
        <v>134</v>
      </c>
      <c r="E192" s="35"/>
      <c r="F192" s="179" t="s">
        <v>327</v>
      </c>
      <c r="G192" s="35"/>
      <c r="H192" s="35"/>
      <c r="I192" s="180"/>
      <c r="J192" s="35"/>
      <c r="K192" s="35"/>
      <c r="L192" s="36"/>
      <c r="M192" s="181"/>
      <c r="N192" s="182"/>
      <c r="O192" s="74"/>
      <c r="P192" s="74"/>
      <c r="Q192" s="74"/>
      <c r="R192" s="74"/>
      <c r="S192" s="74"/>
      <c r="T192" s="7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6" t="s">
        <v>134</v>
      </c>
      <c r="AU192" s="16" t="s">
        <v>81</v>
      </c>
    </row>
    <row r="193" spans="1:47" s="2" customFormat="1" ht="12">
      <c r="A193" s="35"/>
      <c r="B193" s="36"/>
      <c r="C193" s="35"/>
      <c r="D193" s="178" t="s">
        <v>136</v>
      </c>
      <c r="E193" s="35"/>
      <c r="F193" s="183" t="s">
        <v>330</v>
      </c>
      <c r="G193" s="35"/>
      <c r="H193" s="35"/>
      <c r="I193" s="180"/>
      <c r="J193" s="35"/>
      <c r="K193" s="35"/>
      <c r="L193" s="36"/>
      <c r="M193" s="181"/>
      <c r="N193" s="182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136</v>
      </c>
      <c r="AU193" s="16" t="s">
        <v>81</v>
      </c>
    </row>
    <row r="194" spans="1:51" s="12" customFormat="1" ht="12">
      <c r="A194" s="12"/>
      <c r="B194" s="184"/>
      <c r="C194" s="12"/>
      <c r="D194" s="178" t="s">
        <v>170</v>
      </c>
      <c r="E194" s="185" t="s">
        <v>1</v>
      </c>
      <c r="F194" s="186" t="s">
        <v>880</v>
      </c>
      <c r="G194" s="12"/>
      <c r="H194" s="187">
        <v>16.728</v>
      </c>
      <c r="I194" s="188"/>
      <c r="J194" s="12"/>
      <c r="K194" s="12"/>
      <c r="L194" s="184"/>
      <c r="M194" s="189"/>
      <c r="N194" s="190"/>
      <c r="O194" s="190"/>
      <c r="P194" s="190"/>
      <c r="Q194" s="190"/>
      <c r="R194" s="190"/>
      <c r="S194" s="190"/>
      <c r="T194" s="191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185" t="s">
        <v>170</v>
      </c>
      <c r="AU194" s="185" t="s">
        <v>81</v>
      </c>
      <c r="AV194" s="12" t="s">
        <v>83</v>
      </c>
      <c r="AW194" s="12" t="s">
        <v>30</v>
      </c>
      <c r="AX194" s="12" t="s">
        <v>81</v>
      </c>
      <c r="AY194" s="185" t="s">
        <v>127</v>
      </c>
    </row>
    <row r="195" spans="1:65" s="2" customFormat="1" ht="16.5" customHeight="1">
      <c r="A195" s="35"/>
      <c r="B195" s="163"/>
      <c r="C195" s="164" t="s">
        <v>293</v>
      </c>
      <c r="D195" s="164" t="s">
        <v>128</v>
      </c>
      <c r="E195" s="165" t="s">
        <v>821</v>
      </c>
      <c r="F195" s="166" t="s">
        <v>822</v>
      </c>
      <c r="G195" s="167" t="s">
        <v>131</v>
      </c>
      <c r="H195" s="168">
        <v>1</v>
      </c>
      <c r="I195" s="169"/>
      <c r="J195" s="170">
        <f>ROUND(I195*H195,2)</f>
        <v>0</v>
      </c>
      <c r="K195" s="171"/>
      <c r="L195" s="36"/>
      <c r="M195" s="172" t="s">
        <v>1</v>
      </c>
      <c r="N195" s="173" t="s">
        <v>38</v>
      </c>
      <c r="O195" s="74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76" t="s">
        <v>132</v>
      </c>
      <c r="AT195" s="176" t="s">
        <v>128</v>
      </c>
      <c r="AU195" s="176" t="s">
        <v>81</v>
      </c>
      <c r="AY195" s="16" t="s">
        <v>127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6" t="s">
        <v>81</v>
      </c>
      <c r="BK195" s="177">
        <f>ROUND(I195*H195,2)</f>
        <v>0</v>
      </c>
      <c r="BL195" s="16" t="s">
        <v>132</v>
      </c>
      <c r="BM195" s="176" t="s">
        <v>881</v>
      </c>
    </row>
    <row r="196" spans="1:47" s="2" customFormat="1" ht="12">
      <c r="A196" s="35"/>
      <c r="B196" s="36"/>
      <c r="C196" s="35"/>
      <c r="D196" s="178" t="s">
        <v>134</v>
      </c>
      <c r="E196" s="35"/>
      <c r="F196" s="179" t="s">
        <v>882</v>
      </c>
      <c r="G196" s="35"/>
      <c r="H196" s="35"/>
      <c r="I196" s="180"/>
      <c r="J196" s="35"/>
      <c r="K196" s="35"/>
      <c r="L196" s="36"/>
      <c r="M196" s="181"/>
      <c r="N196" s="182"/>
      <c r="O196" s="74"/>
      <c r="P196" s="74"/>
      <c r="Q196" s="74"/>
      <c r="R196" s="74"/>
      <c r="S196" s="74"/>
      <c r="T196" s="7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6" t="s">
        <v>134</v>
      </c>
      <c r="AU196" s="16" t="s">
        <v>81</v>
      </c>
    </row>
    <row r="197" spans="1:47" s="2" customFormat="1" ht="12">
      <c r="A197" s="35"/>
      <c r="B197" s="36"/>
      <c r="C197" s="35"/>
      <c r="D197" s="178" t="s">
        <v>136</v>
      </c>
      <c r="E197" s="35"/>
      <c r="F197" s="183" t="s">
        <v>825</v>
      </c>
      <c r="G197" s="35"/>
      <c r="H197" s="35"/>
      <c r="I197" s="180"/>
      <c r="J197" s="35"/>
      <c r="K197" s="35"/>
      <c r="L197" s="36"/>
      <c r="M197" s="181"/>
      <c r="N197" s="182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136</v>
      </c>
      <c r="AU197" s="16" t="s">
        <v>81</v>
      </c>
    </row>
    <row r="198" spans="1:65" s="2" customFormat="1" ht="16.5" customHeight="1">
      <c r="A198" s="35"/>
      <c r="B198" s="163"/>
      <c r="C198" s="164" t="s">
        <v>299</v>
      </c>
      <c r="D198" s="164" t="s">
        <v>128</v>
      </c>
      <c r="E198" s="165" t="s">
        <v>826</v>
      </c>
      <c r="F198" s="166" t="s">
        <v>827</v>
      </c>
      <c r="G198" s="167" t="s">
        <v>131</v>
      </c>
      <c r="H198" s="168">
        <v>1</v>
      </c>
      <c r="I198" s="169"/>
      <c r="J198" s="170">
        <f>ROUND(I198*H198,2)</f>
        <v>0</v>
      </c>
      <c r="K198" s="171"/>
      <c r="L198" s="36"/>
      <c r="M198" s="172" t="s">
        <v>1</v>
      </c>
      <c r="N198" s="173" t="s">
        <v>38</v>
      </c>
      <c r="O198" s="74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6" t="s">
        <v>132</v>
      </c>
      <c r="AT198" s="176" t="s">
        <v>128</v>
      </c>
      <c r="AU198" s="176" t="s">
        <v>81</v>
      </c>
      <c r="AY198" s="16" t="s">
        <v>127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6" t="s">
        <v>81</v>
      </c>
      <c r="BK198" s="177">
        <f>ROUND(I198*H198,2)</f>
        <v>0</v>
      </c>
      <c r="BL198" s="16" t="s">
        <v>132</v>
      </c>
      <c r="BM198" s="176" t="s">
        <v>883</v>
      </c>
    </row>
    <row r="199" spans="1:47" s="2" customFormat="1" ht="12">
      <c r="A199" s="35"/>
      <c r="B199" s="36"/>
      <c r="C199" s="35"/>
      <c r="D199" s="178" t="s">
        <v>134</v>
      </c>
      <c r="E199" s="35"/>
      <c r="F199" s="179" t="s">
        <v>884</v>
      </c>
      <c r="G199" s="35"/>
      <c r="H199" s="35"/>
      <c r="I199" s="180"/>
      <c r="J199" s="35"/>
      <c r="K199" s="35"/>
      <c r="L199" s="36"/>
      <c r="M199" s="181"/>
      <c r="N199" s="182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134</v>
      </c>
      <c r="AU199" s="16" t="s">
        <v>81</v>
      </c>
    </row>
    <row r="200" spans="1:47" s="2" customFormat="1" ht="12">
      <c r="A200" s="35"/>
      <c r="B200" s="36"/>
      <c r="C200" s="35"/>
      <c r="D200" s="178" t="s">
        <v>136</v>
      </c>
      <c r="E200" s="35"/>
      <c r="F200" s="183" t="s">
        <v>830</v>
      </c>
      <c r="G200" s="35"/>
      <c r="H200" s="35"/>
      <c r="I200" s="180"/>
      <c r="J200" s="35"/>
      <c r="K200" s="35"/>
      <c r="L200" s="36"/>
      <c r="M200" s="192"/>
      <c r="N200" s="193"/>
      <c r="O200" s="194"/>
      <c r="P200" s="194"/>
      <c r="Q200" s="194"/>
      <c r="R200" s="194"/>
      <c r="S200" s="194"/>
      <c r="T200" s="19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6" t="s">
        <v>136</v>
      </c>
      <c r="AU200" s="16" t="s">
        <v>81</v>
      </c>
    </row>
    <row r="201" spans="1:31" s="2" customFormat="1" ht="6.95" customHeight="1">
      <c r="A201" s="35"/>
      <c r="B201" s="57"/>
      <c r="C201" s="58"/>
      <c r="D201" s="58"/>
      <c r="E201" s="58"/>
      <c r="F201" s="58"/>
      <c r="G201" s="58"/>
      <c r="H201" s="58"/>
      <c r="I201" s="58"/>
      <c r="J201" s="58"/>
      <c r="K201" s="58"/>
      <c r="L201" s="36"/>
      <c r="M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</row>
  </sheetData>
  <autoFilter ref="C123:K20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9" t="s">
        <v>16</v>
      </c>
      <c r="L6" s="19"/>
    </row>
    <row r="7" spans="2:12" s="1" customFormat="1" ht="16.5" customHeight="1" hidden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 hidden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36"/>
      <c r="C9" s="35"/>
      <c r="D9" s="35"/>
      <c r="E9" s="64" t="s">
        <v>885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13. 5. 2022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123" t="s">
        <v>37</v>
      </c>
      <c r="E33" s="29" t="s">
        <v>38</v>
      </c>
      <c r="F33" s="124">
        <f>ROUND((SUM(BE124:BE170)),2)</f>
        <v>0</v>
      </c>
      <c r="G33" s="35"/>
      <c r="H33" s="35"/>
      <c r="I33" s="125">
        <v>0.21</v>
      </c>
      <c r="J33" s="124">
        <f>ROUND(((SUM(BE124:BE170))*I33),2)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39</v>
      </c>
      <c r="F34" s="124">
        <f>ROUND((SUM(BF124:BF170)),2)</f>
        <v>0</v>
      </c>
      <c r="G34" s="35"/>
      <c r="H34" s="35"/>
      <c r="I34" s="125">
        <v>0.15</v>
      </c>
      <c r="J34" s="124">
        <f>ROUND(((SUM(BF124:BF170))*I34),2)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ROUND((SUM(BG124:BG170)),2)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ROUND((SUM(BH124:BH170)),2)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ROUND((SUM(BI124:BI170)),2)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5"/>
      <c r="D87" s="35"/>
      <c r="E87" s="64" t="str">
        <f>E9</f>
        <v>SO 501 - Ochrana plynovodu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13. 5. 2022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J124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 hidden="1">
      <c r="A97" s="9"/>
      <c r="B97" s="137"/>
      <c r="C97" s="9"/>
      <c r="D97" s="138" t="s">
        <v>206</v>
      </c>
      <c r="E97" s="139"/>
      <c r="F97" s="139"/>
      <c r="G97" s="139"/>
      <c r="H97" s="139"/>
      <c r="I97" s="139"/>
      <c r="J97" s="140">
        <f>J125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 hidden="1">
      <c r="A98" s="13"/>
      <c r="B98" s="196"/>
      <c r="C98" s="13"/>
      <c r="D98" s="197" t="s">
        <v>207</v>
      </c>
      <c r="E98" s="198"/>
      <c r="F98" s="198"/>
      <c r="G98" s="198"/>
      <c r="H98" s="198"/>
      <c r="I98" s="198"/>
      <c r="J98" s="199">
        <f>J126</f>
        <v>0</v>
      </c>
      <c r="K98" s="13"/>
      <c r="L98" s="196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 hidden="1">
      <c r="A99" s="13"/>
      <c r="B99" s="196"/>
      <c r="C99" s="13"/>
      <c r="D99" s="197" t="s">
        <v>208</v>
      </c>
      <c r="E99" s="198"/>
      <c r="F99" s="198"/>
      <c r="G99" s="198"/>
      <c r="H99" s="198"/>
      <c r="I99" s="198"/>
      <c r="J99" s="199">
        <f>J139</f>
        <v>0</v>
      </c>
      <c r="K99" s="13"/>
      <c r="L99" s="196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 hidden="1">
      <c r="A100" s="13"/>
      <c r="B100" s="196"/>
      <c r="C100" s="13"/>
      <c r="D100" s="197" t="s">
        <v>209</v>
      </c>
      <c r="E100" s="198"/>
      <c r="F100" s="198"/>
      <c r="G100" s="198"/>
      <c r="H100" s="198"/>
      <c r="I100" s="198"/>
      <c r="J100" s="199">
        <f>J144</f>
        <v>0</v>
      </c>
      <c r="K100" s="13"/>
      <c r="L100" s="19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9" customFormat="1" ht="24.95" customHeight="1" hidden="1">
      <c r="A101" s="9"/>
      <c r="B101" s="137"/>
      <c r="C101" s="9"/>
      <c r="D101" s="138" t="s">
        <v>210</v>
      </c>
      <c r="E101" s="139"/>
      <c r="F101" s="139"/>
      <c r="G101" s="139"/>
      <c r="H101" s="139"/>
      <c r="I101" s="139"/>
      <c r="J101" s="140">
        <f>J155</f>
        <v>0</v>
      </c>
      <c r="K101" s="9"/>
      <c r="L101" s="13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3" customFormat="1" ht="19.9" customHeight="1" hidden="1">
      <c r="A102" s="13"/>
      <c r="B102" s="196"/>
      <c r="C102" s="13"/>
      <c r="D102" s="197" t="s">
        <v>716</v>
      </c>
      <c r="E102" s="198"/>
      <c r="F102" s="198"/>
      <c r="G102" s="198"/>
      <c r="H102" s="198"/>
      <c r="I102" s="198"/>
      <c r="J102" s="199">
        <f>J156</f>
        <v>0</v>
      </c>
      <c r="K102" s="13"/>
      <c r="L102" s="196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s="13" customFormat="1" ht="19.9" customHeight="1" hidden="1">
      <c r="A103" s="13"/>
      <c r="B103" s="196"/>
      <c r="C103" s="13"/>
      <c r="D103" s="197" t="s">
        <v>886</v>
      </c>
      <c r="E103" s="198"/>
      <c r="F103" s="198"/>
      <c r="G103" s="198"/>
      <c r="H103" s="198"/>
      <c r="I103" s="198"/>
      <c r="J103" s="199">
        <f>J161</f>
        <v>0</v>
      </c>
      <c r="K103" s="13"/>
      <c r="L103" s="196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9" customFormat="1" ht="24.95" customHeight="1" hidden="1">
      <c r="A104" s="9"/>
      <c r="B104" s="137"/>
      <c r="C104" s="9"/>
      <c r="D104" s="138" t="s">
        <v>110</v>
      </c>
      <c r="E104" s="139"/>
      <c r="F104" s="139"/>
      <c r="G104" s="139"/>
      <c r="H104" s="139"/>
      <c r="I104" s="139"/>
      <c r="J104" s="140">
        <f>J166</f>
        <v>0</v>
      </c>
      <c r="K104" s="9"/>
      <c r="L104" s="13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 hidden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t="12" hidden="1"/>
    <row r="108" ht="12" hidden="1"/>
    <row r="109" ht="12" hidden="1"/>
    <row r="110" spans="1:31" s="2" customFormat="1" ht="6.95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111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5"/>
      <c r="D114" s="35"/>
      <c r="E114" s="118" t="str">
        <f>E7</f>
        <v>Kostelec_most ev.č.244-006</v>
      </c>
      <c r="F114" s="29"/>
      <c r="G114" s="29"/>
      <c r="H114" s="29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103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5"/>
      <c r="D116" s="35"/>
      <c r="E116" s="64" t="str">
        <f>E9</f>
        <v>SO 501 - Ochrana plynovodu</v>
      </c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5"/>
      <c r="E118" s="35"/>
      <c r="F118" s="24" t="str">
        <f>F12</f>
        <v xml:space="preserve"> </v>
      </c>
      <c r="G118" s="35"/>
      <c r="H118" s="35"/>
      <c r="I118" s="29" t="s">
        <v>22</v>
      </c>
      <c r="J118" s="66" t="str">
        <f>IF(J12="","",J12)</f>
        <v>13. 5. 2022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5"/>
      <c r="E120" s="35"/>
      <c r="F120" s="24" t="str">
        <f>E15</f>
        <v xml:space="preserve"> </v>
      </c>
      <c r="G120" s="35"/>
      <c r="H120" s="35"/>
      <c r="I120" s="29" t="s">
        <v>29</v>
      </c>
      <c r="J120" s="33" t="str">
        <f>E21</f>
        <v xml:space="preserve"> 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5"/>
      <c r="E121" s="35"/>
      <c r="F121" s="24" t="str">
        <f>IF(E18="","",E18)</f>
        <v>Vyplň údaj</v>
      </c>
      <c r="G121" s="35"/>
      <c r="H121" s="35"/>
      <c r="I121" s="29" t="s">
        <v>31</v>
      </c>
      <c r="J121" s="33" t="str">
        <f>E24</f>
        <v xml:space="preserve"> 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0" customFormat="1" ht="29.25" customHeight="1">
      <c r="A123" s="141"/>
      <c r="B123" s="142"/>
      <c r="C123" s="143" t="s">
        <v>112</v>
      </c>
      <c r="D123" s="144" t="s">
        <v>58</v>
      </c>
      <c r="E123" s="144" t="s">
        <v>54</v>
      </c>
      <c r="F123" s="144" t="s">
        <v>55</v>
      </c>
      <c r="G123" s="144" t="s">
        <v>113</v>
      </c>
      <c r="H123" s="144" t="s">
        <v>114</v>
      </c>
      <c r="I123" s="144" t="s">
        <v>115</v>
      </c>
      <c r="J123" s="145" t="s">
        <v>107</v>
      </c>
      <c r="K123" s="146" t="s">
        <v>116</v>
      </c>
      <c r="L123" s="147"/>
      <c r="M123" s="83" t="s">
        <v>1</v>
      </c>
      <c r="N123" s="84" t="s">
        <v>37</v>
      </c>
      <c r="O123" s="84" t="s">
        <v>117</v>
      </c>
      <c r="P123" s="84" t="s">
        <v>118</v>
      </c>
      <c r="Q123" s="84" t="s">
        <v>119</v>
      </c>
      <c r="R123" s="84" t="s">
        <v>120</v>
      </c>
      <c r="S123" s="84" t="s">
        <v>121</v>
      </c>
      <c r="T123" s="85" t="s">
        <v>122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</row>
    <row r="124" spans="1:63" s="2" customFormat="1" ht="22.8" customHeight="1">
      <c r="A124" s="35"/>
      <c r="B124" s="36"/>
      <c r="C124" s="90" t="s">
        <v>123</v>
      </c>
      <c r="D124" s="35"/>
      <c r="E124" s="35"/>
      <c r="F124" s="35"/>
      <c r="G124" s="35"/>
      <c r="H124" s="35"/>
      <c r="I124" s="35"/>
      <c r="J124" s="148">
        <f>BK124</f>
        <v>0</v>
      </c>
      <c r="K124" s="35"/>
      <c r="L124" s="36"/>
      <c r="M124" s="86"/>
      <c r="N124" s="70"/>
      <c r="O124" s="87"/>
      <c r="P124" s="149">
        <f>P125+P155+P166</f>
        <v>0</v>
      </c>
      <c r="Q124" s="87"/>
      <c r="R124" s="149">
        <f>R125+R155+R166</f>
        <v>0</v>
      </c>
      <c r="S124" s="87"/>
      <c r="T124" s="150">
        <f>T125+T155+T166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72</v>
      </c>
      <c r="AU124" s="16" t="s">
        <v>109</v>
      </c>
      <c r="BK124" s="151">
        <f>BK125+BK155+BK166</f>
        <v>0</v>
      </c>
    </row>
    <row r="125" spans="1:63" s="11" customFormat="1" ht="25.9" customHeight="1">
      <c r="A125" s="11"/>
      <c r="B125" s="152"/>
      <c r="C125" s="11"/>
      <c r="D125" s="153" t="s">
        <v>72</v>
      </c>
      <c r="E125" s="154" t="s">
        <v>212</v>
      </c>
      <c r="F125" s="154" t="s">
        <v>213</v>
      </c>
      <c r="G125" s="11"/>
      <c r="H125" s="11"/>
      <c r="I125" s="155"/>
      <c r="J125" s="156">
        <f>BK125</f>
        <v>0</v>
      </c>
      <c r="K125" s="11"/>
      <c r="L125" s="152"/>
      <c r="M125" s="157"/>
      <c r="N125" s="158"/>
      <c r="O125" s="158"/>
      <c r="P125" s="159">
        <f>P126+P139+P144</f>
        <v>0</v>
      </c>
      <c r="Q125" s="158"/>
      <c r="R125" s="159">
        <f>R126+R139+R144</f>
        <v>0</v>
      </c>
      <c r="S125" s="158"/>
      <c r="T125" s="160">
        <f>T126+T139+T144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53" t="s">
        <v>81</v>
      </c>
      <c r="AT125" s="161" t="s">
        <v>72</v>
      </c>
      <c r="AU125" s="161" t="s">
        <v>73</v>
      </c>
      <c r="AY125" s="153" t="s">
        <v>127</v>
      </c>
      <c r="BK125" s="162">
        <f>BK126+BK139+BK144</f>
        <v>0</v>
      </c>
    </row>
    <row r="126" spans="1:63" s="11" customFormat="1" ht="22.8" customHeight="1">
      <c r="A126" s="11"/>
      <c r="B126" s="152"/>
      <c r="C126" s="11"/>
      <c r="D126" s="153" t="s">
        <v>72</v>
      </c>
      <c r="E126" s="200" t="s">
        <v>81</v>
      </c>
      <c r="F126" s="200" t="s">
        <v>214</v>
      </c>
      <c r="G126" s="11"/>
      <c r="H126" s="11"/>
      <c r="I126" s="155"/>
      <c r="J126" s="201">
        <f>BK126</f>
        <v>0</v>
      </c>
      <c r="K126" s="11"/>
      <c r="L126" s="152"/>
      <c r="M126" s="157"/>
      <c r="N126" s="158"/>
      <c r="O126" s="158"/>
      <c r="P126" s="159">
        <f>SUM(P127:P138)</f>
        <v>0</v>
      </c>
      <c r="Q126" s="158"/>
      <c r="R126" s="159">
        <f>SUM(R127:R138)</f>
        <v>0</v>
      </c>
      <c r="S126" s="158"/>
      <c r="T126" s="160">
        <f>SUM(T127:T138)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3" t="s">
        <v>81</v>
      </c>
      <c r="AT126" s="161" t="s">
        <v>72</v>
      </c>
      <c r="AU126" s="161" t="s">
        <v>81</v>
      </c>
      <c r="AY126" s="153" t="s">
        <v>127</v>
      </c>
      <c r="BK126" s="162">
        <f>SUM(BK127:BK138)</f>
        <v>0</v>
      </c>
    </row>
    <row r="127" spans="1:65" s="2" customFormat="1" ht="21.75" customHeight="1">
      <c r="A127" s="35"/>
      <c r="B127" s="163"/>
      <c r="C127" s="164" t="s">
        <v>81</v>
      </c>
      <c r="D127" s="164" t="s">
        <v>128</v>
      </c>
      <c r="E127" s="165" t="s">
        <v>727</v>
      </c>
      <c r="F127" s="166" t="s">
        <v>728</v>
      </c>
      <c r="G127" s="167" t="s">
        <v>217</v>
      </c>
      <c r="H127" s="168">
        <v>1.56</v>
      </c>
      <c r="I127" s="169"/>
      <c r="J127" s="170">
        <f>ROUND(I127*H127,2)</f>
        <v>0</v>
      </c>
      <c r="K127" s="171"/>
      <c r="L127" s="36"/>
      <c r="M127" s="172" t="s">
        <v>1</v>
      </c>
      <c r="N127" s="173" t="s">
        <v>38</v>
      </c>
      <c r="O127" s="74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76" t="s">
        <v>126</v>
      </c>
      <c r="AT127" s="176" t="s">
        <v>128</v>
      </c>
      <c r="AU127" s="176" t="s">
        <v>83</v>
      </c>
      <c r="AY127" s="16" t="s">
        <v>127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6" t="s">
        <v>81</v>
      </c>
      <c r="BK127" s="177">
        <f>ROUND(I127*H127,2)</f>
        <v>0</v>
      </c>
      <c r="BL127" s="16" t="s">
        <v>126</v>
      </c>
      <c r="BM127" s="176" t="s">
        <v>887</v>
      </c>
    </row>
    <row r="128" spans="1:47" s="2" customFormat="1" ht="12">
      <c r="A128" s="35"/>
      <c r="B128" s="36"/>
      <c r="C128" s="35"/>
      <c r="D128" s="178" t="s">
        <v>134</v>
      </c>
      <c r="E128" s="35"/>
      <c r="F128" s="179" t="s">
        <v>728</v>
      </c>
      <c r="G128" s="35"/>
      <c r="H128" s="35"/>
      <c r="I128" s="180"/>
      <c r="J128" s="35"/>
      <c r="K128" s="35"/>
      <c r="L128" s="36"/>
      <c r="M128" s="181"/>
      <c r="N128" s="182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134</v>
      </c>
      <c r="AU128" s="16" t="s">
        <v>83</v>
      </c>
    </row>
    <row r="129" spans="1:47" s="2" customFormat="1" ht="12">
      <c r="A129" s="35"/>
      <c r="B129" s="36"/>
      <c r="C129" s="35"/>
      <c r="D129" s="178" t="s">
        <v>136</v>
      </c>
      <c r="E129" s="35"/>
      <c r="F129" s="183" t="s">
        <v>383</v>
      </c>
      <c r="G129" s="35"/>
      <c r="H129" s="35"/>
      <c r="I129" s="180"/>
      <c r="J129" s="35"/>
      <c r="K129" s="35"/>
      <c r="L129" s="36"/>
      <c r="M129" s="181"/>
      <c r="N129" s="182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136</v>
      </c>
      <c r="AU129" s="16" t="s">
        <v>83</v>
      </c>
    </row>
    <row r="130" spans="1:51" s="12" customFormat="1" ht="12">
      <c r="A130" s="12"/>
      <c r="B130" s="184"/>
      <c r="C130" s="12"/>
      <c r="D130" s="178" t="s">
        <v>170</v>
      </c>
      <c r="E130" s="185" t="s">
        <v>1</v>
      </c>
      <c r="F130" s="186" t="s">
        <v>888</v>
      </c>
      <c r="G130" s="12"/>
      <c r="H130" s="187">
        <v>1.56</v>
      </c>
      <c r="I130" s="188"/>
      <c r="J130" s="12"/>
      <c r="K130" s="12"/>
      <c r="L130" s="184"/>
      <c r="M130" s="189"/>
      <c r="N130" s="190"/>
      <c r="O130" s="190"/>
      <c r="P130" s="190"/>
      <c r="Q130" s="190"/>
      <c r="R130" s="190"/>
      <c r="S130" s="190"/>
      <c r="T130" s="19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185" t="s">
        <v>170</v>
      </c>
      <c r="AU130" s="185" t="s">
        <v>83</v>
      </c>
      <c r="AV130" s="12" t="s">
        <v>83</v>
      </c>
      <c r="AW130" s="12" t="s">
        <v>30</v>
      </c>
      <c r="AX130" s="12" t="s">
        <v>81</v>
      </c>
      <c r="AY130" s="185" t="s">
        <v>127</v>
      </c>
    </row>
    <row r="131" spans="1:65" s="2" customFormat="1" ht="16.5" customHeight="1">
      <c r="A131" s="35"/>
      <c r="B131" s="163"/>
      <c r="C131" s="164" t="s">
        <v>83</v>
      </c>
      <c r="D131" s="164" t="s">
        <v>128</v>
      </c>
      <c r="E131" s="165" t="s">
        <v>731</v>
      </c>
      <c r="F131" s="166" t="s">
        <v>732</v>
      </c>
      <c r="G131" s="167" t="s">
        <v>217</v>
      </c>
      <c r="H131" s="168">
        <v>1.06</v>
      </c>
      <c r="I131" s="169"/>
      <c r="J131" s="170">
        <f>ROUND(I131*H131,2)</f>
        <v>0</v>
      </c>
      <c r="K131" s="171"/>
      <c r="L131" s="36"/>
      <c r="M131" s="172" t="s">
        <v>1</v>
      </c>
      <c r="N131" s="173" t="s">
        <v>38</v>
      </c>
      <c r="O131" s="74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76" t="s">
        <v>132</v>
      </c>
      <c r="AT131" s="176" t="s">
        <v>128</v>
      </c>
      <c r="AU131" s="176" t="s">
        <v>83</v>
      </c>
      <c r="AY131" s="16" t="s">
        <v>127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6" t="s">
        <v>81</v>
      </c>
      <c r="BK131" s="177">
        <f>ROUND(I131*H131,2)</f>
        <v>0</v>
      </c>
      <c r="BL131" s="16" t="s">
        <v>132</v>
      </c>
      <c r="BM131" s="176" t="s">
        <v>889</v>
      </c>
    </row>
    <row r="132" spans="1:47" s="2" customFormat="1" ht="12">
      <c r="A132" s="35"/>
      <c r="B132" s="36"/>
      <c r="C132" s="35"/>
      <c r="D132" s="178" t="s">
        <v>134</v>
      </c>
      <c r="E132" s="35"/>
      <c r="F132" s="179" t="s">
        <v>732</v>
      </c>
      <c r="G132" s="35"/>
      <c r="H132" s="35"/>
      <c r="I132" s="180"/>
      <c r="J132" s="35"/>
      <c r="K132" s="35"/>
      <c r="L132" s="36"/>
      <c r="M132" s="181"/>
      <c r="N132" s="182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134</v>
      </c>
      <c r="AU132" s="16" t="s">
        <v>83</v>
      </c>
    </row>
    <row r="133" spans="1:47" s="2" customFormat="1" ht="12">
      <c r="A133" s="35"/>
      <c r="B133" s="36"/>
      <c r="C133" s="35"/>
      <c r="D133" s="178" t="s">
        <v>136</v>
      </c>
      <c r="E133" s="35"/>
      <c r="F133" s="183" t="s">
        <v>734</v>
      </c>
      <c r="G133" s="35"/>
      <c r="H133" s="35"/>
      <c r="I133" s="180"/>
      <c r="J133" s="35"/>
      <c r="K133" s="35"/>
      <c r="L133" s="36"/>
      <c r="M133" s="181"/>
      <c r="N133" s="182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136</v>
      </c>
      <c r="AU133" s="16" t="s">
        <v>83</v>
      </c>
    </row>
    <row r="134" spans="1:51" s="12" customFormat="1" ht="12">
      <c r="A134" s="12"/>
      <c r="B134" s="184"/>
      <c r="C134" s="12"/>
      <c r="D134" s="178" t="s">
        <v>170</v>
      </c>
      <c r="E134" s="185" t="s">
        <v>1</v>
      </c>
      <c r="F134" s="186" t="s">
        <v>890</v>
      </c>
      <c r="G134" s="12"/>
      <c r="H134" s="187">
        <v>1.06</v>
      </c>
      <c r="I134" s="188"/>
      <c r="J134" s="12"/>
      <c r="K134" s="12"/>
      <c r="L134" s="184"/>
      <c r="M134" s="189"/>
      <c r="N134" s="190"/>
      <c r="O134" s="190"/>
      <c r="P134" s="190"/>
      <c r="Q134" s="190"/>
      <c r="R134" s="190"/>
      <c r="S134" s="190"/>
      <c r="T134" s="19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185" t="s">
        <v>170</v>
      </c>
      <c r="AU134" s="185" t="s">
        <v>83</v>
      </c>
      <c r="AV134" s="12" t="s">
        <v>83</v>
      </c>
      <c r="AW134" s="12" t="s">
        <v>30</v>
      </c>
      <c r="AX134" s="12" t="s">
        <v>81</v>
      </c>
      <c r="AY134" s="185" t="s">
        <v>127</v>
      </c>
    </row>
    <row r="135" spans="1:65" s="2" customFormat="1" ht="24.15" customHeight="1">
      <c r="A135" s="35"/>
      <c r="B135" s="163"/>
      <c r="C135" s="164" t="s">
        <v>143</v>
      </c>
      <c r="D135" s="164" t="s">
        <v>128</v>
      </c>
      <c r="E135" s="165" t="s">
        <v>736</v>
      </c>
      <c r="F135" s="166" t="s">
        <v>737</v>
      </c>
      <c r="G135" s="167" t="s">
        <v>217</v>
      </c>
      <c r="H135" s="168">
        <v>0.5</v>
      </c>
      <c r="I135" s="169"/>
      <c r="J135" s="170">
        <f>ROUND(I135*H135,2)</f>
        <v>0</v>
      </c>
      <c r="K135" s="171"/>
      <c r="L135" s="36"/>
      <c r="M135" s="172" t="s">
        <v>1</v>
      </c>
      <c r="N135" s="173" t="s">
        <v>38</v>
      </c>
      <c r="O135" s="74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6" t="s">
        <v>126</v>
      </c>
      <c r="AT135" s="176" t="s">
        <v>128</v>
      </c>
      <c r="AU135" s="176" t="s">
        <v>83</v>
      </c>
      <c r="AY135" s="16" t="s">
        <v>127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6" t="s">
        <v>81</v>
      </c>
      <c r="BK135" s="177">
        <f>ROUND(I135*H135,2)</f>
        <v>0</v>
      </c>
      <c r="BL135" s="16" t="s">
        <v>126</v>
      </c>
      <c r="BM135" s="176" t="s">
        <v>891</v>
      </c>
    </row>
    <row r="136" spans="1:47" s="2" customFormat="1" ht="12">
      <c r="A136" s="35"/>
      <c r="B136" s="36"/>
      <c r="C136" s="35"/>
      <c r="D136" s="178" t="s">
        <v>134</v>
      </c>
      <c r="E136" s="35"/>
      <c r="F136" s="179" t="s">
        <v>737</v>
      </c>
      <c r="G136" s="35"/>
      <c r="H136" s="35"/>
      <c r="I136" s="180"/>
      <c r="J136" s="35"/>
      <c r="K136" s="35"/>
      <c r="L136" s="36"/>
      <c r="M136" s="181"/>
      <c r="N136" s="182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134</v>
      </c>
      <c r="AU136" s="16" t="s">
        <v>83</v>
      </c>
    </row>
    <row r="137" spans="1:47" s="2" customFormat="1" ht="12">
      <c r="A137" s="35"/>
      <c r="B137" s="36"/>
      <c r="C137" s="35"/>
      <c r="D137" s="178" t="s">
        <v>136</v>
      </c>
      <c r="E137" s="35"/>
      <c r="F137" s="183" t="s">
        <v>739</v>
      </c>
      <c r="G137" s="35"/>
      <c r="H137" s="35"/>
      <c r="I137" s="180"/>
      <c r="J137" s="35"/>
      <c r="K137" s="35"/>
      <c r="L137" s="36"/>
      <c r="M137" s="181"/>
      <c r="N137" s="182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136</v>
      </c>
      <c r="AU137" s="16" t="s">
        <v>83</v>
      </c>
    </row>
    <row r="138" spans="1:51" s="12" customFormat="1" ht="12">
      <c r="A138" s="12"/>
      <c r="B138" s="184"/>
      <c r="C138" s="12"/>
      <c r="D138" s="178" t="s">
        <v>170</v>
      </c>
      <c r="E138" s="185" t="s">
        <v>1</v>
      </c>
      <c r="F138" s="186" t="s">
        <v>892</v>
      </c>
      <c r="G138" s="12"/>
      <c r="H138" s="187">
        <v>0.5</v>
      </c>
      <c r="I138" s="188"/>
      <c r="J138" s="12"/>
      <c r="K138" s="12"/>
      <c r="L138" s="184"/>
      <c r="M138" s="189"/>
      <c r="N138" s="190"/>
      <c r="O138" s="190"/>
      <c r="P138" s="190"/>
      <c r="Q138" s="190"/>
      <c r="R138" s="190"/>
      <c r="S138" s="190"/>
      <c r="T138" s="19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185" t="s">
        <v>170</v>
      </c>
      <c r="AU138" s="185" t="s">
        <v>83</v>
      </c>
      <c r="AV138" s="12" t="s">
        <v>83</v>
      </c>
      <c r="AW138" s="12" t="s">
        <v>30</v>
      </c>
      <c r="AX138" s="12" t="s">
        <v>81</v>
      </c>
      <c r="AY138" s="185" t="s">
        <v>127</v>
      </c>
    </row>
    <row r="139" spans="1:63" s="11" customFormat="1" ht="22.8" customHeight="1">
      <c r="A139" s="11"/>
      <c r="B139" s="152"/>
      <c r="C139" s="11"/>
      <c r="D139" s="153" t="s">
        <v>72</v>
      </c>
      <c r="E139" s="200" t="s">
        <v>152</v>
      </c>
      <c r="F139" s="200" t="s">
        <v>247</v>
      </c>
      <c r="G139" s="11"/>
      <c r="H139" s="11"/>
      <c r="I139" s="155"/>
      <c r="J139" s="201">
        <f>BK139</f>
        <v>0</v>
      </c>
      <c r="K139" s="11"/>
      <c r="L139" s="152"/>
      <c r="M139" s="157"/>
      <c r="N139" s="158"/>
      <c r="O139" s="158"/>
      <c r="P139" s="159">
        <f>SUM(P140:P143)</f>
        <v>0</v>
      </c>
      <c r="Q139" s="158"/>
      <c r="R139" s="159">
        <f>SUM(R140:R143)</f>
        <v>0</v>
      </c>
      <c r="S139" s="158"/>
      <c r="T139" s="160">
        <f>SUM(T140:T143)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153" t="s">
        <v>81</v>
      </c>
      <c r="AT139" s="161" t="s">
        <v>72</v>
      </c>
      <c r="AU139" s="161" t="s">
        <v>81</v>
      </c>
      <c r="AY139" s="153" t="s">
        <v>127</v>
      </c>
      <c r="BK139" s="162">
        <f>SUM(BK140:BK143)</f>
        <v>0</v>
      </c>
    </row>
    <row r="140" spans="1:65" s="2" customFormat="1" ht="16.5" customHeight="1">
      <c r="A140" s="35"/>
      <c r="B140" s="163"/>
      <c r="C140" s="164" t="s">
        <v>126</v>
      </c>
      <c r="D140" s="164" t="s">
        <v>128</v>
      </c>
      <c r="E140" s="165" t="s">
        <v>893</v>
      </c>
      <c r="F140" s="166" t="s">
        <v>894</v>
      </c>
      <c r="G140" s="167" t="s">
        <v>217</v>
      </c>
      <c r="H140" s="168">
        <v>0.9</v>
      </c>
      <c r="I140" s="169"/>
      <c r="J140" s="170">
        <f>ROUND(I140*H140,2)</f>
        <v>0</v>
      </c>
      <c r="K140" s="171"/>
      <c r="L140" s="36"/>
      <c r="M140" s="172" t="s">
        <v>1</v>
      </c>
      <c r="N140" s="173" t="s">
        <v>38</v>
      </c>
      <c r="O140" s="74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76" t="s">
        <v>126</v>
      </c>
      <c r="AT140" s="176" t="s">
        <v>128</v>
      </c>
      <c r="AU140" s="176" t="s">
        <v>83</v>
      </c>
      <c r="AY140" s="16" t="s">
        <v>127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6" t="s">
        <v>81</v>
      </c>
      <c r="BK140" s="177">
        <f>ROUND(I140*H140,2)</f>
        <v>0</v>
      </c>
      <c r="BL140" s="16" t="s">
        <v>126</v>
      </c>
      <c r="BM140" s="176" t="s">
        <v>895</v>
      </c>
    </row>
    <row r="141" spans="1:47" s="2" customFormat="1" ht="12">
      <c r="A141" s="35"/>
      <c r="B141" s="36"/>
      <c r="C141" s="35"/>
      <c r="D141" s="178" t="s">
        <v>134</v>
      </c>
      <c r="E141" s="35"/>
      <c r="F141" s="179" t="s">
        <v>894</v>
      </c>
      <c r="G141" s="35"/>
      <c r="H141" s="35"/>
      <c r="I141" s="180"/>
      <c r="J141" s="35"/>
      <c r="K141" s="35"/>
      <c r="L141" s="36"/>
      <c r="M141" s="181"/>
      <c r="N141" s="182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134</v>
      </c>
      <c r="AU141" s="16" t="s">
        <v>83</v>
      </c>
    </row>
    <row r="142" spans="1:47" s="2" customFormat="1" ht="12">
      <c r="A142" s="35"/>
      <c r="B142" s="36"/>
      <c r="C142" s="35"/>
      <c r="D142" s="178" t="s">
        <v>136</v>
      </c>
      <c r="E142" s="35"/>
      <c r="F142" s="183" t="s">
        <v>896</v>
      </c>
      <c r="G142" s="35"/>
      <c r="H142" s="35"/>
      <c r="I142" s="180"/>
      <c r="J142" s="35"/>
      <c r="K142" s="35"/>
      <c r="L142" s="36"/>
      <c r="M142" s="181"/>
      <c r="N142" s="182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136</v>
      </c>
      <c r="AU142" s="16" t="s">
        <v>83</v>
      </c>
    </row>
    <row r="143" spans="1:51" s="12" customFormat="1" ht="12">
      <c r="A143" s="12"/>
      <c r="B143" s="184"/>
      <c r="C143" s="12"/>
      <c r="D143" s="178" t="s">
        <v>170</v>
      </c>
      <c r="E143" s="185" t="s">
        <v>1</v>
      </c>
      <c r="F143" s="186" t="s">
        <v>897</v>
      </c>
      <c r="G143" s="12"/>
      <c r="H143" s="187">
        <v>0.9</v>
      </c>
      <c r="I143" s="188"/>
      <c r="J143" s="12"/>
      <c r="K143" s="12"/>
      <c r="L143" s="184"/>
      <c r="M143" s="189"/>
      <c r="N143" s="190"/>
      <c r="O143" s="190"/>
      <c r="P143" s="190"/>
      <c r="Q143" s="190"/>
      <c r="R143" s="190"/>
      <c r="S143" s="190"/>
      <c r="T143" s="19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185" t="s">
        <v>170</v>
      </c>
      <c r="AU143" s="185" t="s">
        <v>83</v>
      </c>
      <c r="AV143" s="12" t="s">
        <v>83</v>
      </c>
      <c r="AW143" s="12" t="s">
        <v>30</v>
      </c>
      <c r="AX143" s="12" t="s">
        <v>81</v>
      </c>
      <c r="AY143" s="185" t="s">
        <v>127</v>
      </c>
    </row>
    <row r="144" spans="1:63" s="11" customFormat="1" ht="22.8" customHeight="1">
      <c r="A144" s="11"/>
      <c r="B144" s="152"/>
      <c r="C144" s="11"/>
      <c r="D144" s="153" t="s">
        <v>72</v>
      </c>
      <c r="E144" s="200" t="s">
        <v>172</v>
      </c>
      <c r="F144" s="200" t="s">
        <v>292</v>
      </c>
      <c r="G144" s="11"/>
      <c r="H144" s="11"/>
      <c r="I144" s="155"/>
      <c r="J144" s="201">
        <f>BK144</f>
        <v>0</v>
      </c>
      <c r="K144" s="11"/>
      <c r="L144" s="152"/>
      <c r="M144" s="157"/>
      <c r="N144" s="158"/>
      <c r="O144" s="158"/>
      <c r="P144" s="159">
        <f>SUM(P145:P154)</f>
        <v>0</v>
      </c>
      <c r="Q144" s="158"/>
      <c r="R144" s="159">
        <f>SUM(R145:R154)</f>
        <v>0</v>
      </c>
      <c r="S144" s="158"/>
      <c r="T144" s="160">
        <f>SUM(T145:T154)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153" t="s">
        <v>81</v>
      </c>
      <c r="AT144" s="161" t="s">
        <v>72</v>
      </c>
      <c r="AU144" s="161" t="s">
        <v>81</v>
      </c>
      <c r="AY144" s="153" t="s">
        <v>127</v>
      </c>
      <c r="BK144" s="162">
        <f>SUM(BK145:BK154)</f>
        <v>0</v>
      </c>
    </row>
    <row r="145" spans="1:65" s="2" customFormat="1" ht="16.5" customHeight="1">
      <c r="A145" s="35"/>
      <c r="B145" s="163"/>
      <c r="C145" s="164" t="s">
        <v>152</v>
      </c>
      <c r="D145" s="164" t="s">
        <v>128</v>
      </c>
      <c r="E145" s="165" t="s">
        <v>898</v>
      </c>
      <c r="F145" s="166" t="s">
        <v>899</v>
      </c>
      <c r="G145" s="167" t="s">
        <v>243</v>
      </c>
      <c r="H145" s="168">
        <v>13.5</v>
      </c>
      <c r="I145" s="169"/>
      <c r="J145" s="170">
        <f>ROUND(I145*H145,2)</f>
        <v>0</v>
      </c>
      <c r="K145" s="171"/>
      <c r="L145" s="36"/>
      <c r="M145" s="172" t="s">
        <v>1</v>
      </c>
      <c r="N145" s="173" t="s">
        <v>38</v>
      </c>
      <c r="O145" s="74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76" t="s">
        <v>126</v>
      </c>
      <c r="AT145" s="176" t="s">
        <v>128</v>
      </c>
      <c r="AU145" s="176" t="s">
        <v>83</v>
      </c>
      <c r="AY145" s="16" t="s">
        <v>127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6" t="s">
        <v>81</v>
      </c>
      <c r="BK145" s="177">
        <f>ROUND(I145*H145,2)</f>
        <v>0</v>
      </c>
      <c r="BL145" s="16" t="s">
        <v>126</v>
      </c>
      <c r="BM145" s="176" t="s">
        <v>900</v>
      </c>
    </row>
    <row r="146" spans="1:47" s="2" customFormat="1" ht="12">
      <c r="A146" s="35"/>
      <c r="B146" s="36"/>
      <c r="C146" s="35"/>
      <c r="D146" s="178" t="s">
        <v>134</v>
      </c>
      <c r="E146" s="35"/>
      <c r="F146" s="179" t="s">
        <v>899</v>
      </c>
      <c r="G146" s="35"/>
      <c r="H146" s="35"/>
      <c r="I146" s="180"/>
      <c r="J146" s="35"/>
      <c r="K146" s="35"/>
      <c r="L146" s="36"/>
      <c r="M146" s="181"/>
      <c r="N146" s="182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134</v>
      </c>
      <c r="AU146" s="16" t="s">
        <v>83</v>
      </c>
    </row>
    <row r="147" spans="1:47" s="2" customFormat="1" ht="12">
      <c r="A147" s="35"/>
      <c r="B147" s="36"/>
      <c r="C147" s="35"/>
      <c r="D147" s="178" t="s">
        <v>136</v>
      </c>
      <c r="E147" s="35"/>
      <c r="F147" s="183" t="s">
        <v>901</v>
      </c>
      <c r="G147" s="35"/>
      <c r="H147" s="35"/>
      <c r="I147" s="180"/>
      <c r="J147" s="35"/>
      <c r="K147" s="35"/>
      <c r="L147" s="36"/>
      <c r="M147" s="181"/>
      <c r="N147" s="182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136</v>
      </c>
      <c r="AU147" s="16" t="s">
        <v>83</v>
      </c>
    </row>
    <row r="148" spans="1:51" s="12" customFormat="1" ht="12">
      <c r="A148" s="12"/>
      <c r="B148" s="184"/>
      <c r="C148" s="12"/>
      <c r="D148" s="178" t="s">
        <v>170</v>
      </c>
      <c r="E148" s="185" t="s">
        <v>1</v>
      </c>
      <c r="F148" s="186" t="s">
        <v>902</v>
      </c>
      <c r="G148" s="12"/>
      <c r="H148" s="187">
        <v>13.5</v>
      </c>
      <c r="I148" s="188"/>
      <c r="J148" s="12"/>
      <c r="K148" s="12"/>
      <c r="L148" s="184"/>
      <c r="M148" s="189"/>
      <c r="N148" s="190"/>
      <c r="O148" s="190"/>
      <c r="P148" s="190"/>
      <c r="Q148" s="190"/>
      <c r="R148" s="190"/>
      <c r="S148" s="190"/>
      <c r="T148" s="19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185" t="s">
        <v>170</v>
      </c>
      <c r="AU148" s="185" t="s">
        <v>83</v>
      </c>
      <c r="AV148" s="12" t="s">
        <v>83</v>
      </c>
      <c r="AW148" s="12" t="s">
        <v>30</v>
      </c>
      <c r="AX148" s="12" t="s">
        <v>81</v>
      </c>
      <c r="AY148" s="185" t="s">
        <v>127</v>
      </c>
    </row>
    <row r="149" spans="1:65" s="2" customFormat="1" ht="16.5" customHeight="1">
      <c r="A149" s="35"/>
      <c r="B149" s="163"/>
      <c r="C149" s="164" t="s">
        <v>157</v>
      </c>
      <c r="D149" s="164" t="s">
        <v>128</v>
      </c>
      <c r="E149" s="165" t="s">
        <v>798</v>
      </c>
      <c r="F149" s="166" t="s">
        <v>799</v>
      </c>
      <c r="G149" s="167" t="s">
        <v>699</v>
      </c>
      <c r="H149" s="168">
        <v>7</v>
      </c>
      <c r="I149" s="169"/>
      <c r="J149" s="170">
        <f>ROUND(I149*H149,2)</f>
        <v>0</v>
      </c>
      <c r="K149" s="171"/>
      <c r="L149" s="36"/>
      <c r="M149" s="172" t="s">
        <v>1</v>
      </c>
      <c r="N149" s="173" t="s">
        <v>38</v>
      </c>
      <c r="O149" s="74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6" t="s">
        <v>126</v>
      </c>
      <c r="AT149" s="176" t="s">
        <v>128</v>
      </c>
      <c r="AU149" s="176" t="s">
        <v>83</v>
      </c>
      <c r="AY149" s="16" t="s">
        <v>127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6" t="s">
        <v>81</v>
      </c>
      <c r="BK149" s="177">
        <f>ROUND(I149*H149,2)</f>
        <v>0</v>
      </c>
      <c r="BL149" s="16" t="s">
        <v>126</v>
      </c>
      <c r="BM149" s="176" t="s">
        <v>903</v>
      </c>
    </row>
    <row r="150" spans="1:47" s="2" customFormat="1" ht="12">
      <c r="A150" s="35"/>
      <c r="B150" s="36"/>
      <c r="C150" s="35"/>
      <c r="D150" s="178" t="s">
        <v>134</v>
      </c>
      <c r="E150" s="35"/>
      <c r="F150" s="179" t="s">
        <v>799</v>
      </c>
      <c r="G150" s="35"/>
      <c r="H150" s="35"/>
      <c r="I150" s="180"/>
      <c r="J150" s="35"/>
      <c r="K150" s="35"/>
      <c r="L150" s="36"/>
      <c r="M150" s="181"/>
      <c r="N150" s="182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134</v>
      </c>
      <c r="AU150" s="16" t="s">
        <v>83</v>
      </c>
    </row>
    <row r="151" spans="1:47" s="2" customFormat="1" ht="12">
      <c r="A151" s="35"/>
      <c r="B151" s="36"/>
      <c r="C151" s="35"/>
      <c r="D151" s="178" t="s">
        <v>136</v>
      </c>
      <c r="E151" s="35"/>
      <c r="F151" s="183" t="s">
        <v>701</v>
      </c>
      <c r="G151" s="35"/>
      <c r="H151" s="35"/>
      <c r="I151" s="180"/>
      <c r="J151" s="35"/>
      <c r="K151" s="35"/>
      <c r="L151" s="36"/>
      <c r="M151" s="181"/>
      <c r="N151" s="182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136</v>
      </c>
      <c r="AU151" s="16" t="s">
        <v>83</v>
      </c>
    </row>
    <row r="152" spans="1:65" s="2" customFormat="1" ht="21.75" customHeight="1">
      <c r="A152" s="35"/>
      <c r="B152" s="163"/>
      <c r="C152" s="164" t="s">
        <v>161</v>
      </c>
      <c r="D152" s="164" t="s">
        <v>128</v>
      </c>
      <c r="E152" s="165" t="s">
        <v>904</v>
      </c>
      <c r="F152" s="166" t="s">
        <v>905</v>
      </c>
      <c r="G152" s="167" t="s">
        <v>179</v>
      </c>
      <c r="H152" s="168">
        <v>0.58</v>
      </c>
      <c r="I152" s="169"/>
      <c r="J152" s="170">
        <f>ROUND(I152*H152,2)</f>
        <v>0</v>
      </c>
      <c r="K152" s="171"/>
      <c r="L152" s="36"/>
      <c r="M152" s="172" t="s">
        <v>1</v>
      </c>
      <c r="N152" s="173" t="s">
        <v>38</v>
      </c>
      <c r="O152" s="74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6" t="s">
        <v>126</v>
      </c>
      <c r="AT152" s="176" t="s">
        <v>128</v>
      </c>
      <c r="AU152" s="176" t="s">
        <v>83</v>
      </c>
      <c r="AY152" s="16" t="s">
        <v>127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6" t="s">
        <v>81</v>
      </c>
      <c r="BK152" s="177">
        <f>ROUND(I152*H152,2)</f>
        <v>0</v>
      </c>
      <c r="BL152" s="16" t="s">
        <v>126</v>
      </c>
      <c r="BM152" s="176" t="s">
        <v>906</v>
      </c>
    </row>
    <row r="153" spans="1:47" s="2" customFormat="1" ht="12">
      <c r="A153" s="35"/>
      <c r="B153" s="36"/>
      <c r="C153" s="35"/>
      <c r="D153" s="178" t="s">
        <v>134</v>
      </c>
      <c r="E153" s="35"/>
      <c r="F153" s="179" t="s">
        <v>905</v>
      </c>
      <c r="G153" s="35"/>
      <c r="H153" s="35"/>
      <c r="I153" s="180"/>
      <c r="J153" s="35"/>
      <c r="K153" s="35"/>
      <c r="L153" s="36"/>
      <c r="M153" s="181"/>
      <c r="N153" s="182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134</v>
      </c>
      <c r="AU153" s="16" t="s">
        <v>83</v>
      </c>
    </row>
    <row r="154" spans="1:47" s="2" customFormat="1" ht="12">
      <c r="A154" s="35"/>
      <c r="B154" s="36"/>
      <c r="C154" s="35"/>
      <c r="D154" s="178" t="s">
        <v>136</v>
      </c>
      <c r="E154" s="35"/>
      <c r="F154" s="183" t="s">
        <v>804</v>
      </c>
      <c r="G154" s="35"/>
      <c r="H154" s="35"/>
      <c r="I154" s="180"/>
      <c r="J154" s="35"/>
      <c r="K154" s="35"/>
      <c r="L154" s="36"/>
      <c r="M154" s="181"/>
      <c r="N154" s="182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136</v>
      </c>
      <c r="AU154" s="16" t="s">
        <v>83</v>
      </c>
    </row>
    <row r="155" spans="1:63" s="11" customFormat="1" ht="25.9" customHeight="1">
      <c r="A155" s="11"/>
      <c r="B155" s="152"/>
      <c r="C155" s="11"/>
      <c r="D155" s="153" t="s">
        <v>72</v>
      </c>
      <c r="E155" s="154" t="s">
        <v>316</v>
      </c>
      <c r="F155" s="154" t="s">
        <v>317</v>
      </c>
      <c r="G155" s="11"/>
      <c r="H155" s="11"/>
      <c r="I155" s="155"/>
      <c r="J155" s="156">
        <f>BK155</f>
        <v>0</v>
      </c>
      <c r="K155" s="11"/>
      <c r="L155" s="152"/>
      <c r="M155" s="157"/>
      <c r="N155" s="158"/>
      <c r="O155" s="158"/>
      <c r="P155" s="159">
        <f>P156+P161</f>
        <v>0</v>
      </c>
      <c r="Q155" s="158"/>
      <c r="R155" s="159">
        <f>R156+R161</f>
        <v>0</v>
      </c>
      <c r="S155" s="158"/>
      <c r="T155" s="160">
        <f>T156+T161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53" t="s">
        <v>83</v>
      </c>
      <c r="AT155" s="161" t="s">
        <v>72</v>
      </c>
      <c r="AU155" s="161" t="s">
        <v>73</v>
      </c>
      <c r="AY155" s="153" t="s">
        <v>127</v>
      </c>
      <c r="BK155" s="162">
        <f>BK156+BK161</f>
        <v>0</v>
      </c>
    </row>
    <row r="156" spans="1:63" s="11" customFormat="1" ht="22.8" customHeight="1">
      <c r="A156" s="11"/>
      <c r="B156" s="152"/>
      <c r="C156" s="11"/>
      <c r="D156" s="153" t="s">
        <v>72</v>
      </c>
      <c r="E156" s="200" t="s">
        <v>806</v>
      </c>
      <c r="F156" s="200" t="s">
        <v>807</v>
      </c>
      <c r="G156" s="11"/>
      <c r="H156" s="11"/>
      <c r="I156" s="155"/>
      <c r="J156" s="201">
        <f>BK156</f>
        <v>0</v>
      </c>
      <c r="K156" s="11"/>
      <c r="L156" s="152"/>
      <c r="M156" s="157"/>
      <c r="N156" s="158"/>
      <c r="O156" s="158"/>
      <c r="P156" s="159">
        <f>SUM(P157:P160)</f>
        <v>0</v>
      </c>
      <c r="Q156" s="158"/>
      <c r="R156" s="159">
        <f>SUM(R157:R160)</f>
        <v>0</v>
      </c>
      <c r="S156" s="158"/>
      <c r="T156" s="160">
        <f>SUM(T157:T160)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153" t="s">
        <v>83</v>
      </c>
      <c r="AT156" s="161" t="s">
        <v>72</v>
      </c>
      <c r="AU156" s="161" t="s">
        <v>81</v>
      </c>
      <c r="AY156" s="153" t="s">
        <v>127</v>
      </c>
      <c r="BK156" s="162">
        <f>SUM(BK157:BK160)</f>
        <v>0</v>
      </c>
    </row>
    <row r="157" spans="1:65" s="2" customFormat="1" ht="16.5" customHeight="1">
      <c r="A157" s="35"/>
      <c r="B157" s="163"/>
      <c r="C157" s="164" t="s">
        <v>166</v>
      </c>
      <c r="D157" s="164" t="s">
        <v>128</v>
      </c>
      <c r="E157" s="165" t="s">
        <v>808</v>
      </c>
      <c r="F157" s="166" t="s">
        <v>809</v>
      </c>
      <c r="G157" s="167" t="s">
        <v>243</v>
      </c>
      <c r="H157" s="168">
        <v>18</v>
      </c>
      <c r="I157" s="169"/>
      <c r="J157" s="170">
        <f>ROUND(I157*H157,2)</f>
        <v>0</v>
      </c>
      <c r="K157" s="171"/>
      <c r="L157" s="36"/>
      <c r="M157" s="172" t="s">
        <v>1</v>
      </c>
      <c r="N157" s="173" t="s">
        <v>38</v>
      </c>
      <c r="O157" s="74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76" t="s">
        <v>192</v>
      </c>
      <c r="AT157" s="176" t="s">
        <v>128</v>
      </c>
      <c r="AU157" s="176" t="s">
        <v>83</v>
      </c>
      <c r="AY157" s="16" t="s">
        <v>127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6" t="s">
        <v>81</v>
      </c>
      <c r="BK157" s="177">
        <f>ROUND(I157*H157,2)</f>
        <v>0</v>
      </c>
      <c r="BL157" s="16" t="s">
        <v>192</v>
      </c>
      <c r="BM157" s="176" t="s">
        <v>907</v>
      </c>
    </row>
    <row r="158" spans="1:47" s="2" customFormat="1" ht="12">
      <c r="A158" s="35"/>
      <c r="B158" s="36"/>
      <c r="C158" s="35"/>
      <c r="D158" s="178" t="s">
        <v>134</v>
      </c>
      <c r="E158" s="35"/>
      <c r="F158" s="179" t="s">
        <v>809</v>
      </c>
      <c r="G158" s="35"/>
      <c r="H158" s="35"/>
      <c r="I158" s="180"/>
      <c r="J158" s="35"/>
      <c r="K158" s="35"/>
      <c r="L158" s="36"/>
      <c r="M158" s="181"/>
      <c r="N158" s="182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134</v>
      </c>
      <c r="AU158" s="16" t="s">
        <v>83</v>
      </c>
    </row>
    <row r="159" spans="1:47" s="2" customFormat="1" ht="12">
      <c r="A159" s="35"/>
      <c r="B159" s="36"/>
      <c r="C159" s="35"/>
      <c r="D159" s="178" t="s">
        <v>136</v>
      </c>
      <c r="E159" s="35"/>
      <c r="F159" s="183" t="s">
        <v>601</v>
      </c>
      <c r="G159" s="35"/>
      <c r="H159" s="35"/>
      <c r="I159" s="180"/>
      <c r="J159" s="35"/>
      <c r="K159" s="35"/>
      <c r="L159" s="36"/>
      <c r="M159" s="181"/>
      <c r="N159" s="182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136</v>
      </c>
      <c r="AU159" s="16" t="s">
        <v>83</v>
      </c>
    </row>
    <row r="160" spans="1:51" s="12" customFormat="1" ht="12">
      <c r="A160" s="12"/>
      <c r="B160" s="184"/>
      <c r="C160" s="12"/>
      <c r="D160" s="178" t="s">
        <v>170</v>
      </c>
      <c r="E160" s="185" t="s">
        <v>1</v>
      </c>
      <c r="F160" s="186" t="s">
        <v>908</v>
      </c>
      <c r="G160" s="12"/>
      <c r="H160" s="187">
        <v>18</v>
      </c>
      <c r="I160" s="188"/>
      <c r="J160" s="12"/>
      <c r="K160" s="12"/>
      <c r="L160" s="184"/>
      <c r="M160" s="189"/>
      <c r="N160" s="190"/>
      <c r="O160" s="190"/>
      <c r="P160" s="190"/>
      <c r="Q160" s="190"/>
      <c r="R160" s="190"/>
      <c r="S160" s="190"/>
      <c r="T160" s="19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185" t="s">
        <v>170</v>
      </c>
      <c r="AU160" s="185" t="s">
        <v>83</v>
      </c>
      <c r="AV160" s="12" t="s">
        <v>83</v>
      </c>
      <c r="AW160" s="12" t="s">
        <v>30</v>
      </c>
      <c r="AX160" s="12" t="s">
        <v>81</v>
      </c>
      <c r="AY160" s="185" t="s">
        <v>127</v>
      </c>
    </row>
    <row r="161" spans="1:63" s="11" customFormat="1" ht="22.8" customHeight="1">
      <c r="A161" s="11"/>
      <c r="B161" s="152"/>
      <c r="C161" s="11"/>
      <c r="D161" s="153" t="s">
        <v>72</v>
      </c>
      <c r="E161" s="200" t="s">
        <v>909</v>
      </c>
      <c r="F161" s="200" t="s">
        <v>910</v>
      </c>
      <c r="G161" s="11"/>
      <c r="H161" s="11"/>
      <c r="I161" s="155"/>
      <c r="J161" s="201">
        <f>BK161</f>
        <v>0</v>
      </c>
      <c r="K161" s="11"/>
      <c r="L161" s="152"/>
      <c r="M161" s="157"/>
      <c r="N161" s="158"/>
      <c r="O161" s="158"/>
      <c r="P161" s="159">
        <f>SUM(P162:P165)</f>
        <v>0</v>
      </c>
      <c r="Q161" s="158"/>
      <c r="R161" s="159">
        <f>SUM(R162:R165)</f>
        <v>0</v>
      </c>
      <c r="S161" s="158"/>
      <c r="T161" s="160">
        <f>SUM(T162:T165)</f>
        <v>0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R161" s="153" t="s">
        <v>83</v>
      </c>
      <c r="AT161" s="161" t="s">
        <v>72</v>
      </c>
      <c r="AU161" s="161" t="s">
        <v>81</v>
      </c>
      <c r="AY161" s="153" t="s">
        <v>127</v>
      </c>
      <c r="BK161" s="162">
        <f>SUM(BK162:BK165)</f>
        <v>0</v>
      </c>
    </row>
    <row r="162" spans="1:65" s="2" customFormat="1" ht="24.15" customHeight="1">
      <c r="A162" s="35"/>
      <c r="B162" s="163"/>
      <c r="C162" s="164" t="s">
        <v>172</v>
      </c>
      <c r="D162" s="164" t="s">
        <v>128</v>
      </c>
      <c r="E162" s="165" t="s">
        <v>911</v>
      </c>
      <c r="F162" s="166" t="s">
        <v>912</v>
      </c>
      <c r="G162" s="167" t="s">
        <v>243</v>
      </c>
      <c r="H162" s="168">
        <v>14.4</v>
      </c>
      <c r="I162" s="169"/>
      <c r="J162" s="170">
        <f>ROUND(I162*H162,2)</f>
        <v>0</v>
      </c>
      <c r="K162" s="171"/>
      <c r="L162" s="36"/>
      <c r="M162" s="172" t="s">
        <v>1</v>
      </c>
      <c r="N162" s="173" t="s">
        <v>38</v>
      </c>
      <c r="O162" s="74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76" t="s">
        <v>192</v>
      </c>
      <c r="AT162" s="176" t="s">
        <v>128</v>
      </c>
      <c r="AU162" s="176" t="s">
        <v>83</v>
      </c>
      <c r="AY162" s="16" t="s">
        <v>127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6" t="s">
        <v>81</v>
      </c>
      <c r="BK162" s="177">
        <f>ROUND(I162*H162,2)</f>
        <v>0</v>
      </c>
      <c r="BL162" s="16" t="s">
        <v>192</v>
      </c>
      <c r="BM162" s="176" t="s">
        <v>913</v>
      </c>
    </row>
    <row r="163" spans="1:47" s="2" customFormat="1" ht="12">
      <c r="A163" s="35"/>
      <c r="B163" s="36"/>
      <c r="C163" s="35"/>
      <c r="D163" s="178" t="s">
        <v>134</v>
      </c>
      <c r="E163" s="35"/>
      <c r="F163" s="179" t="s">
        <v>912</v>
      </c>
      <c r="G163" s="35"/>
      <c r="H163" s="35"/>
      <c r="I163" s="180"/>
      <c r="J163" s="35"/>
      <c r="K163" s="35"/>
      <c r="L163" s="36"/>
      <c r="M163" s="181"/>
      <c r="N163" s="182"/>
      <c r="O163" s="74"/>
      <c r="P163" s="74"/>
      <c r="Q163" s="74"/>
      <c r="R163" s="74"/>
      <c r="S163" s="74"/>
      <c r="T163" s="7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134</v>
      </c>
      <c r="AU163" s="16" t="s">
        <v>83</v>
      </c>
    </row>
    <row r="164" spans="1:47" s="2" customFormat="1" ht="12">
      <c r="A164" s="35"/>
      <c r="B164" s="36"/>
      <c r="C164" s="35"/>
      <c r="D164" s="178" t="s">
        <v>136</v>
      </c>
      <c r="E164" s="35"/>
      <c r="F164" s="183" t="s">
        <v>914</v>
      </c>
      <c r="G164" s="35"/>
      <c r="H164" s="35"/>
      <c r="I164" s="180"/>
      <c r="J164" s="35"/>
      <c r="K164" s="35"/>
      <c r="L164" s="36"/>
      <c r="M164" s="181"/>
      <c r="N164" s="182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136</v>
      </c>
      <c r="AU164" s="16" t="s">
        <v>83</v>
      </c>
    </row>
    <row r="165" spans="1:51" s="12" customFormat="1" ht="12">
      <c r="A165" s="12"/>
      <c r="B165" s="184"/>
      <c r="C165" s="12"/>
      <c r="D165" s="178" t="s">
        <v>170</v>
      </c>
      <c r="E165" s="185" t="s">
        <v>1</v>
      </c>
      <c r="F165" s="186" t="s">
        <v>915</v>
      </c>
      <c r="G165" s="12"/>
      <c r="H165" s="187">
        <v>14.4</v>
      </c>
      <c r="I165" s="188"/>
      <c r="J165" s="12"/>
      <c r="K165" s="12"/>
      <c r="L165" s="184"/>
      <c r="M165" s="189"/>
      <c r="N165" s="190"/>
      <c r="O165" s="190"/>
      <c r="P165" s="190"/>
      <c r="Q165" s="190"/>
      <c r="R165" s="190"/>
      <c r="S165" s="190"/>
      <c r="T165" s="19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185" t="s">
        <v>170</v>
      </c>
      <c r="AU165" s="185" t="s">
        <v>83</v>
      </c>
      <c r="AV165" s="12" t="s">
        <v>83</v>
      </c>
      <c r="AW165" s="12" t="s">
        <v>30</v>
      </c>
      <c r="AX165" s="12" t="s">
        <v>81</v>
      </c>
      <c r="AY165" s="185" t="s">
        <v>127</v>
      </c>
    </row>
    <row r="166" spans="1:63" s="11" customFormat="1" ht="25.9" customHeight="1">
      <c r="A166" s="11"/>
      <c r="B166" s="152"/>
      <c r="C166" s="11"/>
      <c r="D166" s="153" t="s">
        <v>72</v>
      </c>
      <c r="E166" s="154" t="s">
        <v>124</v>
      </c>
      <c r="F166" s="154" t="s">
        <v>125</v>
      </c>
      <c r="G166" s="11"/>
      <c r="H166" s="11"/>
      <c r="I166" s="155"/>
      <c r="J166" s="156">
        <f>BK166</f>
        <v>0</v>
      </c>
      <c r="K166" s="11"/>
      <c r="L166" s="152"/>
      <c r="M166" s="157"/>
      <c r="N166" s="158"/>
      <c r="O166" s="158"/>
      <c r="P166" s="159">
        <f>SUM(P167:P170)</f>
        <v>0</v>
      </c>
      <c r="Q166" s="158"/>
      <c r="R166" s="159">
        <f>SUM(R167:R170)</f>
        <v>0</v>
      </c>
      <c r="S166" s="158"/>
      <c r="T166" s="160">
        <f>SUM(T167:T170)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153" t="s">
        <v>126</v>
      </c>
      <c r="AT166" s="161" t="s">
        <v>72</v>
      </c>
      <c r="AU166" s="161" t="s">
        <v>73</v>
      </c>
      <c r="AY166" s="153" t="s">
        <v>127</v>
      </c>
      <c r="BK166" s="162">
        <f>SUM(BK167:BK170)</f>
        <v>0</v>
      </c>
    </row>
    <row r="167" spans="1:65" s="2" customFormat="1" ht="16.5" customHeight="1">
      <c r="A167" s="35"/>
      <c r="B167" s="163"/>
      <c r="C167" s="164" t="s">
        <v>176</v>
      </c>
      <c r="D167" s="164" t="s">
        <v>128</v>
      </c>
      <c r="E167" s="165" t="s">
        <v>916</v>
      </c>
      <c r="F167" s="166" t="s">
        <v>354</v>
      </c>
      <c r="G167" s="167" t="s">
        <v>328</v>
      </c>
      <c r="H167" s="168">
        <v>2.4</v>
      </c>
      <c r="I167" s="169"/>
      <c r="J167" s="170">
        <f>ROUND(I167*H167,2)</f>
        <v>0</v>
      </c>
      <c r="K167" s="171"/>
      <c r="L167" s="36"/>
      <c r="M167" s="172" t="s">
        <v>1</v>
      </c>
      <c r="N167" s="173" t="s">
        <v>38</v>
      </c>
      <c r="O167" s="74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6" t="s">
        <v>132</v>
      </c>
      <c r="AT167" s="176" t="s">
        <v>128</v>
      </c>
      <c r="AU167" s="176" t="s">
        <v>81</v>
      </c>
      <c r="AY167" s="16" t="s">
        <v>127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81</v>
      </c>
      <c r="BK167" s="177">
        <f>ROUND(I167*H167,2)</f>
        <v>0</v>
      </c>
      <c r="BL167" s="16" t="s">
        <v>132</v>
      </c>
      <c r="BM167" s="176" t="s">
        <v>917</v>
      </c>
    </row>
    <row r="168" spans="1:47" s="2" customFormat="1" ht="12">
      <c r="A168" s="35"/>
      <c r="B168" s="36"/>
      <c r="C168" s="35"/>
      <c r="D168" s="178" t="s">
        <v>134</v>
      </c>
      <c r="E168" s="35"/>
      <c r="F168" s="179" t="s">
        <v>354</v>
      </c>
      <c r="G168" s="35"/>
      <c r="H168" s="35"/>
      <c r="I168" s="180"/>
      <c r="J168" s="35"/>
      <c r="K168" s="35"/>
      <c r="L168" s="36"/>
      <c r="M168" s="181"/>
      <c r="N168" s="182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134</v>
      </c>
      <c r="AU168" s="16" t="s">
        <v>81</v>
      </c>
    </row>
    <row r="169" spans="1:47" s="2" customFormat="1" ht="12">
      <c r="A169" s="35"/>
      <c r="B169" s="36"/>
      <c r="C169" s="35"/>
      <c r="D169" s="178" t="s">
        <v>136</v>
      </c>
      <c r="E169" s="35"/>
      <c r="F169" s="183" t="s">
        <v>330</v>
      </c>
      <c r="G169" s="35"/>
      <c r="H169" s="35"/>
      <c r="I169" s="180"/>
      <c r="J169" s="35"/>
      <c r="K169" s="35"/>
      <c r="L169" s="36"/>
      <c r="M169" s="181"/>
      <c r="N169" s="182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136</v>
      </c>
      <c r="AU169" s="16" t="s">
        <v>81</v>
      </c>
    </row>
    <row r="170" spans="1:51" s="12" customFormat="1" ht="12">
      <c r="A170" s="12"/>
      <c r="B170" s="184"/>
      <c r="C170" s="12"/>
      <c r="D170" s="178" t="s">
        <v>170</v>
      </c>
      <c r="E170" s="185" t="s">
        <v>1</v>
      </c>
      <c r="F170" s="186" t="s">
        <v>918</v>
      </c>
      <c r="G170" s="12"/>
      <c r="H170" s="187">
        <v>2.4</v>
      </c>
      <c r="I170" s="188"/>
      <c r="J170" s="12"/>
      <c r="K170" s="12"/>
      <c r="L170" s="184"/>
      <c r="M170" s="202"/>
      <c r="N170" s="203"/>
      <c r="O170" s="203"/>
      <c r="P170" s="203"/>
      <c r="Q170" s="203"/>
      <c r="R170" s="203"/>
      <c r="S170" s="203"/>
      <c r="T170" s="204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185" t="s">
        <v>170</v>
      </c>
      <c r="AU170" s="185" t="s">
        <v>81</v>
      </c>
      <c r="AV170" s="12" t="s">
        <v>83</v>
      </c>
      <c r="AW170" s="12" t="s">
        <v>30</v>
      </c>
      <c r="AX170" s="12" t="s">
        <v>81</v>
      </c>
      <c r="AY170" s="185" t="s">
        <v>127</v>
      </c>
    </row>
    <row r="171" spans="1:31" s="2" customFormat="1" ht="6.95" customHeight="1">
      <c r="A171" s="35"/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36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autoFilter ref="C123:K17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 hidden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9" t="s">
        <v>16</v>
      </c>
      <c r="L6" s="19"/>
    </row>
    <row r="7" spans="2:12" s="1" customFormat="1" ht="16.5" customHeight="1" hidden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 hidden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36"/>
      <c r="C9" s="35"/>
      <c r="D9" s="35"/>
      <c r="E9" s="64" t="s">
        <v>919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13. 5. 2022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123" t="s">
        <v>37</v>
      </c>
      <c r="E33" s="29" t="s">
        <v>38</v>
      </c>
      <c r="F33" s="124">
        <f>ROUND((SUM(BE121:BE190)),2)</f>
        <v>0</v>
      </c>
      <c r="G33" s="35"/>
      <c r="H33" s="35"/>
      <c r="I33" s="125">
        <v>0.21</v>
      </c>
      <c r="J33" s="124">
        <f>ROUND(((SUM(BE121:BE190))*I33),2)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39</v>
      </c>
      <c r="F34" s="124">
        <f>ROUND((SUM(BF121:BF190)),2)</f>
        <v>0</v>
      </c>
      <c r="G34" s="35"/>
      <c r="H34" s="35"/>
      <c r="I34" s="125">
        <v>0.15</v>
      </c>
      <c r="J34" s="124">
        <f>ROUND(((SUM(BF121:BF190))*I34),2)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ROUND((SUM(BG121:BG190)),2)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ROUND((SUM(BH121:BH190)),2)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ROUND((SUM(BI121:BI190)),2)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5"/>
      <c r="D87" s="35"/>
      <c r="E87" s="64" t="str">
        <f>E9</f>
        <v>SO 901 - Provizorní lávka pro pěší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13. 5. 2022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J121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 hidden="1">
      <c r="A97" s="9"/>
      <c r="B97" s="137"/>
      <c r="C97" s="9"/>
      <c r="D97" s="138" t="s">
        <v>206</v>
      </c>
      <c r="E97" s="139"/>
      <c r="F97" s="139"/>
      <c r="G97" s="139"/>
      <c r="H97" s="139"/>
      <c r="I97" s="139"/>
      <c r="J97" s="140">
        <f>J122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 hidden="1">
      <c r="A98" s="13"/>
      <c r="B98" s="196"/>
      <c r="C98" s="13"/>
      <c r="D98" s="197" t="s">
        <v>920</v>
      </c>
      <c r="E98" s="198"/>
      <c r="F98" s="198"/>
      <c r="G98" s="198"/>
      <c r="H98" s="198"/>
      <c r="I98" s="198"/>
      <c r="J98" s="199">
        <f>J123</f>
        <v>0</v>
      </c>
      <c r="K98" s="13"/>
      <c r="L98" s="196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 hidden="1">
      <c r="A99" s="13"/>
      <c r="B99" s="196"/>
      <c r="C99" s="13"/>
      <c r="D99" s="197" t="s">
        <v>921</v>
      </c>
      <c r="E99" s="198"/>
      <c r="F99" s="198"/>
      <c r="G99" s="198"/>
      <c r="H99" s="198"/>
      <c r="I99" s="198"/>
      <c r="J99" s="199">
        <f>J128</f>
        <v>0</v>
      </c>
      <c r="K99" s="13"/>
      <c r="L99" s="196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 hidden="1">
      <c r="A100" s="13"/>
      <c r="B100" s="196"/>
      <c r="C100" s="13"/>
      <c r="D100" s="197" t="s">
        <v>715</v>
      </c>
      <c r="E100" s="198"/>
      <c r="F100" s="198"/>
      <c r="G100" s="198"/>
      <c r="H100" s="198"/>
      <c r="I100" s="198"/>
      <c r="J100" s="199">
        <f>J137</f>
        <v>0</v>
      </c>
      <c r="K100" s="13"/>
      <c r="L100" s="19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3" customFormat="1" ht="19.9" customHeight="1" hidden="1">
      <c r="A101" s="13"/>
      <c r="B101" s="196"/>
      <c r="C101" s="13"/>
      <c r="D101" s="197" t="s">
        <v>209</v>
      </c>
      <c r="E101" s="198"/>
      <c r="F101" s="198"/>
      <c r="G101" s="198"/>
      <c r="H101" s="198"/>
      <c r="I101" s="198"/>
      <c r="J101" s="199">
        <f>J154</f>
        <v>0</v>
      </c>
      <c r="K101" s="13"/>
      <c r="L101" s="196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2" customFormat="1" ht="21.8" customHeight="1" hidden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 hidden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t="12" hidden="1"/>
    <row r="105" ht="12" hidden="1"/>
    <row r="106" ht="12" hidden="1"/>
    <row r="107" spans="1:31" s="2" customFormat="1" ht="6.95" customHeight="1">
      <c r="A107" s="35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111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5"/>
      <c r="D111" s="35"/>
      <c r="E111" s="118" t="str">
        <f>E7</f>
        <v>Kostelec_most ev.č.244-006</v>
      </c>
      <c r="F111" s="29"/>
      <c r="G111" s="29"/>
      <c r="H111" s="29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103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5"/>
      <c r="D113" s="35"/>
      <c r="E113" s="64" t="str">
        <f>E9</f>
        <v>SO 901 - Provizorní lávka pro pěší</v>
      </c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5"/>
      <c r="E115" s="35"/>
      <c r="F115" s="24" t="str">
        <f>F12</f>
        <v xml:space="preserve"> </v>
      </c>
      <c r="G115" s="35"/>
      <c r="H115" s="35"/>
      <c r="I115" s="29" t="s">
        <v>22</v>
      </c>
      <c r="J115" s="66" t="str">
        <f>IF(J12="","",J12)</f>
        <v>13. 5. 2022</v>
      </c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5"/>
      <c r="E117" s="35"/>
      <c r="F117" s="24" t="str">
        <f>E15</f>
        <v xml:space="preserve"> </v>
      </c>
      <c r="G117" s="35"/>
      <c r="H117" s="35"/>
      <c r="I117" s="29" t="s">
        <v>29</v>
      </c>
      <c r="J117" s="33" t="str">
        <f>E21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5"/>
      <c r="E118" s="35"/>
      <c r="F118" s="24" t="str">
        <f>IF(E18="","",E18)</f>
        <v>Vyplň údaj</v>
      </c>
      <c r="G118" s="35"/>
      <c r="H118" s="35"/>
      <c r="I118" s="29" t="s">
        <v>31</v>
      </c>
      <c r="J118" s="33" t="str">
        <f>E24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0" customFormat="1" ht="29.25" customHeight="1">
      <c r="A120" s="141"/>
      <c r="B120" s="142"/>
      <c r="C120" s="143" t="s">
        <v>112</v>
      </c>
      <c r="D120" s="144" t="s">
        <v>58</v>
      </c>
      <c r="E120" s="144" t="s">
        <v>54</v>
      </c>
      <c r="F120" s="144" t="s">
        <v>55</v>
      </c>
      <c r="G120" s="144" t="s">
        <v>113</v>
      </c>
      <c r="H120" s="144" t="s">
        <v>114</v>
      </c>
      <c r="I120" s="144" t="s">
        <v>115</v>
      </c>
      <c r="J120" s="145" t="s">
        <v>107</v>
      </c>
      <c r="K120" s="146" t="s">
        <v>116</v>
      </c>
      <c r="L120" s="147"/>
      <c r="M120" s="83" t="s">
        <v>1</v>
      </c>
      <c r="N120" s="84" t="s">
        <v>37</v>
      </c>
      <c r="O120" s="84" t="s">
        <v>117</v>
      </c>
      <c r="P120" s="84" t="s">
        <v>118</v>
      </c>
      <c r="Q120" s="84" t="s">
        <v>119</v>
      </c>
      <c r="R120" s="84" t="s">
        <v>120</v>
      </c>
      <c r="S120" s="84" t="s">
        <v>121</v>
      </c>
      <c r="T120" s="85" t="s">
        <v>122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</row>
    <row r="121" spans="1:63" s="2" customFormat="1" ht="22.8" customHeight="1">
      <c r="A121" s="35"/>
      <c r="B121" s="36"/>
      <c r="C121" s="90" t="s">
        <v>123</v>
      </c>
      <c r="D121" s="35"/>
      <c r="E121" s="35"/>
      <c r="F121" s="35"/>
      <c r="G121" s="35"/>
      <c r="H121" s="35"/>
      <c r="I121" s="35"/>
      <c r="J121" s="148">
        <f>BK121</f>
        <v>0</v>
      </c>
      <c r="K121" s="35"/>
      <c r="L121" s="36"/>
      <c r="M121" s="86"/>
      <c r="N121" s="70"/>
      <c r="O121" s="87"/>
      <c r="P121" s="149">
        <f>P122</f>
        <v>0</v>
      </c>
      <c r="Q121" s="87"/>
      <c r="R121" s="149">
        <f>R122</f>
        <v>0</v>
      </c>
      <c r="S121" s="87"/>
      <c r="T121" s="150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6" t="s">
        <v>72</v>
      </c>
      <c r="AU121" s="16" t="s">
        <v>109</v>
      </c>
      <c r="BK121" s="151">
        <f>BK122</f>
        <v>0</v>
      </c>
    </row>
    <row r="122" spans="1:63" s="11" customFormat="1" ht="25.9" customHeight="1">
      <c r="A122" s="11"/>
      <c r="B122" s="152"/>
      <c r="C122" s="11"/>
      <c r="D122" s="153" t="s">
        <v>72</v>
      </c>
      <c r="E122" s="154" t="s">
        <v>212</v>
      </c>
      <c r="F122" s="154" t="s">
        <v>213</v>
      </c>
      <c r="G122" s="11"/>
      <c r="H122" s="11"/>
      <c r="I122" s="155"/>
      <c r="J122" s="156">
        <f>BK122</f>
        <v>0</v>
      </c>
      <c r="K122" s="11"/>
      <c r="L122" s="152"/>
      <c r="M122" s="157"/>
      <c r="N122" s="158"/>
      <c r="O122" s="158"/>
      <c r="P122" s="159">
        <f>P123+P128+P137+P154</f>
        <v>0</v>
      </c>
      <c r="Q122" s="158"/>
      <c r="R122" s="159">
        <f>R123+R128+R137+R154</f>
        <v>0</v>
      </c>
      <c r="S122" s="158"/>
      <c r="T122" s="160">
        <f>T123+T128+T137+T154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53" t="s">
        <v>81</v>
      </c>
      <c r="AT122" s="161" t="s">
        <v>72</v>
      </c>
      <c r="AU122" s="161" t="s">
        <v>73</v>
      </c>
      <c r="AY122" s="153" t="s">
        <v>127</v>
      </c>
      <c r="BK122" s="162">
        <f>BK123+BK128+BK137+BK154</f>
        <v>0</v>
      </c>
    </row>
    <row r="123" spans="1:63" s="11" customFormat="1" ht="22.8" customHeight="1">
      <c r="A123" s="11"/>
      <c r="B123" s="152"/>
      <c r="C123" s="11"/>
      <c r="D123" s="153" t="s">
        <v>72</v>
      </c>
      <c r="E123" s="200" t="s">
        <v>83</v>
      </c>
      <c r="F123" s="200" t="s">
        <v>922</v>
      </c>
      <c r="G123" s="11"/>
      <c r="H123" s="11"/>
      <c r="I123" s="155"/>
      <c r="J123" s="201">
        <f>BK123</f>
        <v>0</v>
      </c>
      <c r="K123" s="11"/>
      <c r="L123" s="152"/>
      <c r="M123" s="157"/>
      <c r="N123" s="158"/>
      <c r="O123" s="158"/>
      <c r="P123" s="159">
        <f>SUM(P124:P127)</f>
        <v>0</v>
      </c>
      <c r="Q123" s="158"/>
      <c r="R123" s="159">
        <f>SUM(R124:R127)</f>
        <v>0</v>
      </c>
      <c r="S123" s="158"/>
      <c r="T123" s="160">
        <f>SUM(T124:T127)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153" t="s">
        <v>81</v>
      </c>
      <c r="AT123" s="161" t="s">
        <v>72</v>
      </c>
      <c r="AU123" s="161" t="s">
        <v>81</v>
      </c>
      <c r="AY123" s="153" t="s">
        <v>127</v>
      </c>
      <c r="BK123" s="162">
        <f>SUM(BK124:BK127)</f>
        <v>0</v>
      </c>
    </row>
    <row r="124" spans="1:65" s="2" customFormat="1" ht="24.15" customHeight="1">
      <c r="A124" s="35"/>
      <c r="B124" s="163"/>
      <c r="C124" s="164" t="s">
        <v>81</v>
      </c>
      <c r="D124" s="164" t="s">
        <v>128</v>
      </c>
      <c r="E124" s="165" t="s">
        <v>923</v>
      </c>
      <c r="F124" s="166" t="s">
        <v>924</v>
      </c>
      <c r="G124" s="167" t="s">
        <v>228</v>
      </c>
      <c r="H124" s="168">
        <v>5.76</v>
      </c>
      <c r="I124" s="169"/>
      <c r="J124" s="170">
        <f>ROUND(I124*H124,2)</f>
        <v>0</v>
      </c>
      <c r="K124" s="171"/>
      <c r="L124" s="36"/>
      <c r="M124" s="172" t="s">
        <v>1</v>
      </c>
      <c r="N124" s="173" t="s">
        <v>38</v>
      </c>
      <c r="O124" s="74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76" t="s">
        <v>126</v>
      </c>
      <c r="AT124" s="176" t="s">
        <v>128</v>
      </c>
      <c r="AU124" s="176" t="s">
        <v>83</v>
      </c>
      <c r="AY124" s="16" t="s">
        <v>127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6" t="s">
        <v>81</v>
      </c>
      <c r="BK124" s="177">
        <f>ROUND(I124*H124,2)</f>
        <v>0</v>
      </c>
      <c r="BL124" s="16" t="s">
        <v>126</v>
      </c>
      <c r="BM124" s="176" t="s">
        <v>925</v>
      </c>
    </row>
    <row r="125" spans="1:47" s="2" customFormat="1" ht="12">
      <c r="A125" s="35"/>
      <c r="B125" s="36"/>
      <c r="C125" s="35"/>
      <c r="D125" s="178" t="s">
        <v>134</v>
      </c>
      <c r="E125" s="35"/>
      <c r="F125" s="179" t="s">
        <v>926</v>
      </c>
      <c r="G125" s="35"/>
      <c r="H125" s="35"/>
      <c r="I125" s="180"/>
      <c r="J125" s="35"/>
      <c r="K125" s="35"/>
      <c r="L125" s="36"/>
      <c r="M125" s="181"/>
      <c r="N125" s="182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134</v>
      </c>
      <c r="AU125" s="16" t="s">
        <v>83</v>
      </c>
    </row>
    <row r="126" spans="1:47" s="2" customFormat="1" ht="12">
      <c r="A126" s="35"/>
      <c r="B126" s="36"/>
      <c r="C126" s="35"/>
      <c r="D126" s="178" t="s">
        <v>136</v>
      </c>
      <c r="E126" s="35"/>
      <c r="F126" s="183" t="s">
        <v>424</v>
      </c>
      <c r="G126" s="35"/>
      <c r="H126" s="35"/>
      <c r="I126" s="180"/>
      <c r="J126" s="35"/>
      <c r="K126" s="35"/>
      <c r="L126" s="36"/>
      <c r="M126" s="181"/>
      <c r="N126" s="182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136</v>
      </c>
      <c r="AU126" s="16" t="s">
        <v>83</v>
      </c>
    </row>
    <row r="127" spans="1:51" s="12" customFormat="1" ht="12">
      <c r="A127" s="12"/>
      <c r="B127" s="184"/>
      <c r="C127" s="12"/>
      <c r="D127" s="178" t="s">
        <v>170</v>
      </c>
      <c r="E127" s="185" t="s">
        <v>1</v>
      </c>
      <c r="F127" s="186" t="s">
        <v>927</v>
      </c>
      <c r="G127" s="12"/>
      <c r="H127" s="187">
        <v>5.76</v>
      </c>
      <c r="I127" s="188"/>
      <c r="J127" s="12"/>
      <c r="K127" s="12"/>
      <c r="L127" s="184"/>
      <c r="M127" s="189"/>
      <c r="N127" s="190"/>
      <c r="O127" s="190"/>
      <c r="P127" s="190"/>
      <c r="Q127" s="190"/>
      <c r="R127" s="190"/>
      <c r="S127" s="190"/>
      <c r="T127" s="19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185" t="s">
        <v>170</v>
      </c>
      <c r="AU127" s="185" t="s">
        <v>83</v>
      </c>
      <c r="AV127" s="12" t="s">
        <v>83</v>
      </c>
      <c r="AW127" s="12" t="s">
        <v>30</v>
      </c>
      <c r="AX127" s="12" t="s">
        <v>81</v>
      </c>
      <c r="AY127" s="185" t="s">
        <v>127</v>
      </c>
    </row>
    <row r="128" spans="1:63" s="11" customFormat="1" ht="22.8" customHeight="1">
      <c r="A128" s="11"/>
      <c r="B128" s="152"/>
      <c r="C128" s="11"/>
      <c r="D128" s="153" t="s">
        <v>72</v>
      </c>
      <c r="E128" s="200" t="s">
        <v>143</v>
      </c>
      <c r="F128" s="200" t="s">
        <v>928</v>
      </c>
      <c r="G128" s="11"/>
      <c r="H128" s="11"/>
      <c r="I128" s="155"/>
      <c r="J128" s="201">
        <f>BK128</f>
        <v>0</v>
      </c>
      <c r="K128" s="11"/>
      <c r="L128" s="152"/>
      <c r="M128" s="157"/>
      <c r="N128" s="158"/>
      <c r="O128" s="158"/>
      <c r="P128" s="159">
        <f>SUM(P129:P136)</f>
        <v>0</v>
      </c>
      <c r="Q128" s="158"/>
      <c r="R128" s="159">
        <f>SUM(R129:R136)</f>
        <v>0</v>
      </c>
      <c r="S128" s="158"/>
      <c r="T128" s="160">
        <f>SUM(T129:T136)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153" t="s">
        <v>81</v>
      </c>
      <c r="AT128" s="161" t="s">
        <v>72</v>
      </c>
      <c r="AU128" s="161" t="s">
        <v>81</v>
      </c>
      <c r="AY128" s="153" t="s">
        <v>127</v>
      </c>
      <c r="BK128" s="162">
        <f>SUM(BK129:BK136)</f>
        <v>0</v>
      </c>
    </row>
    <row r="129" spans="1:65" s="2" customFormat="1" ht="16.5" customHeight="1">
      <c r="A129" s="35"/>
      <c r="B129" s="163"/>
      <c r="C129" s="164" t="s">
        <v>83</v>
      </c>
      <c r="D129" s="164" t="s">
        <v>128</v>
      </c>
      <c r="E129" s="165" t="s">
        <v>442</v>
      </c>
      <c r="F129" s="166" t="s">
        <v>443</v>
      </c>
      <c r="G129" s="167" t="s">
        <v>444</v>
      </c>
      <c r="H129" s="168">
        <v>23.4</v>
      </c>
      <c r="I129" s="169"/>
      <c r="J129" s="170">
        <f>ROUND(I129*H129,2)</f>
        <v>0</v>
      </c>
      <c r="K129" s="171"/>
      <c r="L129" s="36"/>
      <c r="M129" s="172" t="s">
        <v>1</v>
      </c>
      <c r="N129" s="173" t="s">
        <v>38</v>
      </c>
      <c r="O129" s="74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76" t="s">
        <v>126</v>
      </c>
      <c r="AT129" s="176" t="s">
        <v>128</v>
      </c>
      <c r="AU129" s="176" t="s">
        <v>83</v>
      </c>
      <c r="AY129" s="16" t="s">
        <v>127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6" t="s">
        <v>81</v>
      </c>
      <c r="BK129" s="177">
        <f>ROUND(I129*H129,2)</f>
        <v>0</v>
      </c>
      <c r="BL129" s="16" t="s">
        <v>126</v>
      </c>
      <c r="BM129" s="176" t="s">
        <v>929</v>
      </c>
    </row>
    <row r="130" spans="1:47" s="2" customFormat="1" ht="12">
      <c r="A130" s="35"/>
      <c r="B130" s="36"/>
      <c r="C130" s="35"/>
      <c r="D130" s="178" t="s">
        <v>134</v>
      </c>
      <c r="E130" s="35"/>
      <c r="F130" s="179" t="s">
        <v>930</v>
      </c>
      <c r="G130" s="35"/>
      <c r="H130" s="35"/>
      <c r="I130" s="180"/>
      <c r="J130" s="35"/>
      <c r="K130" s="35"/>
      <c r="L130" s="36"/>
      <c r="M130" s="181"/>
      <c r="N130" s="182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134</v>
      </c>
      <c r="AU130" s="16" t="s">
        <v>83</v>
      </c>
    </row>
    <row r="131" spans="1:47" s="2" customFormat="1" ht="12">
      <c r="A131" s="35"/>
      <c r="B131" s="36"/>
      <c r="C131" s="35"/>
      <c r="D131" s="178" t="s">
        <v>136</v>
      </c>
      <c r="E131" s="35"/>
      <c r="F131" s="183" t="s">
        <v>447</v>
      </c>
      <c r="G131" s="35"/>
      <c r="H131" s="35"/>
      <c r="I131" s="180"/>
      <c r="J131" s="35"/>
      <c r="K131" s="35"/>
      <c r="L131" s="36"/>
      <c r="M131" s="181"/>
      <c r="N131" s="182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136</v>
      </c>
      <c r="AU131" s="16" t="s">
        <v>83</v>
      </c>
    </row>
    <row r="132" spans="1:51" s="12" customFormat="1" ht="12">
      <c r="A132" s="12"/>
      <c r="B132" s="184"/>
      <c r="C132" s="12"/>
      <c r="D132" s="178" t="s">
        <v>170</v>
      </c>
      <c r="E132" s="185" t="s">
        <v>1</v>
      </c>
      <c r="F132" s="186" t="s">
        <v>931</v>
      </c>
      <c r="G132" s="12"/>
      <c r="H132" s="187">
        <v>23.4</v>
      </c>
      <c r="I132" s="188"/>
      <c r="J132" s="12"/>
      <c r="K132" s="12"/>
      <c r="L132" s="184"/>
      <c r="M132" s="189"/>
      <c r="N132" s="190"/>
      <c r="O132" s="190"/>
      <c r="P132" s="190"/>
      <c r="Q132" s="190"/>
      <c r="R132" s="190"/>
      <c r="S132" s="190"/>
      <c r="T132" s="19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185" t="s">
        <v>170</v>
      </c>
      <c r="AU132" s="185" t="s">
        <v>83</v>
      </c>
      <c r="AV132" s="12" t="s">
        <v>83</v>
      </c>
      <c r="AW132" s="12" t="s">
        <v>30</v>
      </c>
      <c r="AX132" s="12" t="s">
        <v>81</v>
      </c>
      <c r="AY132" s="185" t="s">
        <v>127</v>
      </c>
    </row>
    <row r="133" spans="1:65" s="2" customFormat="1" ht="16.5" customHeight="1">
      <c r="A133" s="35"/>
      <c r="B133" s="163"/>
      <c r="C133" s="164" t="s">
        <v>143</v>
      </c>
      <c r="D133" s="164" t="s">
        <v>128</v>
      </c>
      <c r="E133" s="165" t="s">
        <v>932</v>
      </c>
      <c r="F133" s="166" t="s">
        <v>933</v>
      </c>
      <c r="G133" s="167" t="s">
        <v>217</v>
      </c>
      <c r="H133" s="168">
        <v>2.318</v>
      </c>
      <c r="I133" s="169"/>
      <c r="J133" s="170">
        <f>ROUND(I133*H133,2)</f>
        <v>0</v>
      </c>
      <c r="K133" s="171"/>
      <c r="L133" s="36"/>
      <c r="M133" s="172" t="s">
        <v>1</v>
      </c>
      <c r="N133" s="173" t="s">
        <v>38</v>
      </c>
      <c r="O133" s="74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76" t="s">
        <v>126</v>
      </c>
      <c r="AT133" s="176" t="s">
        <v>128</v>
      </c>
      <c r="AU133" s="176" t="s">
        <v>83</v>
      </c>
      <c r="AY133" s="16" t="s">
        <v>127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6" t="s">
        <v>81</v>
      </c>
      <c r="BK133" s="177">
        <f>ROUND(I133*H133,2)</f>
        <v>0</v>
      </c>
      <c r="BL133" s="16" t="s">
        <v>126</v>
      </c>
      <c r="BM133" s="176" t="s">
        <v>934</v>
      </c>
    </row>
    <row r="134" spans="1:47" s="2" customFormat="1" ht="12">
      <c r="A134" s="35"/>
      <c r="B134" s="36"/>
      <c r="C134" s="35"/>
      <c r="D134" s="178" t="s">
        <v>134</v>
      </c>
      <c r="E134" s="35"/>
      <c r="F134" s="179" t="s">
        <v>935</v>
      </c>
      <c r="G134" s="35"/>
      <c r="H134" s="35"/>
      <c r="I134" s="180"/>
      <c r="J134" s="35"/>
      <c r="K134" s="35"/>
      <c r="L134" s="36"/>
      <c r="M134" s="181"/>
      <c r="N134" s="182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134</v>
      </c>
      <c r="AU134" s="16" t="s">
        <v>83</v>
      </c>
    </row>
    <row r="135" spans="1:47" s="2" customFormat="1" ht="12">
      <c r="A135" s="35"/>
      <c r="B135" s="36"/>
      <c r="C135" s="35"/>
      <c r="D135" s="178" t="s">
        <v>136</v>
      </c>
      <c r="E135" s="35"/>
      <c r="F135" s="183" t="s">
        <v>936</v>
      </c>
      <c r="G135" s="35"/>
      <c r="H135" s="35"/>
      <c r="I135" s="180"/>
      <c r="J135" s="35"/>
      <c r="K135" s="35"/>
      <c r="L135" s="36"/>
      <c r="M135" s="181"/>
      <c r="N135" s="182"/>
      <c r="O135" s="74"/>
      <c r="P135" s="74"/>
      <c r="Q135" s="74"/>
      <c r="R135" s="74"/>
      <c r="S135" s="74"/>
      <c r="T135" s="7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6" t="s">
        <v>136</v>
      </c>
      <c r="AU135" s="16" t="s">
        <v>83</v>
      </c>
    </row>
    <row r="136" spans="1:51" s="12" customFormat="1" ht="12">
      <c r="A136" s="12"/>
      <c r="B136" s="184"/>
      <c r="C136" s="12"/>
      <c r="D136" s="178" t="s">
        <v>170</v>
      </c>
      <c r="E136" s="185" t="s">
        <v>1</v>
      </c>
      <c r="F136" s="186" t="s">
        <v>937</v>
      </c>
      <c r="G136" s="12"/>
      <c r="H136" s="187">
        <v>2.318</v>
      </c>
      <c r="I136" s="188"/>
      <c r="J136" s="12"/>
      <c r="K136" s="12"/>
      <c r="L136" s="184"/>
      <c r="M136" s="189"/>
      <c r="N136" s="190"/>
      <c r="O136" s="190"/>
      <c r="P136" s="190"/>
      <c r="Q136" s="190"/>
      <c r="R136" s="190"/>
      <c r="S136" s="190"/>
      <c r="T136" s="19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185" t="s">
        <v>170</v>
      </c>
      <c r="AU136" s="185" t="s">
        <v>83</v>
      </c>
      <c r="AV136" s="12" t="s">
        <v>83</v>
      </c>
      <c r="AW136" s="12" t="s">
        <v>30</v>
      </c>
      <c r="AX136" s="12" t="s">
        <v>81</v>
      </c>
      <c r="AY136" s="185" t="s">
        <v>127</v>
      </c>
    </row>
    <row r="137" spans="1:63" s="11" customFormat="1" ht="22.8" customHeight="1">
      <c r="A137" s="11"/>
      <c r="B137" s="152"/>
      <c r="C137" s="11"/>
      <c r="D137" s="153" t="s">
        <v>72</v>
      </c>
      <c r="E137" s="200" t="s">
        <v>126</v>
      </c>
      <c r="F137" s="200" t="s">
        <v>472</v>
      </c>
      <c r="G137" s="11"/>
      <c r="H137" s="11"/>
      <c r="I137" s="155"/>
      <c r="J137" s="201">
        <f>BK137</f>
        <v>0</v>
      </c>
      <c r="K137" s="11"/>
      <c r="L137" s="152"/>
      <c r="M137" s="157"/>
      <c r="N137" s="158"/>
      <c r="O137" s="158"/>
      <c r="P137" s="159">
        <f>SUM(P138:P153)</f>
        <v>0</v>
      </c>
      <c r="Q137" s="158"/>
      <c r="R137" s="159">
        <f>SUM(R138:R153)</f>
        <v>0</v>
      </c>
      <c r="S137" s="158"/>
      <c r="T137" s="160">
        <f>SUM(T138:T153)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53" t="s">
        <v>81</v>
      </c>
      <c r="AT137" s="161" t="s">
        <v>72</v>
      </c>
      <c r="AU137" s="161" t="s">
        <v>81</v>
      </c>
      <c r="AY137" s="153" t="s">
        <v>127</v>
      </c>
      <c r="BK137" s="162">
        <f>SUM(BK138:BK153)</f>
        <v>0</v>
      </c>
    </row>
    <row r="138" spans="1:65" s="2" customFormat="1" ht="16.5" customHeight="1">
      <c r="A138" s="35"/>
      <c r="B138" s="163"/>
      <c r="C138" s="164" t="s">
        <v>126</v>
      </c>
      <c r="D138" s="164" t="s">
        <v>128</v>
      </c>
      <c r="E138" s="165" t="s">
        <v>938</v>
      </c>
      <c r="F138" s="166" t="s">
        <v>939</v>
      </c>
      <c r="G138" s="167" t="s">
        <v>217</v>
      </c>
      <c r="H138" s="168">
        <v>0.9114</v>
      </c>
      <c r="I138" s="169"/>
      <c r="J138" s="170">
        <f>ROUND(I138*H138,2)</f>
        <v>0</v>
      </c>
      <c r="K138" s="171"/>
      <c r="L138" s="36"/>
      <c r="M138" s="172" t="s">
        <v>1</v>
      </c>
      <c r="N138" s="173" t="s">
        <v>38</v>
      </c>
      <c r="O138" s="74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6" t="s">
        <v>126</v>
      </c>
      <c r="AT138" s="176" t="s">
        <v>128</v>
      </c>
      <c r="AU138" s="176" t="s">
        <v>83</v>
      </c>
      <c r="AY138" s="16" t="s">
        <v>127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6" t="s">
        <v>81</v>
      </c>
      <c r="BK138" s="177">
        <f>ROUND(I138*H138,2)</f>
        <v>0</v>
      </c>
      <c r="BL138" s="16" t="s">
        <v>126</v>
      </c>
      <c r="BM138" s="176" t="s">
        <v>940</v>
      </c>
    </row>
    <row r="139" spans="1:47" s="2" customFormat="1" ht="12">
      <c r="A139" s="35"/>
      <c r="B139" s="36"/>
      <c r="C139" s="35"/>
      <c r="D139" s="178" t="s">
        <v>134</v>
      </c>
      <c r="E139" s="35"/>
      <c r="F139" s="179" t="s">
        <v>941</v>
      </c>
      <c r="G139" s="35"/>
      <c r="H139" s="35"/>
      <c r="I139" s="180"/>
      <c r="J139" s="35"/>
      <c r="K139" s="35"/>
      <c r="L139" s="36"/>
      <c r="M139" s="181"/>
      <c r="N139" s="182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134</v>
      </c>
      <c r="AU139" s="16" t="s">
        <v>83</v>
      </c>
    </row>
    <row r="140" spans="1:47" s="2" customFormat="1" ht="12">
      <c r="A140" s="35"/>
      <c r="B140" s="36"/>
      <c r="C140" s="35"/>
      <c r="D140" s="178" t="s">
        <v>136</v>
      </c>
      <c r="E140" s="35"/>
      <c r="F140" s="183" t="s">
        <v>936</v>
      </c>
      <c r="G140" s="35"/>
      <c r="H140" s="35"/>
      <c r="I140" s="180"/>
      <c r="J140" s="35"/>
      <c r="K140" s="35"/>
      <c r="L140" s="36"/>
      <c r="M140" s="181"/>
      <c r="N140" s="182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136</v>
      </c>
      <c r="AU140" s="16" t="s">
        <v>83</v>
      </c>
    </row>
    <row r="141" spans="1:51" s="12" customFormat="1" ht="12">
      <c r="A141" s="12"/>
      <c r="B141" s="184"/>
      <c r="C141" s="12"/>
      <c r="D141" s="178" t="s">
        <v>170</v>
      </c>
      <c r="E141" s="185" t="s">
        <v>1</v>
      </c>
      <c r="F141" s="186" t="s">
        <v>942</v>
      </c>
      <c r="G141" s="12"/>
      <c r="H141" s="187">
        <v>0.9114</v>
      </c>
      <c r="I141" s="188"/>
      <c r="J141" s="12"/>
      <c r="K141" s="12"/>
      <c r="L141" s="184"/>
      <c r="M141" s="189"/>
      <c r="N141" s="190"/>
      <c r="O141" s="190"/>
      <c r="P141" s="190"/>
      <c r="Q141" s="190"/>
      <c r="R141" s="190"/>
      <c r="S141" s="190"/>
      <c r="T141" s="19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185" t="s">
        <v>170</v>
      </c>
      <c r="AU141" s="185" t="s">
        <v>83</v>
      </c>
      <c r="AV141" s="12" t="s">
        <v>83</v>
      </c>
      <c r="AW141" s="12" t="s">
        <v>30</v>
      </c>
      <c r="AX141" s="12" t="s">
        <v>81</v>
      </c>
      <c r="AY141" s="185" t="s">
        <v>127</v>
      </c>
    </row>
    <row r="142" spans="1:65" s="2" customFormat="1" ht="16.5" customHeight="1">
      <c r="A142" s="35"/>
      <c r="B142" s="163"/>
      <c r="C142" s="164" t="s">
        <v>152</v>
      </c>
      <c r="D142" s="164" t="s">
        <v>128</v>
      </c>
      <c r="E142" s="165" t="s">
        <v>943</v>
      </c>
      <c r="F142" s="166" t="s">
        <v>944</v>
      </c>
      <c r="G142" s="167" t="s">
        <v>217</v>
      </c>
      <c r="H142" s="168">
        <v>1.515</v>
      </c>
      <c r="I142" s="169"/>
      <c r="J142" s="170">
        <f>ROUND(I142*H142,2)</f>
        <v>0</v>
      </c>
      <c r="K142" s="171"/>
      <c r="L142" s="36"/>
      <c r="M142" s="172" t="s">
        <v>1</v>
      </c>
      <c r="N142" s="173" t="s">
        <v>38</v>
      </c>
      <c r="O142" s="74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76" t="s">
        <v>126</v>
      </c>
      <c r="AT142" s="176" t="s">
        <v>128</v>
      </c>
      <c r="AU142" s="176" t="s">
        <v>83</v>
      </c>
      <c r="AY142" s="16" t="s">
        <v>127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6" t="s">
        <v>81</v>
      </c>
      <c r="BK142" s="177">
        <f>ROUND(I142*H142,2)</f>
        <v>0</v>
      </c>
      <c r="BL142" s="16" t="s">
        <v>126</v>
      </c>
      <c r="BM142" s="176" t="s">
        <v>945</v>
      </c>
    </row>
    <row r="143" spans="1:47" s="2" customFormat="1" ht="12">
      <c r="A143" s="35"/>
      <c r="B143" s="36"/>
      <c r="C143" s="35"/>
      <c r="D143" s="178" t="s">
        <v>134</v>
      </c>
      <c r="E143" s="35"/>
      <c r="F143" s="179" t="s">
        <v>946</v>
      </c>
      <c r="G143" s="35"/>
      <c r="H143" s="35"/>
      <c r="I143" s="180"/>
      <c r="J143" s="35"/>
      <c r="K143" s="35"/>
      <c r="L143" s="36"/>
      <c r="M143" s="181"/>
      <c r="N143" s="182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134</v>
      </c>
      <c r="AU143" s="16" t="s">
        <v>83</v>
      </c>
    </row>
    <row r="144" spans="1:47" s="2" customFormat="1" ht="12">
      <c r="A144" s="35"/>
      <c r="B144" s="36"/>
      <c r="C144" s="35"/>
      <c r="D144" s="178" t="s">
        <v>136</v>
      </c>
      <c r="E144" s="35"/>
      <c r="F144" s="183" t="s">
        <v>936</v>
      </c>
      <c r="G144" s="35"/>
      <c r="H144" s="35"/>
      <c r="I144" s="180"/>
      <c r="J144" s="35"/>
      <c r="K144" s="35"/>
      <c r="L144" s="36"/>
      <c r="M144" s="181"/>
      <c r="N144" s="182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136</v>
      </c>
      <c r="AU144" s="16" t="s">
        <v>83</v>
      </c>
    </row>
    <row r="145" spans="1:51" s="12" customFormat="1" ht="12">
      <c r="A145" s="12"/>
      <c r="B145" s="184"/>
      <c r="C145" s="12"/>
      <c r="D145" s="178" t="s">
        <v>170</v>
      </c>
      <c r="E145" s="185" t="s">
        <v>1</v>
      </c>
      <c r="F145" s="186" t="s">
        <v>947</v>
      </c>
      <c r="G145" s="12"/>
      <c r="H145" s="187">
        <v>1.515</v>
      </c>
      <c r="I145" s="188"/>
      <c r="J145" s="12"/>
      <c r="K145" s="12"/>
      <c r="L145" s="184"/>
      <c r="M145" s="189"/>
      <c r="N145" s="190"/>
      <c r="O145" s="190"/>
      <c r="P145" s="190"/>
      <c r="Q145" s="190"/>
      <c r="R145" s="190"/>
      <c r="S145" s="190"/>
      <c r="T145" s="19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185" t="s">
        <v>170</v>
      </c>
      <c r="AU145" s="185" t="s">
        <v>83</v>
      </c>
      <c r="AV145" s="12" t="s">
        <v>83</v>
      </c>
      <c r="AW145" s="12" t="s">
        <v>30</v>
      </c>
      <c r="AX145" s="12" t="s">
        <v>81</v>
      </c>
      <c r="AY145" s="185" t="s">
        <v>127</v>
      </c>
    </row>
    <row r="146" spans="1:65" s="2" customFormat="1" ht="16.5" customHeight="1">
      <c r="A146" s="35"/>
      <c r="B146" s="163"/>
      <c r="C146" s="164" t="s">
        <v>157</v>
      </c>
      <c r="D146" s="164" t="s">
        <v>128</v>
      </c>
      <c r="E146" s="165" t="s">
        <v>948</v>
      </c>
      <c r="F146" s="166" t="s">
        <v>944</v>
      </c>
      <c r="G146" s="167" t="s">
        <v>217</v>
      </c>
      <c r="H146" s="168">
        <v>1.74</v>
      </c>
      <c r="I146" s="169"/>
      <c r="J146" s="170">
        <f>ROUND(I146*H146,2)</f>
        <v>0</v>
      </c>
      <c r="K146" s="171"/>
      <c r="L146" s="36"/>
      <c r="M146" s="172" t="s">
        <v>1</v>
      </c>
      <c r="N146" s="173" t="s">
        <v>38</v>
      </c>
      <c r="O146" s="74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6" t="s">
        <v>126</v>
      </c>
      <c r="AT146" s="176" t="s">
        <v>128</v>
      </c>
      <c r="AU146" s="176" t="s">
        <v>83</v>
      </c>
      <c r="AY146" s="16" t="s">
        <v>127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6" t="s">
        <v>81</v>
      </c>
      <c r="BK146" s="177">
        <f>ROUND(I146*H146,2)</f>
        <v>0</v>
      </c>
      <c r="BL146" s="16" t="s">
        <v>126</v>
      </c>
      <c r="BM146" s="176" t="s">
        <v>949</v>
      </c>
    </row>
    <row r="147" spans="1:47" s="2" customFormat="1" ht="12">
      <c r="A147" s="35"/>
      <c r="B147" s="36"/>
      <c r="C147" s="35"/>
      <c r="D147" s="178" t="s">
        <v>134</v>
      </c>
      <c r="E147" s="35"/>
      <c r="F147" s="179" t="s">
        <v>950</v>
      </c>
      <c r="G147" s="35"/>
      <c r="H147" s="35"/>
      <c r="I147" s="180"/>
      <c r="J147" s="35"/>
      <c r="K147" s="35"/>
      <c r="L147" s="36"/>
      <c r="M147" s="181"/>
      <c r="N147" s="182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134</v>
      </c>
      <c r="AU147" s="16" t="s">
        <v>83</v>
      </c>
    </row>
    <row r="148" spans="1:47" s="2" customFormat="1" ht="12">
      <c r="A148" s="35"/>
      <c r="B148" s="36"/>
      <c r="C148" s="35"/>
      <c r="D148" s="178" t="s">
        <v>136</v>
      </c>
      <c r="E148" s="35"/>
      <c r="F148" s="183" t="s">
        <v>936</v>
      </c>
      <c r="G148" s="35"/>
      <c r="H148" s="35"/>
      <c r="I148" s="180"/>
      <c r="J148" s="35"/>
      <c r="K148" s="35"/>
      <c r="L148" s="36"/>
      <c r="M148" s="181"/>
      <c r="N148" s="182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136</v>
      </c>
      <c r="AU148" s="16" t="s">
        <v>83</v>
      </c>
    </row>
    <row r="149" spans="1:51" s="12" customFormat="1" ht="12">
      <c r="A149" s="12"/>
      <c r="B149" s="184"/>
      <c r="C149" s="12"/>
      <c r="D149" s="178" t="s">
        <v>170</v>
      </c>
      <c r="E149" s="185" t="s">
        <v>1</v>
      </c>
      <c r="F149" s="186" t="s">
        <v>951</v>
      </c>
      <c r="G149" s="12"/>
      <c r="H149" s="187">
        <v>1.74</v>
      </c>
      <c r="I149" s="188"/>
      <c r="J149" s="12"/>
      <c r="K149" s="12"/>
      <c r="L149" s="184"/>
      <c r="M149" s="189"/>
      <c r="N149" s="190"/>
      <c r="O149" s="190"/>
      <c r="P149" s="190"/>
      <c r="Q149" s="190"/>
      <c r="R149" s="190"/>
      <c r="S149" s="190"/>
      <c r="T149" s="19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185" t="s">
        <v>170</v>
      </c>
      <c r="AU149" s="185" t="s">
        <v>83</v>
      </c>
      <c r="AV149" s="12" t="s">
        <v>83</v>
      </c>
      <c r="AW149" s="12" t="s">
        <v>30</v>
      </c>
      <c r="AX149" s="12" t="s">
        <v>81</v>
      </c>
      <c r="AY149" s="185" t="s">
        <v>127</v>
      </c>
    </row>
    <row r="150" spans="1:65" s="2" customFormat="1" ht="21.75" customHeight="1">
      <c r="A150" s="35"/>
      <c r="B150" s="163"/>
      <c r="C150" s="164" t="s">
        <v>161</v>
      </c>
      <c r="D150" s="164" t="s">
        <v>128</v>
      </c>
      <c r="E150" s="165" t="s">
        <v>952</v>
      </c>
      <c r="F150" s="166" t="s">
        <v>953</v>
      </c>
      <c r="G150" s="167" t="s">
        <v>217</v>
      </c>
      <c r="H150" s="168">
        <v>0.255</v>
      </c>
      <c r="I150" s="169"/>
      <c r="J150" s="170">
        <f>ROUND(I150*H150,2)</f>
        <v>0</v>
      </c>
      <c r="K150" s="171"/>
      <c r="L150" s="36"/>
      <c r="M150" s="172" t="s">
        <v>1</v>
      </c>
      <c r="N150" s="173" t="s">
        <v>38</v>
      </c>
      <c r="O150" s="74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76" t="s">
        <v>126</v>
      </c>
      <c r="AT150" s="176" t="s">
        <v>128</v>
      </c>
      <c r="AU150" s="176" t="s">
        <v>83</v>
      </c>
      <c r="AY150" s="16" t="s">
        <v>127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6" t="s">
        <v>81</v>
      </c>
      <c r="BK150" s="177">
        <f>ROUND(I150*H150,2)</f>
        <v>0</v>
      </c>
      <c r="BL150" s="16" t="s">
        <v>126</v>
      </c>
      <c r="BM150" s="176" t="s">
        <v>954</v>
      </c>
    </row>
    <row r="151" spans="1:47" s="2" customFormat="1" ht="12">
      <c r="A151" s="35"/>
      <c r="B151" s="36"/>
      <c r="C151" s="35"/>
      <c r="D151" s="178" t="s">
        <v>134</v>
      </c>
      <c r="E151" s="35"/>
      <c r="F151" s="179" t="s">
        <v>955</v>
      </c>
      <c r="G151" s="35"/>
      <c r="H151" s="35"/>
      <c r="I151" s="180"/>
      <c r="J151" s="35"/>
      <c r="K151" s="35"/>
      <c r="L151" s="36"/>
      <c r="M151" s="181"/>
      <c r="N151" s="182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134</v>
      </c>
      <c r="AU151" s="16" t="s">
        <v>83</v>
      </c>
    </row>
    <row r="152" spans="1:47" s="2" customFormat="1" ht="12">
      <c r="A152" s="35"/>
      <c r="B152" s="36"/>
      <c r="C152" s="35"/>
      <c r="D152" s="178" t="s">
        <v>136</v>
      </c>
      <c r="E152" s="35"/>
      <c r="F152" s="183" t="s">
        <v>956</v>
      </c>
      <c r="G152" s="35"/>
      <c r="H152" s="35"/>
      <c r="I152" s="180"/>
      <c r="J152" s="35"/>
      <c r="K152" s="35"/>
      <c r="L152" s="36"/>
      <c r="M152" s="181"/>
      <c r="N152" s="182"/>
      <c r="O152" s="74"/>
      <c r="P152" s="74"/>
      <c r="Q152" s="74"/>
      <c r="R152" s="74"/>
      <c r="S152" s="74"/>
      <c r="T152" s="7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6" t="s">
        <v>136</v>
      </c>
      <c r="AU152" s="16" t="s">
        <v>83</v>
      </c>
    </row>
    <row r="153" spans="1:51" s="12" customFormat="1" ht="12">
      <c r="A153" s="12"/>
      <c r="B153" s="184"/>
      <c r="C153" s="12"/>
      <c r="D153" s="178" t="s">
        <v>170</v>
      </c>
      <c r="E153" s="185" t="s">
        <v>1</v>
      </c>
      <c r="F153" s="186" t="s">
        <v>957</v>
      </c>
      <c r="G153" s="12"/>
      <c r="H153" s="187">
        <v>0.255</v>
      </c>
      <c r="I153" s="188"/>
      <c r="J153" s="12"/>
      <c r="K153" s="12"/>
      <c r="L153" s="184"/>
      <c r="M153" s="189"/>
      <c r="N153" s="190"/>
      <c r="O153" s="190"/>
      <c r="P153" s="190"/>
      <c r="Q153" s="190"/>
      <c r="R153" s="190"/>
      <c r="S153" s="190"/>
      <c r="T153" s="19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185" t="s">
        <v>170</v>
      </c>
      <c r="AU153" s="185" t="s">
        <v>83</v>
      </c>
      <c r="AV153" s="12" t="s">
        <v>83</v>
      </c>
      <c r="AW153" s="12" t="s">
        <v>30</v>
      </c>
      <c r="AX153" s="12" t="s">
        <v>81</v>
      </c>
      <c r="AY153" s="185" t="s">
        <v>127</v>
      </c>
    </row>
    <row r="154" spans="1:63" s="11" customFormat="1" ht="22.8" customHeight="1">
      <c r="A154" s="11"/>
      <c r="B154" s="152"/>
      <c r="C154" s="11"/>
      <c r="D154" s="153" t="s">
        <v>72</v>
      </c>
      <c r="E154" s="200" t="s">
        <v>172</v>
      </c>
      <c r="F154" s="200" t="s">
        <v>292</v>
      </c>
      <c r="G154" s="11"/>
      <c r="H154" s="11"/>
      <c r="I154" s="155"/>
      <c r="J154" s="201">
        <f>BK154</f>
        <v>0</v>
      </c>
      <c r="K154" s="11"/>
      <c r="L154" s="152"/>
      <c r="M154" s="157"/>
      <c r="N154" s="158"/>
      <c r="O154" s="158"/>
      <c r="P154" s="159">
        <f>SUM(P155:P190)</f>
        <v>0</v>
      </c>
      <c r="Q154" s="158"/>
      <c r="R154" s="159">
        <f>SUM(R155:R190)</f>
        <v>0</v>
      </c>
      <c r="S154" s="158"/>
      <c r="T154" s="160">
        <f>SUM(T155:T190)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153" t="s">
        <v>81</v>
      </c>
      <c r="AT154" s="161" t="s">
        <v>72</v>
      </c>
      <c r="AU154" s="161" t="s">
        <v>81</v>
      </c>
      <c r="AY154" s="153" t="s">
        <v>127</v>
      </c>
      <c r="BK154" s="162">
        <f>SUM(BK155:BK190)</f>
        <v>0</v>
      </c>
    </row>
    <row r="155" spans="1:65" s="2" customFormat="1" ht="24.15" customHeight="1">
      <c r="A155" s="35"/>
      <c r="B155" s="163"/>
      <c r="C155" s="164" t="s">
        <v>166</v>
      </c>
      <c r="D155" s="164" t="s">
        <v>128</v>
      </c>
      <c r="E155" s="165" t="s">
        <v>958</v>
      </c>
      <c r="F155" s="166" t="s">
        <v>959</v>
      </c>
      <c r="G155" s="167" t="s">
        <v>960</v>
      </c>
      <c r="H155" s="168">
        <v>960</v>
      </c>
      <c r="I155" s="169"/>
      <c r="J155" s="170">
        <f>ROUND(I155*H155,2)</f>
        <v>0</v>
      </c>
      <c r="K155" s="171"/>
      <c r="L155" s="36"/>
      <c r="M155" s="172" t="s">
        <v>1</v>
      </c>
      <c r="N155" s="173" t="s">
        <v>38</v>
      </c>
      <c r="O155" s="74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76" t="s">
        <v>126</v>
      </c>
      <c r="AT155" s="176" t="s">
        <v>128</v>
      </c>
      <c r="AU155" s="176" t="s">
        <v>83</v>
      </c>
      <c r="AY155" s="16" t="s">
        <v>127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6" t="s">
        <v>81</v>
      </c>
      <c r="BK155" s="177">
        <f>ROUND(I155*H155,2)</f>
        <v>0</v>
      </c>
      <c r="BL155" s="16" t="s">
        <v>126</v>
      </c>
      <c r="BM155" s="176" t="s">
        <v>961</v>
      </c>
    </row>
    <row r="156" spans="1:47" s="2" customFormat="1" ht="12">
      <c r="A156" s="35"/>
      <c r="B156" s="36"/>
      <c r="C156" s="35"/>
      <c r="D156" s="178" t="s">
        <v>134</v>
      </c>
      <c r="E156" s="35"/>
      <c r="F156" s="179" t="s">
        <v>962</v>
      </c>
      <c r="G156" s="35"/>
      <c r="H156" s="35"/>
      <c r="I156" s="180"/>
      <c r="J156" s="35"/>
      <c r="K156" s="35"/>
      <c r="L156" s="36"/>
      <c r="M156" s="181"/>
      <c r="N156" s="182"/>
      <c r="O156" s="74"/>
      <c r="P156" s="74"/>
      <c r="Q156" s="74"/>
      <c r="R156" s="74"/>
      <c r="S156" s="74"/>
      <c r="T156" s="7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6" t="s">
        <v>134</v>
      </c>
      <c r="AU156" s="16" t="s">
        <v>83</v>
      </c>
    </row>
    <row r="157" spans="1:47" s="2" customFormat="1" ht="12">
      <c r="A157" s="35"/>
      <c r="B157" s="36"/>
      <c r="C157" s="35"/>
      <c r="D157" s="178" t="s">
        <v>136</v>
      </c>
      <c r="E157" s="35"/>
      <c r="F157" s="183" t="s">
        <v>963</v>
      </c>
      <c r="G157" s="35"/>
      <c r="H157" s="35"/>
      <c r="I157" s="180"/>
      <c r="J157" s="35"/>
      <c r="K157" s="35"/>
      <c r="L157" s="36"/>
      <c r="M157" s="181"/>
      <c r="N157" s="182"/>
      <c r="O157" s="74"/>
      <c r="P157" s="74"/>
      <c r="Q157" s="74"/>
      <c r="R157" s="74"/>
      <c r="S157" s="74"/>
      <c r="T157" s="7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6" t="s">
        <v>136</v>
      </c>
      <c r="AU157" s="16" t="s">
        <v>83</v>
      </c>
    </row>
    <row r="158" spans="1:51" s="12" customFormat="1" ht="12">
      <c r="A158" s="12"/>
      <c r="B158" s="184"/>
      <c r="C158" s="12"/>
      <c r="D158" s="178" t="s">
        <v>170</v>
      </c>
      <c r="E158" s="185" t="s">
        <v>1</v>
      </c>
      <c r="F158" s="186" t="s">
        <v>964</v>
      </c>
      <c r="G158" s="12"/>
      <c r="H158" s="187">
        <v>960</v>
      </c>
      <c r="I158" s="188"/>
      <c r="J158" s="12"/>
      <c r="K158" s="12"/>
      <c r="L158" s="184"/>
      <c r="M158" s="189"/>
      <c r="N158" s="190"/>
      <c r="O158" s="190"/>
      <c r="P158" s="190"/>
      <c r="Q158" s="190"/>
      <c r="R158" s="190"/>
      <c r="S158" s="190"/>
      <c r="T158" s="19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185" t="s">
        <v>170</v>
      </c>
      <c r="AU158" s="185" t="s">
        <v>83</v>
      </c>
      <c r="AV158" s="12" t="s">
        <v>83</v>
      </c>
      <c r="AW158" s="12" t="s">
        <v>30</v>
      </c>
      <c r="AX158" s="12" t="s">
        <v>81</v>
      </c>
      <c r="AY158" s="185" t="s">
        <v>127</v>
      </c>
    </row>
    <row r="159" spans="1:65" s="2" customFormat="1" ht="24.15" customHeight="1">
      <c r="A159" s="35"/>
      <c r="B159" s="163"/>
      <c r="C159" s="164" t="s">
        <v>172</v>
      </c>
      <c r="D159" s="164" t="s">
        <v>128</v>
      </c>
      <c r="E159" s="165" t="s">
        <v>965</v>
      </c>
      <c r="F159" s="166" t="s">
        <v>966</v>
      </c>
      <c r="G159" s="167" t="s">
        <v>960</v>
      </c>
      <c r="H159" s="168">
        <v>960</v>
      </c>
      <c r="I159" s="169"/>
      <c r="J159" s="170">
        <f>ROUND(I159*H159,2)</f>
        <v>0</v>
      </c>
      <c r="K159" s="171"/>
      <c r="L159" s="36"/>
      <c r="M159" s="172" t="s">
        <v>1</v>
      </c>
      <c r="N159" s="173" t="s">
        <v>38</v>
      </c>
      <c r="O159" s="74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76" t="s">
        <v>126</v>
      </c>
      <c r="AT159" s="176" t="s">
        <v>128</v>
      </c>
      <c r="AU159" s="176" t="s">
        <v>83</v>
      </c>
      <c r="AY159" s="16" t="s">
        <v>127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6" t="s">
        <v>81</v>
      </c>
      <c r="BK159" s="177">
        <f>ROUND(I159*H159,2)</f>
        <v>0</v>
      </c>
      <c r="BL159" s="16" t="s">
        <v>126</v>
      </c>
      <c r="BM159" s="176" t="s">
        <v>967</v>
      </c>
    </row>
    <row r="160" spans="1:47" s="2" customFormat="1" ht="12">
      <c r="A160" s="35"/>
      <c r="B160" s="36"/>
      <c r="C160" s="35"/>
      <c r="D160" s="178" t="s">
        <v>134</v>
      </c>
      <c r="E160" s="35"/>
      <c r="F160" s="179" t="s">
        <v>968</v>
      </c>
      <c r="G160" s="35"/>
      <c r="H160" s="35"/>
      <c r="I160" s="180"/>
      <c r="J160" s="35"/>
      <c r="K160" s="35"/>
      <c r="L160" s="36"/>
      <c r="M160" s="181"/>
      <c r="N160" s="182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134</v>
      </c>
      <c r="AU160" s="16" t="s">
        <v>83</v>
      </c>
    </row>
    <row r="161" spans="1:47" s="2" customFormat="1" ht="12">
      <c r="A161" s="35"/>
      <c r="B161" s="36"/>
      <c r="C161" s="35"/>
      <c r="D161" s="178" t="s">
        <v>136</v>
      </c>
      <c r="E161" s="35"/>
      <c r="F161" s="183" t="s">
        <v>969</v>
      </c>
      <c r="G161" s="35"/>
      <c r="H161" s="35"/>
      <c r="I161" s="180"/>
      <c r="J161" s="35"/>
      <c r="K161" s="35"/>
      <c r="L161" s="36"/>
      <c r="M161" s="181"/>
      <c r="N161" s="182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136</v>
      </c>
      <c r="AU161" s="16" t="s">
        <v>83</v>
      </c>
    </row>
    <row r="162" spans="1:51" s="12" customFormat="1" ht="12">
      <c r="A162" s="12"/>
      <c r="B162" s="184"/>
      <c r="C162" s="12"/>
      <c r="D162" s="178" t="s">
        <v>170</v>
      </c>
      <c r="E162" s="185" t="s">
        <v>1</v>
      </c>
      <c r="F162" s="186" t="s">
        <v>964</v>
      </c>
      <c r="G162" s="12"/>
      <c r="H162" s="187">
        <v>960</v>
      </c>
      <c r="I162" s="188"/>
      <c r="J162" s="12"/>
      <c r="K162" s="12"/>
      <c r="L162" s="184"/>
      <c r="M162" s="189"/>
      <c r="N162" s="190"/>
      <c r="O162" s="190"/>
      <c r="P162" s="190"/>
      <c r="Q162" s="190"/>
      <c r="R162" s="190"/>
      <c r="S162" s="190"/>
      <c r="T162" s="19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185" t="s">
        <v>170</v>
      </c>
      <c r="AU162" s="185" t="s">
        <v>83</v>
      </c>
      <c r="AV162" s="12" t="s">
        <v>83</v>
      </c>
      <c r="AW162" s="12" t="s">
        <v>30</v>
      </c>
      <c r="AX162" s="12" t="s">
        <v>81</v>
      </c>
      <c r="AY162" s="185" t="s">
        <v>127</v>
      </c>
    </row>
    <row r="163" spans="1:65" s="2" customFormat="1" ht="24.15" customHeight="1">
      <c r="A163" s="35"/>
      <c r="B163" s="163"/>
      <c r="C163" s="164" t="s">
        <v>176</v>
      </c>
      <c r="D163" s="164" t="s">
        <v>128</v>
      </c>
      <c r="E163" s="165" t="s">
        <v>970</v>
      </c>
      <c r="F163" s="166" t="s">
        <v>971</v>
      </c>
      <c r="G163" s="167" t="s">
        <v>960</v>
      </c>
      <c r="H163" s="168">
        <v>960</v>
      </c>
      <c r="I163" s="169"/>
      <c r="J163" s="170">
        <f>ROUND(I163*H163,2)</f>
        <v>0</v>
      </c>
      <c r="K163" s="171"/>
      <c r="L163" s="36"/>
      <c r="M163" s="172" t="s">
        <v>1</v>
      </c>
      <c r="N163" s="173" t="s">
        <v>38</v>
      </c>
      <c r="O163" s="74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6" t="s">
        <v>126</v>
      </c>
      <c r="AT163" s="176" t="s">
        <v>128</v>
      </c>
      <c r="AU163" s="176" t="s">
        <v>83</v>
      </c>
      <c r="AY163" s="16" t="s">
        <v>127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81</v>
      </c>
      <c r="BK163" s="177">
        <f>ROUND(I163*H163,2)</f>
        <v>0</v>
      </c>
      <c r="BL163" s="16" t="s">
        <v>126</v>
      </c>
      <c r="BM163" s="176" t="s">
        <v>972</v>
      </c>
    </row>
    <row r="164" spans="1:47" s="2" customFormat="1" ht="12">
      <c r="A164" s="35"/>
      <c r="B164" s="36"/>
      <c r="C164" s="35"/>
      <c r="D164" s="178" t="s">
        <v>134</v>
      </c>
      <c r="E164" s="35"/>
      <c r="F164" s="179" t="s">
        <v>973</v>
      </c>
      <c r="G164" s="35"/>
      <c r="H164" s="35"/>
      <c r="I164" s="180"/>
      <c r="J164" s="35"/>
      <c r="K164" s="35"/>
      <c r="L164" s="36"/>
      <c r="M164" s="181"/>
      <c r="N164" s="182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134</v>
      </c>
      <c r="AU164" s="16" t="s">
        <v>83</v>
      </c>
    </row>
    <row r="165" spans="1:47" s="2" customFormat="1" ht="12">
      <c r="A165" s="35"/>
      <c r="B165" s="36"/>
      <c r="C165" s="35"/>
      <c r="D165" s="178" t="s">
        <v>136</v>
      </c>
      <c r="E165" s="35"/>
      <c r="F165" s="183" t="s">
        <v>974</v>
      </c>
      <c r="G165" s="35"/>
      <c r="H165" s="35"/>
      <c r="I165" s="180"/>
      <c r="J165" s="35"/>
      <c r="K165" s="35"/>
      <c r="L165" s="36"/>
      <c r="M165" s="181"/>
      <c r="N165" s="182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136</v>
      </c>
      <c r="AU165" s="16" t="s">
        <v>83</v>
      </c>
    </row>
    <row r="166" spans="1:51" s="12" customFormat="1" ht="12">
      <c r="A166" s="12"/>
      <c r="B166" s="184"/>
      <c r="C166" s="12"/>
      <c r="D166" s="178" t="s">
        <v>170</v>
      </c>
      <c r="E166" s="185" t="s">
        <v>1</v>
      </c>
      <c r="F166" s="186" t="s">
        <v>964</v>
      </c>
      <c r="G166" s="12"/>
      <c r="H166" s="187">
        <v>960</v>
      </c>
      <c r="I166" s="188"/>
      <c r="J166" s="12"/>
      <c r="K166" s="12"/>
      <c r="L166" s="184"/>
      <c r="M166" s="189"/>
      <c r="N166" s="190"/>
      <c r="O166" s="190"/>
      <c r="P166" s="190"/>
      <c r="Q166" s="190"/>
      <c r="R166" s="190"/>
      <c r="S166" s="190"/>
      <c r="T166" s="19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185" t="s">
        <v>170</v>
      </c>
      <c r="AU166" s="185" t="s">
        <v>83</v>
      </c>
      <c r="AV166" s="12" t="s">
        <v>83</v>
      </c>
      <c r="AW166" s="12" t="s">
        <v>30</v>
      </c>
      <c r="AX166" s="12" t="s">
        <v>81</v>
      </c>
      <c r="AY166" s="185" t="s">
        <v>127</v>
      </c>
    </row>
    <row r="167" spans="1:65" s="2" customFormat="1" ht="24.15" customHeight="1">
      <c r="A167" s="35"/>
      <c r="B167" s="163"/>
      <c r="C167" s="164" t="s">
        <v>181</v>
      </c>
      <c r="D167" s="164" t="s">
        <v>128</v>
      </c>
      <c r="E167" s="165" t="s">
        <v>975</v>
      </c>
      <c r="F167" s="166" t="s">
        <v>976</v>
      </c>
      <c r="G167" s="167" t="s">
        <v>977</v>
      </c>
      <c r="H167" s="168">
        <v>3480</v>
      </c>
      <c r="I167" s="169"/>
      <c r="J167" s="170">
        <f>ROUND(I167*H167,2)</f>
        <v>0</v>
      </c>
      <c r="K167" s="171"/>
      <c r="L167" s="36"/>
      <c r="M167" s="172" t="s">
        <v>1</v>
      </c>
      <c r="N167" s="173" t="s">
        <v>38</v>
      </c>
      <c r="O167" s="74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6" t="s">
        <v>126</v>
      </c>
      <c r="AT167" s="176" t="s">
        <v>128</v>
      </c>
      <c r="AU167" s="176" t="s">
        <v>83</v>
      </c>
      <c r="AY167" s="16" t="s">
        <v>127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81</v>
      </c>
      <c r="BK167" s="177">
        <f>ROUND(I167*H167,2)</f>
        <v>0</v>
      </c>
      <c r="BL167" s="16" t="s">
        <v>126</v>
      </c>
      <c r="BM167" s="176" t="s">
        <v>978</v>
      </c>
    </row>
    <row r="168" spans="1:47" s="2" customFormat="1" ht="12">
      <c r="A168" s="35"/>
      <c r="B168" s="36"/>
      <c r="C168" s="35"/>
      <c r="D168" s="178" t="s">
        <v>134</v>
      </c>
      <c r="E168" s="35"/>
      <c r="F168" s="179" t="s">
        <v>979</v>
      </c>
      <c r="G168" s="35"/>
      <c r="H168" s="35"/>
      <c r="I168" s="180"/>
      <c r="J168" s="35"/>
      <c r="K168" s="35"/>
      <c r="L168" s="36"/>
      <c r="M168" s="181"/>
      <c r="N168" s="182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134</v>
      </c>
      <c r="AU168" s="16" t="s">
        <v>83</v>
      </c>
    </row>
    <row r="169" spans="1:47" s="2" customFormat="1" ht="12">
      <c r="A169" s="35"/>
      <c r="B169" s="36"/>
      <c r="C169" s="35"/>
      <c r="D169" s="178" t="s">
        <v>136</v>
      </c>
      <c r="E169" s="35"/>
      <c r="F169" s="183" t="s">
        <v>980</v>
      </c>
      <c r="G169" s="35"/>
      <c r="H169" s="35"/>
      <c r="I169" s="180"/>
      <c r="J169" s="35"/>
      <c r="K169" s="35"/>
      <c r="L169" s="36"/>
      <c r="M169" s="181"/>
      <c r="N169" s="182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136</v>
      </c>
      <c r="AU169" s="16" t="s">
        <v>83</v>
      </c>
    </row>
    <row r="170" spans="1:51" s="12" customFormat="1" ht="12">
      <c r="A170" s="12"/>
      <c r="B170" s="184"/>
      <c r="C170" s="12"/>
      <c r="D170" s="178" t="s">
        <v>170</v>
      </c>
      <c r="E170" s="185" t="s">
        <v>1</v>
      </c>
      <c r="F170" s="186" t="s">
        <v>981</v>
      </c>
      <c r="G170" s="12"/>
      <c r="H170" s="187">
        <v>3480</v>
      </c>
      <c r="I170" s="188"/>
      <c r="J170" s="12"/>
      <c r="K170" s="12"/>
      <c r="L170" s="184"/>
      <c r="M170" s="189"/>
      <c r="N170" s="190"/>
      <c r="O170" s="190"/>
      <c r="P170" s="190"/>
      <c r="Q170" s="190"/>
      <c r="R170" s="190"/>
      <c r="S170" s="190"/>
      <c r="T170" s="19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185" t="s">
        <v>170</v>
      </c>
      <c r="AU170" s="185" t="s">
        <v>83</v>
      </c>
      <c r="AV170" s="12" t="s">
        <v>83</v>
      </c>
      <c r="AW170" s="12" t="s">
        <v>30</v>
      </c>
      <c r="AX170" s="12" t="s">
        <v>81</v>
      </c>
      <c r="AY170" s="185" t="s">
        <v>127</v>
      </c>
    </row>
    <row r="171" spans="1:65" s="2" customFormat="1" ht="16.5" customHeight="1">
      <c r="A171" s="35"/>
      <c r="B171" s="163"/>
      <c r="C171" s="164" t="s">
        <v>185</v>
      </c>
      <c r="D171" s="164" t="s">
        <v>128</v>
      </c>
      <c r="E171" s="165" t="s">
        <v>982</v>
      </c>
      <c r="F171" s="166" t="s">
        <v>983</v>
      </c>
      <c r="G171" s="167" t="s">
        <v>444</v>
      </c>
      <c r="H171" s="168">
        <v>56.2688</v>
      </c>
      <c r="I171" s="169"/>
      <c r="J171" s="170">
        <f>ROUND(I171*H171,2)</f>
        <v>0</v>
      </c>
      <c r="K171" s="171"/>
      <c r="L171" s="36"/>
      <c r="M171" s="172" t="s">
        <v>1</v>
      </c>
      <c r="N171" s="173" t="s">
        <v>38</v>
      </c>
      <c r="O171" s="74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6" t="s">
        <v>126</v>
      </c>
      <c r="AT171" s="176" t="s">
        <v>128</v>
      </c>
      <c r="AU171" s="176" t="s">
        <v>83</v>
      </c>
      <c r="AY171" s="16" t="s">
        <v>127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6" t="s">
        <v>81</v>
      </c>
      <c r="BK171" s="177">
        <f>ROUND(I171*H171,2)</f>
        <v>0</v>
      </c>
      <c r="BL171" s="16" t="s">
        <v>126</v>
      </c>
      <c r="BM171" s="176" t="s">
        <v>984</v>
      </c>
    </row>
    <row r="172" spans="1:47" s="2" customFormat="1" ht="12">
      <c r="A172" s="35"/>
      <c r="B172" s="36"/>
      <c r="C172" s="35"/>
      <c r="D172" s="178" t="s">
        <v>134</v>
      </c>
      <c r="E172" s="35"/>
      <c r="F172" s="179" t="s">
        <v>985</v>
      </c>
      <c r="G172" s="35"/>
      <c r="H172" s="35"/>
      <c r="I172" s="180"/>
      <c r="J172" s="35"/>
      <c r="K172" s="35"/>
      <c r="L172" s="36"/>
      <c r="M172" s="181"/>
      <c r="N172" s="182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134</v>
      </c>
      <c r="AU172" s="16" t="s">
        <v>83</v>
      </c>
    </row>
    <row r="173" spans="1:47" s="2" customFormat="1" ht="12">
      <c r="A173" s="35"/>
      <c r="B173" s="36"/>
      <c r="C173" s="35"/>
      <c r="D173" s="178" t="s">
        <v>136</v>
      </c>
      <c r="E173" s="35"/>
      <c r="F173" s="183" t="s">
        <v>986</v>
      </c>
      <c r="G173" s="35"/>
      <c r="H173" s="35"/>
      <c r="I173" s="180"/>
      <c r="J173" s="35"/>
      <c r="K173" s="35"/>
      <c r="L173" s="36"/>
      <c r="M173" s="181"/>
      <c r="N173" s="182"/>
      <c r="O173" s="74"/>
      <c r="P173" s="74"/>
      <c r="Q173" s="74"/>
      <c r="R173" s="74"/>
      <c r="S173" s="74"/>
      <c r="T173" s="7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136</v>
      </c>
      <c r="AU173" s="16" t="s">
        <v>83</v>
      </c>
    </row>
    <row r="174" spans="1:51" s="12" customFormat="1" ht="12">
      <c r="A174" s="12"/>
      <c r="B174" s="184"/>
      <c r="C174" s="12"/>
      <c r="D174" s="178" t="s">
        <v>170</v>
      </c>
      <c r="E174" s="185" t="s">
        <v>1</v>
      </c>
      <c r="F174" s="186" t="s">
        <v>987</v>
      </c>
      <c r="G174" s="12"/>
      <c r="H174" s="187">
        <v>56.2688</v>
      </c>
      <c r="I174" s="188"/>
      <c r="J174" s="12"/>
      <c r="K174" s="12"/>
      <c r="L174" s="184"/>
      <c r="M174" s="189"/>
      <c r="N174" s="190"/>
      <c r="O174" s="190"/>
      <c r="P174" s="190"/>
      <c r="Q174" s="190"/>
      <c r="R174" s="190"/>
      <c r="S174" s="190"/>
      <c r="T174" s="19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185" t="s">
        <v>170</v>
      </c>
      <c r="AU174" s="185" t="s">
        <v>83</v>
      </c>
      <c r="AV174" s="12" t="s">
        <v>83</v>
      </c>
      <c r="AW174" s="12" t="s">
        <v>30</v>
      </c>
      <c r="AX174" s="12" t="s">
        <v>81</v>
      </c>
      <c r="AY174" s="185" t="s">
        <v>127</v>
      </c>
    </row>
    <row r="175" spans="1:65" s="2" customFormat="1" ht="16.5" customHeight="1">
      <c r="A175" s="35"/>
      <c r="B175" s="163"/>
      <c r="C175" s="164" t="s">
        <v>188</v>
      </c>
      <c r="D175" s="164" t="s">
        <v>128</v>
      </c>
      <c r="E175" s="165" t="s">
        <v>988</v>
      </c>
      <c r="F175" s="166" t="s">
        <v>989</v>
      </c>
      <c r="G175" s="167" t="s">
        <v>699</v>
      </c>
      <c r="H175" s="168">
        <v>90</v>
      </c>
      <c r="I175" s="169"/>
      <c r="J175" s="170">
        <f>ROUND(I175*H175,2)</f>
        <v>0</v>
      </c>
      <c r="K175" s="171"/>
      <c r="L175" s="36"/>
      <c r="M175" s="172" t="s">
        <v>1</v>
      </c>
      <c r="N175" s="173" t="s">
        <v>38</v>
      </c>
      <c r="O175" s="74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76" t="s">
        <v>126</v>
      </c>
      <c r="AT175" s="176" t="s">
        <v>128</v>
      </c>
      <c r="AU175" s="176" t="s">
        <v>83</v>
      </c>
      <c r="AY175" s="16" t="s">
        <v>127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6" t="s">
        <v>81</v>
      </c>
      <c r="BK175" s="177">
        <f>ROUND(I175*H175,2)</f>
        <v>0</v>
      </c>
      <c r="BL175" s="16" t="s">
        <v>126</v>
      </c>
      <c r="BM175" s="176" t="s">
        <v>990</v>
      </c>
    </row>
    <row r="176" spans="1:47" s="2" customFormat="1" ht="12">
      <c r="A176" s="35"/>
      <c r="B176" s="36"/>
      <c r="C176" s="35"/>
      <c r="D176" s="178" t="s">
        <v>134</v>
      </c>
      <c r="E176" s="35"/>
      <c r="F176" s="179" t="s">
        <v>991</v>
      </c>
      <c r="G176" s="35"/>
      <c r="H176" s="35"/>
      <c r="I176" s="180"/>
      <c r="J176" s="35"/>
      <c r="K176" s="35"/>
      <c r="L176" s="36"/>
      <c r="M176" s="181"/>
      <c r="N176" s="182"/>
      <c r="O176" s="74"/>
      <c r="P176" s="74"/>
      <c r="Q176" s="74"/>
      <c r="R176" s="74"/>
      <c r="S176" s="74"/>
      <c r="T176" s="7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134</v>
      </c>
      <c r="AU176" s="16" t="s">
        <v>83</v>
      </c>
    </row>
    <row r="177" spans="1:47" s="2" customFormat="1" ht="12">
      <c r="A177" s="35"/>
      <c r="B177" s="36"/>
      <c r="C177" s="35"/>
      <c r="D177" s="178" t="s">
        <v>136</v>
      </c>
      <c r="E177" s="35"/>
      <c r="F177" s="183" t="s">
        <v>701</v>
      </c>
      <c r="G177" s="35"/>
      <c r="H177" s="35"/>
      <c r="I177" s="180"/>
      <c r="J177" s="35"/>
      <c r="K177" s="35"/>
      <c r="L177" s="36"/>
      <c r="M177" s="181"/>
      <c r="N177" s="182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136</v>
      </c>
      <c r="AU177" s="16" t="s">
        <v>83</v>
      </c>
    </row>
    <row r="178" spans="1:51" s="12" customFormat="1" ht="12">
      <c r="A178" s="12"/>
      <c r="B178" s="184"/>
      <c r="C178" s="12"/>
      <c r="D178" s="178" t="s">
        <v>170</v>
      </c>
      <c r="E178" s="185" t="s">
        <v>1</v>
      </c>
      <c r="F178" s="186" t="s">
        <v>992</v>
      </c>
      <c r="G178" s="12"/>
      <c r="H178" s="187">
        <v>90</v>
      </c>
      <c r="I178" s="188"/>
      <c r="J178" s="12"/>
      <c r="K178" s="12"/>
      <c r="L178" s="184"/>
      <c r="M178" s="189"/>
      <c r="N178" s="190"/>
      <c r="O178" s="190"/>
      <c r="P178" s="190"/>
      <c r="Q178" s="190"/>
      <c r="R178" s="190"/>
      <c r="S178" s="190"/>
      <c r="T178" s="19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185" t="s">
        <v>170</v>
      </c>
      <c r="AU178" s="185" t="s">
        <v>83</v>
      </c>
      <c r="AV178" s="12" t="s">
        <v>83</v>
      </c>
      <c r="AW178" s="12" t="s">
        <v>30</v>
      </c>
      <c r="AX178" s="12" t="s">
        <v>81</v>
      </c>
      <c r="AY178" s="185" t="s">
        <v>127</v>
      </c>
    </row>
    <row r="179" spans="1:65" s="2" customFormat="1" ht="24.15" customHeight="1">
      <c r="A179" s="35"/>
      <c r="B179" s="163"/>
      <c r="C179" s="164" t="s">
        <v>197</v>
      </c>
      <c r="D179" s="164" t="s">
        <v>128</v>
      </c>
      <c r="E179" s="165" t="s">
        <v>993</v>
      </c>
      <c r="F179" s="166" t="s">
        <v>994</v>
      </c>
      <c r="G179" s="167" t="s">
        <v>328</v>
      </c>
      <c r="H179" s="168">
        <v>0.4872</v>
      </c>
      <c r="I179" s="169"/>
      <c r="J179" s="170">
        <f>ROUND(I179*H179,2)</f>
        <v>0</v>
      </c>
      <c r="K179" s="171"/>
      <c r="L179" s="36"/>
      <c r="M179" s="172" t="s">
        <v>1</v>
      </c>
      <c r="N179" s="173" t="s">
        <v>38</v>
      </c>
      <c r="O179" s="74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6" t="s">
        <v>126</v>
      </c>
      <c r="AT179" s="176" t="s">
        <v>128</v>
      </c>
      <c r="AU179" s="176" t="s">
        <v>83</v>
      </c>
      <c r="AY179" s="16" t="s">
        <v>127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6" t="s">
        <v>81</v>
      </c>
      <c r="BK179" s="177">
        <f>ROUND(I179*H179,2)</f>
        <v>0</v>
      </c>
      <c r="BL179" s="16" t="s">
        <v>126</v>
      </c>
      <c r="BM179" s="176" t="s">
        <v>995</v>
      </c>
    </row>
    <row r="180" spans="1:47" s="2" customFormat="1" ht="12">
      <c r="A180" s="35"/>
      <c r="B180" s="36"/>
      <c r="C180" s="35"/>
      <c r="D180" s="178" t="s">
        <v>134</v>
      </c>
      <c r="E180" s="35"/>
      <c r="F180" s="179" t="s">
        <v>996</v>
      </c>
      <c r="G180" s="35"/>
      <c r="H180" s="35"/>
      <c r="I180" s="180"/>
      <c r="J180" s="35"/>
      <c r="K180" s="35"/>
      <c r="L180" s="36"/>
      <c r="M180" s="181"/>
      <c r="N180" s="182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134</v>
      </c>
      <c r="AU180" s="16" t="s">
        <v>83</v>
      </c>
    </row>
    <row r="181" spans="1:47" s="2" customFormat="1" ht="12">
      <c r="A181" s="35"/>
      <c r="B181" s="36"/>
      <c r="C181" s="35"/>
      <c r="D181" s="178" t="s">
        <v>136</v>
      </c>
      <c r="E181" s="35"/>
      <c r="F181" s="183" t="s">
        <v>701</v>
      </c>
      <c r="G181" s="35"/>
      <c r="H181" s="35"/>
      <c r="I181" s="180"/>
      <c r="J181" s="35"/>
      <c r="K181" s="35"/>
      <c r="L181" s="36"/>
      <c r="M181" s="181"/>
      <c r="N181" s="182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136</v>
      </c>
      <c r="AU181" s="16" t="s">
        <v>83</v>
      </c>
    </row>
    <row r="182" spans="1:51" s="12" customFormat="1" ht="12">
      <c r="A182" s="12"/>
      <c r="B182" s="184"/>
      <c r="C182" s="12"/>
      <c r="D182" s="178" t="s">
        <v>170</v>
      </c>
      <c r="E182" s="185" t="s">
        <v>1</v>
      </c>
      <c r="F182" s="186" t="s">
        <v>997</v>
      </c>
      <c r="G182" s="12"/>
      <c r="H182" s="187">
        <v>0.4872</v>
      </c>
      <c r="I182" s="188"/>
      <c r="J182" s="12"/>
      <c r="K182" s="12"/>
      <c r="L182" s="184"/>
      <c r="M182" s="189"/>
      <c r="N182" s="190"/>
      <c r="O182" s="190"/>
      <c r="P182" s="190"/>
      <c r="Q182" s="190"/>
      <c r="R182" s="190"/>
      <c r="S182" s="190"/>
      <c r="T182" s="19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185" t="s">
        <v>170</v>
      </c>
      <c r="AU182" s="185" t="s">
        <v>83</v>
      </c>
      <c r="AV182" s="12" t="s">
        <v>83</v>
      </c>
      <c r="AW182" s="12" t="s">
        <v>30</v>
      </c>
      <c r="AX182" s="12" t="s">
        <v>81</v>
      </c>
      <c r="AY182" s="185" t="s">
        <v>127</v>
      </c>
    </row>
    <row r="183" spans="1:65" s="2" customFormat="1" ht="16.5" customHeight="1">
      <c r="A183" s="35"/>
      <c r="B183" s="163"/>
      <c r="C183" s="164" t="s">
        <v>8</v>
      </c>
      <c r="D183" s="164" t="s">
        <v>128</v>
      </c>
      <c r="E183" s="165" t="s">
        <v>998</v>
      </c>
      <c r="F183" s="166" t="s">
        <v>999</v>
      </c>
      <c r="G183" s="167" t="s">
        <v>217</v>
      </c>
      <c r="H183" s="168">
        <v>0.81</v>
      </c>
      <c r="I183" s="169"/>
      <c r="J183" s="170">
        <f>ROUND(I183*H183,2)</f>
        <v>0</v>
      </c>
      <c r="K183" s="171"/>
      <c r="L183" s="36"/>
      <c r="M183" s="172" t="s">
        <v>1</v>
      </c>
      <c r="N183" s="173" t="s">
        <v>38</v>
      </c>
      <c r="O183" s="74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76" t="s">
        <v>126</v>
      </c>
      <c r="AT183" s="176" t="s">
        <v>128</v>
      </c>
      <c r="AU183" s="176" t="s">
        <v>83</v>
      </c>
      <c r="AY183" s="16" t="s">
        <v>127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6" t="s">
        <v>81</v>
      </c>
      <c r="BK183" s="177">
        <f>ROUND(I183*H183,2)</f>
        <v>0</v>
      </c>
      <c r="BL183" s="16" t="s">
        <v>126</v>
      </c>
      <c r="BM183" s="176" t="s">
        <v>1000</v>
      </c>
    </row>
    <row r="184" spans="1:47" s="2" customFormat="1" ht="12">
      <c r="A184" s="35"/>
      <c r="B184" s="36"/>
      <c r="C184" s="35"/>
      <c r="D184" s="178" t="s">
        <v>134</v>
      </c>
      <c r="E184" s="35"/>
      <c r="F184" s="179" t="s">
        <v>1001</v>
      </c>
      <c r="G184" s="35"/>
      <c r="H184" s="35"/>
      <c r="I184" s="180"/>
      <c r="J184" s="35"/>
      <c r="K184" s="35"/>
      <c r="L184" s="36"/>
      <c r="M184" s="181"/>
      <c r="N184" s="182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134</v>
      </c>
      <c r="AU184" s="16" t="s">
        <v>83</v>
      </c>
    </row>
    <row r="185" spans="1:47" s="2" customFormat="1" ht="12">
      <c r="A185" s="35"/>
      <c r="B185" s="36"/>
      <c r="C185" s="35"/>
      <c r="D185" s="178" t="s">
        <v>136</v>
      </c>
      <c r="E185" s="35"/>
      <c r="F185" s="183" t="s">
        <v>707</v>
      </c>
      <c r="G185" s="35"/>
      <c r="H185" s="35"/>
      <c r="I185" s="180"/>
      <c r="J185" s="35"/>
      <c r="K185" s="35"/>
      <c r="L185" s="36"/>
      <c r="M185" s="181"/>
      <c r="N185" s="182"/>
      <c r="O185" s="74"/>
      <c r="P185" s="74"/>
      <c r="Q185" s="74"/>
      <c r="R185" s="74"/>
      <c r="S185" s="74"/>
      <c r="T185" s="7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6" t="s">
        <v>136</v>
      </c>
      <c r="AU185" s="16" t="s">
        <v>83</v>
      </c>
    </row>
    <row r="186" spans="1:51" s="12" customFormat="1" ht="12">
      <c r="A186" s="12"/>
      <c r="B186" s="184"/>
      <c r="C186" s="12"/>
      <c r="D186" s="178" t="s">
        <v>170</v>
      </c>
      <c r="E186" s="185" t="s">
        <v>1</v>
      </c>
      <c r="F186" s="186" t="s">
        <v>1002</v>
      </c>
      <c r="G186" s="12"/>
      <c r="H186" s="187">
        <v>0.81</v>
      </c>
      <c r="I186" s="188"/>
      <c r="J186" s="12"/>
      <c r="K186" s="12"/>
      <c r="L186" s="184"/>
      <c r="M186" s="189"/>
      <c r="N186" s="190"/>
      <c r="O186" s="190"/>
      <c r="P186" s="190"/>
      <c r="Q186" s="190"/>
      <c r="R186" s="190"/>
      <c r="S186" s="190"/>
      <c r="T186" s="19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185" t="s">
        <v>170</v>
      </c>
      <c r="AU186" s="185" t="s">
        <v>83</v>
      </c>
      <c r="AV186" s="12" t="s">
        <v>83</v>
      </c>
      <c r="AW186" s="12" t="s">
        <v>30</v>
      </c>
      <c r="AX186" s="12" t="s">
        <v>81</v>
      </c>
      <c r="AY186" s="185" t="s">
        <v>127</v>
      </c>
    </row>
    <row r="187" spans="1:65" s="2" customFormat="1" ht="16.5" customHeight="1">
      <c r="A187" s="35"/>
      <c r="B187" s="163"/>
      <c r="C187" s="164" t="s">
        <v>192</v>
      </c>
      <c r="D187" s="164" t="s">
        <v>128</v>
      </c>
      <c r="E187" s="165" t="s">
        <v>1003</v>
      </c>
      <c r="F187" s="166" t="s">
        <v>1004</v>
      </c>
      <c r="G187" s="167" t="s">
        <v>217</v>
      </c>
      <c r="H187" s="168">
        <v>6.484</v>
      </c>
      <c r="I187" s="169"/>
      <c r="J187" s="170">
        <f>ROUND(I187*H187,2)</f>
        <v>0</v>
      </c>
      <c r="K187" s="171"/>
      <c r="L187" s="36"/>
      <c r="M187" s="172" t="s">
        <v>1</v>
      </c>
      <c r="N187" s="173" t="s">
        <v>38</v>
      </c>
      <c r="O187" s="74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76" t="s">
        <v>126</v>
      </c>
      <c r="AT187" s="176" t="s">
        <v>128</v>
      </c>
      <c r="AU187" s="176" t="s">
        <v>83</v>
      </c>
      <c r="AY187" s="16" t="s">
        <v>127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6" t="s">
        <v>81</v>
      </c>
      <c r="BK187" s="177">
        <f>ROUND(I187*H187,2)</f>
        <v>0</v>
      </c>
      <c r="BL187" s="16" t="s">
        <v>126</v>
      </c>
      <c r="BM187" s="176" t="s">
        <v>1005</v>
      </c>
    </row>
    <row r="188" spans="1:47" s="2" customFormat="1" ht="12">
      <c r="A188" s="35"/>
      <c r="B188" s="36"/>
      <c r="C188" s="35"/>
      <c r="D188" s="178" t="s">
        <v>134</v>
      </c>
      <c r="E188" s="35"/>
      <c r="F188" s="179" t="s">
        <v>1006</v>
      </c>
      <c r="G188" s="35"/>
      <c r="H188" s="35"/>
      <c r="I188" s="180"/>
      <c r="J188" s="35"/>
      <c r="K188" s="35"/>
      <c r="L188" s="36"/>
      <c r="M188" s="181"/>
      <c r="N188" s="182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134</v>
      </c>
      <c r="AU188" s="16" t="s">
        <v>83</v>
      </c>
    </row>
    <row r="189" spans="1:47" s="2" customFormat="1" ht="12">
      <c r="A189" s="35"/>
      <c r="B189" s="36"/>
      <c r="C189" s="35"/>
      <c r="D189" s="178" t="s">
        <v>136</v>
      </c>
      <c r="E189" s="35"/>
      <c r="F189" s="183" t="s">
        <v>707</v>
      </c>
      <c r="G189" s="35"/>
      <c r="H189" s="35"/>
      <c r="I189" s="180"/>
      <c r="J189" s="35"/>
      <c r="K189" s="35"/>
      <c r="L189" s="36"/>
      <c r="M189" s="181"/>
      <c r="N189" s="182"/>
      <c r="O189" s="74"/>
      <c r="P189" s="74"/>
      <c r="Q189" s="74"/>
      <c r="R189" s="74"/>
      <c r="S189" s="74"/>
      <c r="T189" s="7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6" t="s">
        <v>136</v>
      </c>
      <c r="AU189" s="16" t="s">
        <v>83</v>
      </c>
    </row>
    <row r="190" spans="1:51" s="12" customFormat="1" ht="12">
      <c r="A190" s="12"/>
      <c r="B190" s="184"/>
      <c r="C190" s="12"/>
      <c r="D190" s="178" t="s">
        <v>170</v>
      </c>
      <c r="E190" s="185" t="s">
        <v>1</v>
      </c>
      <c r="F190" s="186" t="s">
        <v>1007</v>
      </c>
      <c r="G190" s="12"/>
      <c r="H190" s="187">
        <v>6.484</v>
      </c>
      <c r="I190" s="188"/>
      <c r="J190" s="12"/>
      <c r="K190" s="12"/>
      <c r="L190" s="184"/>
      <c r="M190" s="202"/>
      <c r="N190" s="203"/>
      <c r="O190" s="203"/>
      <c r="P190" s="203"/>
      <c r="Q190" s="203"/>
      <c r="R190" s="203"/>
      <c r="S190" s="203"/>
      <c r="T190" s="204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185" t="s">
        <v>170</v>
      </c>
      <c r="AU190" s="185" t="s">
        <v>83</v>
      </c>
      <c r="AV190" s="12" t="s">
        <v>83</v>
      </c>
      <c r="AW190" s="12" t="s">
        <v>30</v>
      </c>
      <c r="AX190" s="12" t="s">
        <v>81</v>
      </c>
      <c r="AY190" s="185" t="s">
        <v>127</v>
      </c>
    </row>
    <row r="191" spans="1:31" s="2" customFormat="1" ht="6.95" customHeight="1">
      <c r="A191" s="35"/>
      <c r="B191" s="57"/>
      <c r="C191" s="58"/>
      <c r="D191" s="58"/>
      <c r="E191" s="58"/>
      <c r="F191" s="58"/>
      <c r="G191" s="58"/>
      <c r="H191" s="58"/>
      <c r="I191" s="58"/>
      <c r="J191" s="58"/>
      <c r="K191" s="58"/>
      <c r="L191" s="36"/>
      <c r="M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</sheetData>
  <autoFilter ref="C120:K19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2022-05-13T06:19:51Z</dcterms:created>
  <dcterms:modified xsi:type="dcterms:W3CDTF">2022-05-13T06:19:59Z</dcterms:modified>
  <cp:category/>
  <cp:version/>
  <cp:contentType/>
  <cp:contentStatus/>
</cp:coreProperties>
</file>