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3 - M3 - EPC II s dotací (projekty)\Soubor objektů č. 5\"/>
    </mc:Choice>
  </mc:AlternateContent>
  <xr:revisionPtr revIDLastSave="0" documentId="13_ncr:1_{167DC3A7-42F9-4E67-B154-874BC9DAC748}" xr6:coauthVersionLast="47" xr6:coauthVersionMax="47" xr10:uidLastSave="{00000000-0000-0000-0000-000000000000}"/>
  <bookViews>
    <workbookView xWindow="1170" yWindow="2730" windowWidth="25155" windowHeight="12225" xr2:uid="{00000000-000D-0000-FFFF-FFFF00000000}"/>
  </bookViews>
  <sheets>
    <sheet name="EPC II_soubor objektů č. 5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" i="5" l="1"/>
  <c r="X18" i="5" s="1"/>
  <c r="J18" i="5" l="1"/>
  <c r="I18" i="5" l="1"/>
  <c r="H18" i="5"/>
  <c r="S17" i="5"/>
  <c r="R17" i="5"/>
  <c r="Q17" i="5"/>
  <c r="P17" i="5"/>
  <c r="O17" i="5"/>
  <c r="N17" i="5"/>
  <c r="M17" i="5"/>
  <c r="L17" i="5"/>
  <c r="K17" i="5"/>
  <c r="S16" i="5"/>
  <c r="R16" i="5"/>
  <c r="Q16" i="5"/>
  <c r="P16" i="5"/>
  <c r="O16" i="5"/>
  <c r="N16" i="5"/>
  <c r="M16" i="5"/>
  <c r="L16" i="5"/>
  <c r="K16" i="5"/>
  <c r="S15" i="5"/>
  <c r="R15" i="5"/>
  <c r="Q15" i="5"/>
  <c r="P15" i="5"/>
  <c r="O15" i="5"/>
  <c r="N15" i="5"/>
  <c r="M15" i="5"/>
  <c r="L15" i="5"/>
  <c r="K15" i="5"/>
  <c r="S14" i="5"/>
  <c r="R14" i="5"/>
  <c r="Q14" i="5"/>
  <c r="P14" i="5"/>
  <c r="O14" i="5"/>
  <c r="N14" i="5"/>
  <c r="M14" i="5"/>
  <c r="L14" i="5"/>
  <c r="K14" i="5"/>
  <c r="S13" i="5"/>
  <c r="R13" i="5"/>
  <c r="Q13" i="5"/>
  <c r="P13" i="5"/>
  <c r="O13" i="5"/>
  <c r="N13" i="5"/>
  <c r="M13" i="5"/>
  <c r="L13" i="5"/>
  <c r="K13" i="5"/>
  <c r="S12" i="5"/>
  <c r="R12" i="5"/>
  <c r="Q12" i="5"/>
  <c r="P12" i="5"/>
  <c r="O12" i="5"/>
  <c r="N12" i="5"/>
  <c r="M12" i="5"/>
  <c r="L12" i="5"/>
  <c r="K12" i="5"/>
  <c r="S11" i="5"/>
  <c r="R11" i="5"/>
  <c r="Q11" i="5"/>
  <c r="P11" i="5"/>
  <c r="O11" i="5"/>
  <c r="N11" i="5"/>
  <c r="M11" i="5"/>
  <c r="L11" i="5"/>
  <c r="K11" i="5"/>
  <c r="S10" i="5"/>
  <c r="R10" i="5"/>
  <c r="Q10" i="5"/>
  <c r="P10" i="5"/>
  <c r="O10" i="5"/>
  <c r="N10" i="5"/>
  <c r="M10" i="5"/>
  <c r="L10" i="5"/>
  <c r="K10" i="5"/>
  <c r="S8" i="5"/>
  <c r="R8" i="5"/>
  <c r="Q8" i="5"/>
  <c r="P8" i="5"/>
  <c r="O8" i="5"/>
  <c r="N8" i="5"/>
  <c r="M8" i="5"/>
  <c r="L8" i="5"/>
  <c r="K8" i="5"/>
  <c r="K18" i="5" l="1"/>
  <c r="T8" i="5"/>
  <c r="N18" i="5"/>
  <c r="L18" i="5"/>
  <c r="T13" i="5"/>
  <c r="T17" i="5"/>
  <c r="O18" i="5"/>
  <c r="T10" i="5"/>
  <c r="T14" i="5"/>
  <c r="H19" i="5"/>
  <c r="M18" i="5"/>
  <c r="Q18" i="5"/>
  <c r="T11" i="5"/>
  <c r="T15" i="5"/>
  <c r="T12" i="5"/>
  <c r="T16" i="5"/>
  <c r="S18" i="5"/>
  <c r="T1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MŠ</author>
    <author>Jiří Mazáček</author>
  </authors>
  <commentList>
    <comment ref="C5" authorId="0" shapeId="0" xr:uid="{0E01A62E-2C0E-4C87-ADF0-AE955A9486A5}">
      <text>
        <r>
          <rPr>
            <b/>
            <sz val="9"/>
            <color indexed="81"/>
            <rFont val="Tahoma"/>
            <family val="2"/>
            <charset val="238"/>
          </rPr>
          <t>MŠ:</t>
        </r>
        <r>
          <rPr>
            <sz val="9"/>
            <color indexed="81"/>
            <rFont val="Tahoma"/>
            <family val="2"/>
            <charset val="238"/>
          </rPr>
          <t xml:space="preserve">
název organizace dle řádku v příloze </t>
        </r>
      </text>
    </comment>
    <comment ref="D5" authorId="0" shapeId="0" xr:uid="{2969ADC6-6B14-4273-97D0-88F6AB17F657}">
      <text>
        <r>
          <rPr>
            <b/>
            <sz val="9"/>
            <color indexed="81"/>
            <rFont val="Tahoma"/>
            <family val="2"/>
            <charset val="238"/>
          </rPr>
          <t>MŠ:</t>
        </r>
        <r>
          <rPr>
            <sz val="9"/>
            <color indexed="81"/>
            <rFont val="Tahoma"/>
            <family val="2"/>
            <charset val="238"/>
          </rPr>
          <t xml:space="preserve">
upřesnění dle řádku v příloze - pokud má organizace více budov či areálů</t>
        </r>
      </text>
    </comment>
    <comment ref="V12" authorId="1" shapeId="0" xr:uid="{E25BA99E-5B71-43A6-AFDC-53FEC4A15417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  <comment ref="V13" authorId="1" shapeId="0" xr:uid="{ACE3E7BE-0F5B-4FEA-AB7D-15FE221C990B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  <comment ref="V15" authorId="1" shapeId="0" xr:uid="{FBE98905-B45A-43AD-BC0F-593774377461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</commentList>
</comments>
</file>

<file path=xl/sharedStrings.xml><?xml version="1.0" encoding="utf-8"?>
<sst xmlns="http://schemas.openxmlformats.org/spreadsheetml/2006/main" count="92" uniqueCount="66">
  <si>
    <t>Číslo sloupce</t>
  </si>
  <si>
    <t>Pořadové číslo</t>
  </si>
  <si>
    <t>Název organizace</t>
  </si>
  <si>
    <t>Upřesnění budovy</t>
  </si>
  <si>
    <t>Varianta</t>
  </si>
  <si>
    <t>Cena za činnost b) v Kč bez DPH</t>
  </si>
  <si>
    <t>Cena za činnost c) v Kč bez DPH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</si>
  <si>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</si>
  <si>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</si>
  <si>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</si>
  <si>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</si>
  <si>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</si>
  <si>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</si>
  <si>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</si>
  <si>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</si>
  <si>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</si>
  <si>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</si>
  <si>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</si>
  <si>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</si>
  <si>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</si>
  <si>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</si>
  <si>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</si>
  <si>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</si>
  <si>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</si>
  <si>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</si>
  <si>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</si>
  <si>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</si>
  <si>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</si>
  <si>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</si>
  <si>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Hlavní budova</t>
  </si>
  <si>
    <t>EPC s dotací</t>
  </si>
  <si>
    <t>b-d</t>
  </si>
  <si>
    <t>Celkové hodnoty</t>
  </si>
  <si>
    <t>Celková cena za plnění Prováděcí smlouvy v Kč bez DPH</t>
  </si>
  <si>
    <t>Číslo souboru objektů</t>
  </si>
  <si>
    <t xml:space="preserve">Výčet klíčových opatření </t>
  </si>
  <si>
    <t>Činnosti</t>
  </si>
  <si>
    <t>Dětský domov a Školní jídelna, Pyšely, Senohrabská 112</t>
  </si>
  <si>
    <t>Zateplení stropu k půdě,
TRV, MaR, dispečink,
Osvětlení</t>
  </si>
  <si>
    <t>Domov Kytín poskytovatel sociálních služeb</t>
  </si>
  <si>
    <t>Areál jako celek</t>
  </si>
  <si>
    <t>Zateplení stěn a stropů,
Instalace TČ země/voda,
FV systém,
Spořiče vody</t>
  </si>
  <si>
    <t>Domov mládeže SOŠ a SOU Jílové u Prahy</t>
  </si>
  <si>
    <t>Budova domova mládeže</t>
  </si>
  <si>
    <t>Zatepl. stěn, stropu a výměna oken,
Realizace plyn. kotelny,
Výměna OSV,
FV systém,
Spořiče vody</t>
  </si>
  <si>
    <t>Regionální muzeum v Jílovém u Prahy, p. o.</t>
  </si>
  <si>
    <t>Zateplení konstrukcí k půdě (budova Mince),
Zateplení stěn a stropu (budova Domeček),
FV systém,                         Spořiče vody</t>
  </si>
  <si>
    <t>Domov seniorů Dobříš, příspěvková organizace</t>
  </si>
  <si>
    <t>Celá budova</t>
  </si>
  <si>
    <t>FV systém, 
Výměna OSV</t>
  </si>
  <si>
    <t>Střední odborné učiliště, Sedlčany, Petra Bezruče 364</t>
  </si>
  <si>
    <t>Budova Domova mládeže</t>
  </si>
  <si>
    <t>Zateplení stěn a výměna zbylých oken,
Realizace vlastní plyn. kotelny,
FV systém,
Výměna OSV</t>
  </si>
  <si>
    <t>ZŠ a Dětský domov Sedlec - Prčice, Přestavlky 1, příspěvková organizace</t>
  </si>
  <si>
    <t>Budova Zámku</t>
  </si>
  <si>
    <t>Zateplení stropu k půdě,
TRV, MaR, 
Osvětlení</t>
  </si>
  <si>
    <t>Domov mládeže SOŠ a SOU
Jílové u Prahy - JÍDELNA</t>
  </si>
  <si>
    <t>Budova jídelny s kuchyní</t>
  </si>
  <si>
    <t>Zatepl. stěn, stropu a výměna oken,
Realizace plyn. kotelny,
Výměna OSV,
FV systém,
Spořiče vody,
VZT s rekup. do 1 třídy</t>
  </si>
  <si>
    <t xml:space="preserve">Domov seniorů Nové Strašecí, Domov Pohoda, poskytovatel sociálních služeb    </t>
  </si>
  <si>
    <t>Budova domova seniorů s tech. zázemím</t>
  </si>
  <si>
    <t>Zatepl. stěn, stropu, střechy (nový krov),
Výměna OSV,
FV systém,                
Spořiče vody</t>
  </si>
  <si>
    <t>Obchodní akademie, Střední pedagogická škola a Jazyková škola s právem státní jazykové zkoušky, Beroun, U Stadionu 486</t>
  </si>
  <si>
    <t>Hlavní budova a bazén</t>
  </si>
  <si>
    <r>
      <rPr>
        <sz val="11"/>
        <rFont val="Calibri"/>
        <family val="2"/>
        <charset val="238"/>
        <scheme val="minor"/>
      </rPr>
      <t>Výměna oken (havarijní stav!),
Zateplení stěn a stropů,
Nová VZT s rekuperací,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scheme val="minor"/>
      </rPr>
      <t>Rekonstr.plyn.kotelny,
IRC regulace,
Výměna VZT pro bazén,
Výměna osv.,
FV systém,
Spořiče vody</t>
    </r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</si>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</sst>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Kč&quot;"/>
    <numFmt numFmtId="166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5">
    <xf numFmtId="0" fontId="0" fillId="0" borderId="0" xfId="0"/>
    <xf numFmtId="0" fontId="4" fillId="3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0" fillId="0" borderId="0" xfId="0" applyNumberFormat="1"/>
    <xf numFmtId="164" fontId="0" fillId="0" borderId="8" xfId="0" applyNumberFormat="1" applyBorder="1" applyAlignment="1">
      <alignment horizontal="left" vertical="center" wrapText="1"/>
    </xf>
    <xf numFmtId="3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8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4" fontId="7" fillId="5" borderId="22" xfId="0" applyNumberFormat="1" applyFont="1" applyFill="1" applyBorder="1" applyAlignment="1">
      <alignment horizontal="center" vertical="center"/>
    </xf>
    <xf numFmtId="4" fontId="7" fillId="5" borderId="23" xfId="0" applyNumberFormat="1" applyFont="1" applyFill="1" applyBorder="1" applyAlignment="1">
      <alignment horizontal="center" vertical="center"/>
    </xf>
    <xf numFmtId="4" fontId="7" fillId="5" borderId="24" xfId="0" applyNumberFormat="1" applyFont="1" applyFill="1" applyBorder="1" applyAlignment="1">
      <alignment horizontal="center" vertical="center"/>
    </xf>
    <xf numFmtId="164" fontId="8" fillId="6" borderId="25" xfId="0" applyNumberFormat="1" applyFont="1" applyFill="1" applyBorder="1" applyAlignment="1">
      <alignment horizontal="center" vertical="center"/>
    </xf>
    <xf numFmtId="164" fontId="8" fillId="6" borderId="23" xfId="0" applyNumberFormat="1" applyFont="1" applyFill="1" applyBorder="1" applyAlignment="1">
      <alignment horizontal="center" vertical="center"/>
    </xf>
    <xf numFmtId="3" fontId="8" fillId="6" borderId="23" xfId="0" applyNumberFormat="1" applyFont="1" applyFill="1" applyBorder="1" applyAlignment="1">
      <alignment horizontal="center" vertical="center"/>
    </xf>
    <xf numFmtId="164" fontId="8" fillId="6" borderId="24" xfId="0" applyNumberFormat="1" applyFont="1" applyFill="1" applyBorder="1" applyAlignment="1">
      <alignment horizontal="center" vertical="center"/>
    </xf>
    <xf numFmtId="164" fontId="6" fillId="4" borderId="20" xfId="0" applyNumberFormat="1" applyFont="1" applyFill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0" fillId="0" borderId="29" xfId="0" applyBorder="1"/>
    <xf numFmtId="3" fontId="0" fillId="0" borderId="0" xfId="0" applyNumberFormat="1"/>
    <xf numFmtId="9" fontId="9" fillId="0" borderId="0" xfId="1" applyFont="1" applyBorder="1" applyAlignment="1">
      <alignment horizontal="center"/>
    </xf>
    <xf numFmtId="164" fontId="6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left" vertical="center" wrapText="1"/>
    </xf>
    <xf numFmtId="4" fontId="12" fillId="5" borderId="6" xfId="0" applyNumberFormat="1" applyFont="1" applyFill="1" applyBorder="1" applyAlignment="1" applyProtection="1">
      <alignment horizontal="center" vertical="center"/>
      <protection locked="0"/>
    </xf>
    <xf numFmtId="4" fontId="12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19" xfId="0" applyNumberFormat="1" applyFont="1" applyFill="1" applyBorder="1" applyAlignment="1" applyProtection="1">
      <alignment horizontal="center" vertical="center" wrapText="1"/>
      <protection locked="0"/>
    </xf>
    <xf numFmtId="4" fontId="13" fillId="5" borderId="19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8" xfId="0" applyNumberFormat="1" applyFont="1" applyFill="1" applyBorder="1" applyAlignment="1" applyProtection="1">
      <alignment horizontal="center" vertical="center"/>
      <protection locked="0"/>
    </xf>
    <xf numFmtId="4" fontId="12" fillId="5" borderId="10" xfId="0" applyNumberFormat="1" applyFont="1" applyFill="1" applyBorder="1" applyAlignment="1" applyProtection="1">
      <alignment horizontal="center" vertical="center"/>
      <protection locked="0"/>
    </xf>
    <xf numFmtId="4" fontId="12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6" fillId="5" borderId="26" xfId="0" applyNumberFormat="1" applyFont="1" applyFill="1" applyBorder="1" applyAlignment="1">
      <alignment horizontal="left" vertical="center"/>
    </xf>
    <xf numFmtId="164" fontId="6" fillId="5" borderId="27" xfId="0" applyNumberFormat="1" applyFont="1" applyFill="1" applyBorder="1" applyAlignment="1">
      <alignment horizontal="left" vertical="center"/>
    </xf>
    <xf numFmtId="164" fontId="6" fillId="5" borderId="28" xfId="0" applyNumberFormat="1" applyFont="1" applyFill="1" applyBorder="1" applyAlignment="1">
      <alignment horizontal="left" vertical="center"/>
    </xf>
    <xf numFmtId="0" fontId="4" fillId="5" borderId="36" xfId="0" applyFont="1" applyFill="1" applyBorder="1" applyAlignment="1">
      <alignment horizontal="left"/>
    </xf>
    <xf numFmtId="0" fontId="4" fillId="5" borderId="37" xfId="0" applyFont="1" applyFill="1" applyBorder="1" applyAlignment="1">
      <alignment horizontal="left"/>
    </xf>
    <xf numFmtId="165" fontId="7" fillId="5" borderId="26" xfId="0" applyNumberFormat="1" applyFont="1" applyFill="1" applyBorder="1" applyAlignment="1">
      <alignment horizontal="center"/>
    </xf>
    <xf numFmtId="165" fontId="7" fillId="5" borderId="27" xfId="0" applyNumberFormat="1" applyFont="1" applyFill="1" applyBorder="1" applyAlignment="1">
      <alignment horizontal="center"/>
    </xf>
    <xf numFmtId="165" fontId="7" fillId="5" borderId="28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" fontId="0" fillId="4" borderId="10" xfId="0" applyNumberFormat="1" applyFill="1" applyBorder="1" applyAlignment="1">
      <alignment horizontal="center" vertical="center"/>
    </xf>
    <xf numFmtId="3" fontId="0" fillId="4" borderId="16" xfId="0" applyNumberForma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20082%20EPC%20St&#345;edo&#269;esk&#253;%20kraj\04%20AKTUALIZACE%20ANAL&#221;ZY\03%20Zpracov&#225;n&#237;\Anal&#253;za%20EPC%20S&#268;K%20II%20-%20aktualizace%20-%20UPRAV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ova 1"/>
      <sheetName val="Pasport"/>
      <sheetName val="Typické úspory"/>
      <sheetName val="Způsobilé náklady"/>
      <sheetName val="Balíček"/>
      <sheetName val="Souhrn PORSENNA aktual."/>
      <sheetName val="Souhrn PORSENNA"/>
      <sheetName val="Ostatní data"/>
      <sheetName val="01 Pyšely"/>
      <sheetName val="02 Muzeum Beroun"/>
      <sheetName val="03 OA, SPgŠ a JŠ Beroun"/>
      <sheetName val="04 SOŠ Hořovice Masaryk.+INTERN"/>
      <sheetName val="05 SŠ a ZŠ K.Čapka, Beroun"/>
      <sheetName val="13 Areál I ONP"/>
      <sheetName val="06 Domov Kytín"/>
      <sheetName val="07 Domov Laguna"/>
      <sheetName val="08 SOŠ a SOU Jílové (DM)"/>
      <sheetName val="09 Muzeum v Jílovém"/>
      <sheetName val="10 Domov Dobříš"/>
      <sheetName val="11 SOU Sedlčany"/>
      <sheetName val="12 DD Sedlec"/>
      <sheetName val="20 Březnice škola"/>
      <sheetName val="14 Březnice DM"/>
      <sheetName val="15 SOŠ a SOU Jílové (J+K)"/>
      <sheetName val="16 Domov Nové Strašec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K7">
            <v>71.148444539697934</v>
          </cell>
          <cell r="L7">
            <v>9.6929490000000023</v>
          </cell>
          <cell r="M7">
            <v>0</v>
          </cell>
          <cell r="N7">
            <v>0</v>
          </cell>
          <cell r="O7">
            <v>0</v>
          </cell>
          <cell r="P7">
            <v>0.13976027055990958</v>
          </cell>
          <cell r="Q7">
            <v>203.89142366025132</v>
          </cell>
          <cell r="R7">
            <v>0.13184747405687899</v>
          </cell>
          <cell r="S7">
            <v>3304.6648799999994</v>
          </cell>
        </row>
        <row r="12">
          <cell r="K12">
            <v>0</v>
          </cell>
          <cell r="L12">
            <v>-220.52214220287084</v>
          </cell>
          <cell r="M12">
            <v>0</v>
          </cell>
          <cell r="N12">
            <v>766.79200000000003</v>
          </cell>
          <cell r="O12">
            <v>118.45394399999999</v>
          </cell>
          <cell r="P12">
            <v>0.60923964948901466</v>
          </cell>
          <cell r="Q12">
            <v>1086.7369493167985</v>
          </cell>
          <cell r="R12">
            <v>0.34908137350640972</v>
          </cell>
          <cell r="S12">
            <v>25348</v>
          </cell>
        </row>
        <row r="14">
          <cell r="K14">
            <v>-80.903700000000001</v>
          </cell>
          <cell r="L14">
            <v>185.80436667648004</v>
          </cell>
          <cell r="M14">
            <v>0</v>
          </cell>
          <cell r="N14">
            <v>0</v>
          </cell>
          <cell r="O14">
            <v>10.2125</v>
          </cell>
          <cell r="P14">
            <v>0.53438930299565723</v>
          </cell>
          <cell r="Q14">
            <v>779.7675874090146</v>
          </cell>
          <cell r="R14">
            <v>0.73575074083465075</v>
          </cell>
          <cell r="S14">
            <v>17612.024494466848</v>
          </cell>
        </row>
        <row r="15">
          <cell r="K15">
            <v>0</v>
          </cell>
          <cell r="L15">
            <v>26.85</v>
          </cell>
          <cell r="M15">
            <v>0</v>
          </cell>
          <cell r="N15">
            <v>0</v>
          </cell>
          <cell r="O15">
            <v>22.759520000000006</v>
          </cell>
          <cell r="P15">
            <v>0.11212354051480783</v>
          </cell>
          <cell r="Q15">
            <v>110.81011886288</v>
          </cell>
          <cell r="R15">
            <v>9.0870700023459428E-2</v>
          </cell>
          <cell r="S15">
            <v>3073</v>
          </cell>
        </row>
        <row r="16">
          <cell r="K16">
            <v>0</v>
          </cell>
          <cell r="L16">
            <v>29.927070000000001</v>
          </cell>
          <cell r="M16">
            <v>0</v>
          </cell>
          <cell r="N16">
            <v>0</v>
          </cell>
          <cell r="O16">
            <v>0</v>
          </cell>
          <cell r="P16">
            <v>2.1717694578535333E-2</v>
          </cell>
          <cell r="Q16">
            <v>168.10997781104598</v>
          </cell>
          <cell r="R16">
            <v>3.9340256840436114E-2</v>
          </cell>
          <cell r="S16">
            <v>1790</v>
          </cell>
        </row>
        <row r="17">
          <cell r="K17">
            <v>-61.262999999999998</v>
          </cell>
          <cell r="L17">
            <v>230.66787199999999</v>
          </cell>
          <cell r="M17">
            <v>0</v>
          </cell>
          <cell r="N17">
            <v>0</v>
          </cell>
          <cell r="O17">
            <v>0</v>
          </cell>
          <cell r="P17">
            <v>0.60228988722499532</v>
          </cell>
          <cell r="Q17">
            <v>650.26670171394835</v>
          </cell>
          <cell r="R17">
            <v>0.60228988722499532</v>
          </cell>
          <cell r="S17">
            <v>19266.968820000002</v>
          </cell>
        </row>
        <row r="18">
          <cell r="K18">
            <v>92.52005423191666</v>
          </cell>
          <cell r="L18">
            <v>2.1423079999999994</v>
          </cell>
          <cell r="M18">
            <v>0</v>
          </cell>
          <cell r="N18">
            <v>0</v>
          </cell>
          <cell r="O18">
            <v>0</v>
          </cell>
          <cell r="P18">
            <v>0.23313627006165788</v>
          </cell>
          <cell r="Q18">
            <v>118.88956616068197</v>
          </cell>
          <cell r="R18">
            <v>0.23313627006165788</v>
          </cell>
          <cell r="S18">
            <v>2741.6757169999996</v>
          </cell>
        </row>
        <row r="21">
          <cell r="K21">
            <v>-34.019671590746853</v>
          </cell>
          <cell r="L21">
            <v>69.344540531450178</v>
          </cell>
          <cell r="M21">
            <v>0</v>
          </cell>
          <cell r="N21">
            <v>0</v>
          </cell>
          <cell r="O21">
            <v>14.525874999999997</v>
          </cell>
          <cell r="P21">
            <v>0.38267703076170806</v>
          </cell>
          <cell r="Q21">
            <v>187.64076023855679</v>
          </cell>
          <cell r="R21">
            <v>0.3505346153363344</v>
          </cell>
          <cell r="S21">
            <v>5825.3454634481241</v>
          </cell>
        </row>
        <row r="22">
          <cell r="K22">
            <v>218.60000000000002</v>
          </cell>
          <cell r="L22">
            <v>35.727987499999998</v>
          </cell>
          <cell r="M22">
            <v>0</v>
          </cell>
          <cell r="N22">
            <v>0</v>
          </cell>
          <cell r="O22">
            <v>52.593975609756107</v>
          </cell>
          <cell r="P22">
            <v>0.35365137564955229</v>
          </cell>
          <cell r="Q22">
            <v>678.18187413473731</v>
          </cell>
          <cell r="R22">
            <v>0.22817136942009106</v>
          </cell>
          <cell r="S22">
            <v>17104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83E4-A45F-4EA4-AFAE-229B34194234}">
  <sheetPr>
    <pageSetUpPr fitToPage="1"/>
  </sheetPr>
  <dimension ref="A1:AE20"/>
  <sheetViews>
    <sheetView tabSelected="1" zoomScale="80" zoomScaleNormal="80" workbookViewId="0">
      <pane xSplit="1" ySplit="7" topLeftCell="B12" activePane="bottomRight" state="frozen"/>
      <selection activeCell="B9" sqref="B9"/>
      <selection pane="topRight" activeCell="B9" sqref="B9"/>
      <selection pane="bottomLeft" activeCell="B9" sqref="B9"/>
      <selection pane="bottomRight" activeCell="D15" sqref="D15"/>
    </sheetView>
  </sheetViews>
  <sheetFormatPr defaultColWidth="9.140625" defaultRowHeight="15" x14ac:dyDescent="0.25"/>
  <cols>
    <col min="2" max="2" width="9.7109375" customWidth="1"/>
    <col min="3" max="3" width="45.7109375" customWidth="1"/>
    <col min="4" max="4" width="27.42578125" customWidth="1"/>
    <col min="5" max="6" width="23.140625" style="14" customWidth="1"/>
    <col min="7" max="20" width="13.85546875" customWidth="1"/>
    <col min="21" max="21" width="18.140625" customWidth="1"/>
    <col min="22" max="24" width="13.85546875" customWidth="1"/>
  </cols>
  <sheetData>
    <row r="1" spans="1:31" x14ac:dyDescent="0.25">
      <c r="A1" s="67" t="s">
        <v>65</v>
      </c>
      <c r="B1" s="67"/>
      <c r="C1" s="67"/>
    </row>
    <row r="2" spans="1:31" ht="15.75" thickBot="1" x14ac:dyDescent="0.3"/>
    <row r="3" spans="1:31" x14ac:dyDescent="0.25">
      <c r="A3" s="68" t="s">
        <v>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70"/>
    </row>
    <row r="4" spans="1:31" ht="15.75" thickBot="1" x14ac:dyDescent="0.3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3">
        <v>7</v>
      </c>
      <c r="H4" s="11">
        <v>8</v>
      </c>
      <c r="I4" s="12">
        <v>9</v>
      </c>
      <c r="J4" s="13">
        <v>10</v>
      </c>
      <c r="K4" s="11">
        <v>11</v>
      </c>
      <c r="L4" s="12">
        <v>12</v>
      </c>
      <c r="M4" s="12">
        <v>13</v>
      </c>
      <c r="N4" s="12">
        <v>14</v>
      </c>
      <c r="O4" s="12">
        <v>15</v>
      </c>
      <c r="P4" s="12">
        <v>16</v>
      </c>
      <c r="Q4" s="12">
        <v>17</v>
      </c>
      <c r="R4" s="12">
        <v>18</v>
      </c>
      <c r="S4" s="12">
        <v>19</v>
      </c>
      <c r="T4" s="12">
        <v>20</v>
      </c>
      <c r="U4" s="12">
        <v>21</v>
      </c>
      <c r="V4" s="12">
        <v>22</v>
      </c>
      <c r="W4" s="12">
        <v>23</v>
      </c>
      <c r="X4" s="13">
        <v>24</v>
      </c>
    </row>
    <row r="5" spans="1:31" ht="30" customHeight="1" x14ac:dyDescent="0.25">
      <c r="A5" s="71" t="s">
        <v>34</v>
      </c>
      <c r="B5" s="73" t="s">
        <v>1</v>
      </c>
      <c r="C5" s="56" t="s">
        <v>2</v>
      </c>
      <c r="D5" s="56" t="s">
        <v>3</v>
      </c>
      <c r="E5" s="74" t="s">
        <v>35</v>
      </c>
      <c r="F5" s="74" t="s">
        <v>4</v>
      </c>
      <c r="G5" s="75" t="s">
        <v>36</v>
      </c>
      <c r="H5" s="77" t="s">
        <v>5</v>
      </c>
      <c r="I5" s="58" t="s">
        <v>6</v>
      </c>
      <c r="J5" s="60" t="s">
        <v>7</v>
      </c>
      <c r="K5" s="62" t="s">
        <v>8</v>
      </c>
      <c r="L5" s="63"/>
      <c r="M5" s="63"/>
      <c r="N5" s="63"/>
      <c r="O5" s="63"/>
      <c r="P5" s="56" t="s">
        <v>9</v>
      </c>
      <c r="Q5" s="56" t="s">
        <v>10</v>
      </c>
      <c r="R5" s="56" t="s">
        <v>11</v>
      </c>
      <c r="S5" s="56" t="s">
        <v>12</v>
      </c>
      <c r="T5" s="56" t="s">
        <v>13</v>
      </c>
      <c r="U5" s="56" t="s">
        <v>14</v>
      </c>
      <c r="V5" s="79" t="s">
        <v>15</v>
      </c>
      <c r="W5" s="80"/>
      <c r="X5" s="83" t="s">
        <v>16</v>
      </c>
    </row>
    <row r="6" spans="1:31" x14ac:dyDescent="0.25">
      <c r="A6" s="72"/>
      <c r="B6" s="73"/>
      <c r="C6" s="57"/>
      <c r="D6" s="57"/>
      <c r="E6" s="74"/>
      <c r="F6" s="74"/>
      <c r="G6" s="75"/>
      <c r="H6" s="77"/>
      <c r="I6" s="58"/>
      <c r="J6" s="60"/>
      <c r="K6" s="1" t="s">
        <v>17</v>
      </c>
      <c r="L6" s="2" t="s">
        <v>18</v>
      </c>
      <c r="M6" s="2" t="s">
        <v>19</v>
      </c>
      <c r="N6" s="2" t="s">
        <v>20</v>
      </c>
      <c r="O6" s="2" t="s">
        <v>21</v>
      </c>
      <c r="P6" s="57"/>
      <c r="Q6" s="57"/>
      <c r="R6" s="57"/>
      <c r="S6" s="57"/>
      <c r="T6" s="57"/>
      <c r="U6" s="57"/>
      <c r="V6" s="81"/>
      <c r="W6" s="82"/>
      <c r="X6" s="84"/>
    </row>
    <row r="7" spans="1:31" ht="17.25" x14ac:dyDescent="0.25">
      <c r="A7" s="72"/>
      <c r="B7" s="56"/>
      <c r="C7" s="57"/>
      <c r="D7" s="57"/>
      <c r="E7" s="63"/>
      <c r="F7" s="63"/>
      <c r="G7" s="76"/>
      <c r="H7" s="78"/>
      <c r="I7" s="59"/>
      <c r="J7" s="61"/>
      <c r="K7" s="1" t="s">
        <v>22</v>
      </c>
      <c r="L7" s="2" t="s">
        <v>22</v>
      </c>
      <c r="M7" s="2" t="s">
        <v>22</v>
      </c>
      <c r="N7" s="2" t="s">
        <v>22</v>
      </c>
      <c r="O7" s="2" t="s">
        <v>23</v>
      </c>
      <c r="P7" s="2" t="s">
        <v>24</v>
      </c>
      <c r="Q7" s="2" t="s">
        <v>25</v>
      </c>
      <c r="R7" s="3" t="s">
        <v>24</v>
      </c>
      <c r="S7" s="2" t="s">
        <v>26</v>
      </c>
      <c r="T7" s="2" t="s">
        <v>27</v>
      </c>
      <c r="U7" s="2" t="s">
        <v>24</v>
      </c>
      <c r="V7" s="2" t="s">
        <v>24</v>
      </c>
      <c r="W7" s="2" t="s">
        <v>28</v>
      </c>
      <c r="X7" s="4" t="s">
        <v>27</v>
      </c>
    </row>
    <row r="8" spans="1:31" ht="45" x14ac:dyDescent="0.25">
      <c r="A8" s="64">
        <v>5</v>
      </c>
      <c r="B8" s="5">
        <v>1</v>
      </c>
      <c r="C8" s="8" t="s">
        <v>37</v>
      </c>
      <c r="D8" s="8" t="s">
        <v>29</v>
      </c>
      <c r="E8" s="8" t="s">
        <v>38</v>
      </c>
      <c r="F8" s="15" t="s">
        <v>30</v>
      </c>
      <c r="G8" s="24" t="s">
        <v>31</v>
      </c>
      <c r="H8" s="40"/>
      <c r="I8" s="41"/>
      <c r="J8" s="42"/>
      <c r="K8" s="25">
        <f>'[1]Souhrn PORSENNA'!K7</f>
        <v>71.148444539697934</v>
      </c>
      <c r="L8" s="26">
        <f>'[1]Souhrn PORSENNA'!L7</f>
        <v>9.6929490000000023</v>
      </c>
      <c r="M8" s="26">
        <f>'[1]Souhrn PORSENNA'!M7</f>
        <v>0</v>
      </c>
      <c r="N8" s="26">
        <f>'[1]Souhrn PORSENNA'!N7</f>
        <v>0</v>
      </c>
      <c r="O8" s="26">
        <f>'[1]Souhrn PORSENNA'!O7</f>
        <v>0</v>
      </c>
      <c r="P8" s="27">
        <f>'[1]Souhrn PORSENNA'!P7*100</f>
        <v>13.976027055990958</v>
      </c>
      <c r="Q8" s="27">
        <f>'[1]Souhrn PORSENNA'!Q7</f>
        <v>203.89142366025132</v>
      </c>
      <c r="R8" s="27">
        <f>'[1]Souhrn PORSENNA'!R7*100</f>
        <v>13.184747405687899</v>
      </c>
      <c r="S8" s="27">
        <f>'[1]Souhrn PORSENNA'!S7</f>
        <v>3304.6648799999994</v>
      </c>
      <c r="T8" s="26">
        <f t="shared" ref="T8:T18" si="0">S8/Q8</f>
        <v>16.207964124605034</v>
      </c>
      <c r="U8" s="26">
        <v>81.5</v>
      </c>
      <c r="V8" s="38">
        <v>0</v>
      </c>
      <c r="W8" s="38">
        <v>0</v>
      </c>
      <c r="X8" s="28">
        <v>16.2</v>
      </c>
      <c r="AD8" s="29"/>
      <c r="AE8" s="30"/>
    </row>
    <row r="9" spans="1:31" ht="150" x14ac:dyDescent="0.25">
      <c r="A9" s="65"/>
      <c r="B9" s="5">
        <v>2</v>
      </c>
      <c r="C9" s="8" t="s">
        <v>62</v>
      </c>
      <c r="D9" s="8" t="s">
        <v>63</v>
      </c>
      <c r="E9" s="39" t="s">
        <v>64</v>
      </c>
      <c r="F9" s="15" t="s">
        <v>30</v>
      </c>
      <c r="G9" s="6" t="s">
        <v>31</v>
      </c>
      <c r="H9" s="40"/>
      <c r="I9" s="41"/>
      <c r="J9" s="42"/>
      <c r="K9" s="38">
        <v>938.8</v>
      </c>
      <c r="L9" s="38">
        <v>25.7</v>
      </c>
      <c r="M9" s="38">
        <v>0</v>
      </c>
      <c r="N9" s="38">
        <v>0</v>
      </c>
      <c r="O9" s="38">
        <v>74.5</v>
      </c>
      <c r="P9" s="27">
        <v>46</v>
      </c>
      <c r="Q9" s="27">
        <v>1860</v>
      </c>
      <c r="R9" s="27">
        <v>32</v>
      </c>
      <c r="S9" s="27">
        <v>89230</v>
      </c>
      <c r="T9" s="38">
        <v>48</v>
      </c>
      <c r="U9" s="38">
        <v>63.9</v>
      </c>
      <c r="V9" s="38">
        <v>55</v>
      </c>
      <c r="W9" s="38">
        <v>31347000</v>
      </c>
      <c r="X9" s="28">
        <v>31.1</v>
      </c>
      <c r="Y9" s="30"/>
    </row>
    <row r="10" spans="1:31" ht="60" x14ac:dyDescent="0.25">
      <c r="A10" s="65"/>
      <c r="B10" s="5">
        <v>3</v>
      </c>
      <c r="C10" s="8" t="s">
        <v>39</v>
      </c>
      <c r="D10" s="8" t="s">
        <v>40</v>
      </c>
      <c r="E10" s="8" t="s">
        <v>41</v>
      </c>
      <c r="F10" s="15" t="s">
        <v>30</v>
      </c>
      <c r="G10" s="24" t="s">
        <v>31</v>
      </c>
      <c r="H10" s="40"/>
      <c r="I10" s="41"/>
      <c r="J10" s="42"/>
      <c r="K10" s="25">
        <f>'[1]Souhrn PORSENNA'!K12</f>
        <v>0</v>
      </c>
      <c r="L10" s="26">
        <f>'[1]Souhrn PORSENNA'!L12</f>
        <v>-220.52214220287084</v>
      </c>
      <c r="M10" s="26">
        <f>'[1]Souhrn PORSENNA'!M12</f>
        <v>0</v>
      </c>
      <c r="N10" s="26">
        <f>'[1]Souhrn PORSENNA'!N12</f>
        <v>766.79200000000003</v>
      </c>
      <c r="O10" s="26">
        <f>'[1]Souhrn PORSENNA'!O12</f>
        <v>118.45394399999999</v>
      </c>
      <c r="P10" s="27">
        <f>'[1]Souhrn PORSENNA'!P12*100</f>
        <v>60.923964948901464</v>
      </c>
      <c r="Q10" s="27">
        <f>'[1]Souhrn PORSENNA'!Q12</f>
        <v>1086.7369493167985</v>
      </c>
      <c r="R10" s="27">
        <f>'[1]Souhrn PORSENNA'!R12*100</f>
        <v>34.90813735064097</v>
      </c>
      <c r="S10" s="27">
        <f>'[1]Souhrn PORSENNA'!S12</f>
        <v>25348</v>
      </c>
      <c r="T10" s="26">
        <f t="shared" si="0"/>
        <v>23.324871778709269</v>
      </c>
      <c r="U10" s="26">
        <v>73.8</v>
      </c>
      <c r="V10" s="38">
        <v>45</v>
      </c>
      <c r="W10" s="38">
        <v>8423000</v>
      </c>
      <c r="X10" s="28">
        <v>15.6</v>
      </c>
      <c r="AD10" s="29"/>
      <c r="AE10" s="30"/>
    </row>
    <row r="11" spans="1:31" ht="90" x14ac:dyDescent="0.25">
      <c r="A11" s="65"/>
      <c r="B11" s="5">
        <v>4</v>
      </c>
      <c r="C11" s="8" t="s">
        <v>42</v>
      </c>
      <c r="D11" s="8" t="s">
        <v>43</v>
      </c>
      <c r="E11" s="8" t="s">
        <v>44</v>
      </c>
      <c r="F11" s="15" t="s">
        <v>30</v>
      </c>
      <c r="G11" s="24" t="s">
        <v>31</v>
      </c>
      <c r="H11" s="40"/>
      <c r="I11" s="41"/>
      <c r="J11" s="42"/>
      <c r="K11" s="25">
        <f>'[1]Souhrn PORSENNA'!K14</f>
        <v>-80.903700000000001</v>
      </c>
      <c r="L11" s="26">
        <f>'[1]Souhrn PORSENNA'!L14</f>
        <v>185.80436667648004</v>
      </c>
      <c r="M11" s="26">
        <f>'[1]Souhrn PORSENNA'!M14</f>
        <v>0</v>
      </c>
      <c r="N11" s="26">
        <f>'[1]Souhrn PORSENNA'!N14</f>
        <v>0</v>
      </c>
      <c r="O11" s="26">
        <f>'[1]Souhrn PORSENNA'!O14</f>
        <v>10.2125</v>
      </c>
      <c r="P11" s="27">
        <f>'[1]Souhrn PORSENNA'!P14*100</f>
        <v>53.438930299565726</v>
      </c>
      <c r="Q11" s="27">
        <f>'[1]Souhrn PORSENNA'!Q14</f>
        <v>779.7675874090146</v>
      </c>
      <c r="R11" s="27">
        <f>'[1]Souhrn PORSENNA'!R14*100</f>
        <v>73.575074083465068</v>
      </c>
      <c r="S11" s="27">
        <f>'[1]Souhrn PORSENNA'!S14</f>
        <v>17612.024494466848</v>
      </c>
      <c r="T11" s="26">
        <f t="shared" si="0"/>
        <v>22.586248491024726</v>
      </c>
      <c r="U11" s="26">
        <v>50.4</v>
      </c>
      <c r="V11" s="38">
        <v>50</v>
      </c>
      <c r="W11" s="38">
        <v>4441000</v>
      </c>
      <c r="X11" s="28">
        <v>16.899999999999999</v>
      </c>
      <c r="AD11" s="29"/>
      <c r="AE11" s="30"/>
    </row>
    <row r="12" spans="1:31" ht="90" x14ac:dyDescent="0.25">
      <c r="A12" s="65"/>
      <c r="B12" s="5">
        <v>5</v>
      </c>
      <c r="C12" s="8" t="s">
        <v>45</v>
      </c>
      <c r="D12" s="8" t="s">
        <v>40</v>
      </c>
      <c r="E12" s="8" t="s">
        <v>46</v>
      </c>
      <c r="F12" s="15" t="s">
        <v>30</v>
      </c>
      <c r="G12" s="24" t="s">
        <v>31</v>
      </c>
      <c r="H12" s="40"/>
      <c r="I12" s="41"/>
      <c r="J12" s="43"/>
      <c r="K12" s="25">
        <f>'[1]Souhrn PORSENNA'!K15</f>
        <v>0</v>
      </c>
      <c r="L12" s="26">
        <f>'[1]Souhrn PORSENNA'!L15</f>
        <v>26.85</v>
      </c>
      <c r="M12" s="26">
        <f>'[1]Souhrn PORSENNA'!M15</f>
        <v>0</v>
      </c>
      <c r="N12" s="26">
        <f>'[1]Souhrn PORSENNA'!N15</f>
        <v>0</v>
      </c>
      <c r="O12" s="26">
        <f>'[1]Souhrn PORSENNA'!O15</f>
        <v>22.759520000000006</v>
      </c>
      <c r="P12" s="38">
        <f>'[1]Souhrn PORSENNA'!P15*100</f>
        <v>11.212354051480784</v>
      </c>
      <c r="Q12" s="38">
        <f>'[1]Souhrn PORSENNA'!Q15</f>
        <v>110.81011886288</v>
      </c>
      <c r="R12" s="38">
        <f>'[1]Souhrn PORSENNA'!R15*100</f>
        <v>9.0870700023459428</v>
      </c>
      <c r="S12" s="38">
        <f>'[1]Souhrn PORSENNA'!S15</f>
        <v>3073</v>
      </c>
      <c r="T12" s="26">
        <f t="shared" si="0"/>
        <v>27.732124390215922</v>
      </c>
      <c r="U12" s="26">
        <v>73.900000000000006</v>
      </c>
      <c r="V12" s="38">
        <v>0</v>
      </c>
      <c r="W12" s="38">
        <v>0</v>
      </c>
      <c r="X12" s="28">
        <v>27.7</v>
      </c>
      <c r="AD12" s="29"/>
      <c r="AE12" s="30"/>
    </row>
    <row r="13" spans="1:31" ht="30" x14ac:dyDescent="0.25">
      <c r="A13" s="65"/>
      <c r="B13" s="5">
        <v>6</v>
      </c>
      <c r="C13" s="8" t="s">
        <v>47</v>
      </c>
      <c r="D13" s="8" t="s">
        <v>48</v>
      </c>
      <c r="E13" s="8" t="s">
        <v>49</v>
      </c>
      <c r="F13" s="15" t="s">
        <v>30</v>
      </c>
      <c r="G13" s="24" t="s">
        <v>31</v>
      </c>
      <c r="H13" s="40"/>
      <c r="I13" s="44"/>
      <c r="J13" s="42"/>
      <c r="K13" s="25">
        <f>'[1]Souhrn PORSENNA'!K16</f>
        <v>0</v>
      </c>
      <c r="L13" s="26">
        <f>'[1]Souhrn PORSENNA'!L16</f>
        <v>29.927070000000001</v>
      </c>
      <c r="M13" s="26">
        <f>'[1]Souhrn PORSENNA'!M16</f>
        <v>0</v>
      </c>
      <c r="N13" s="26">
        <f>'[1]Souhrn PORSENNA'!N16</f>
        <v>0</v>
      </c>
      <c r="O13" s="26">
        <f>'[1]Souhrn PORSENNA'!O16</f>
        <v>0</v>
      </c>
      <c r="P13" s="38">
        <f>'[1]Souhrn PORSENNA'!P16*100</f>
        <v>2.1717694578535331</v>
      </c>
      <c r="Q13" s="38">
        <f>'[1]Souhrn PORSENNA'!Q16</f>
        <v>168.10997781104598</v>
      </c>
      <c r="R13" s="38">
        <f>'[1]Souhrn PORSENNA'!R16*100</f>
        <v>3.9340256840436112</v>
      </c>
      <c r="S13" s="38">
        <f>'[1]Souhrn PORSENNA'!S16</f>
        <v>1790</v>
      </c>
      <c r="T13" s="26">
        <f t="shared" si="0"/>
        <v>10.647791542819327</v>
      </c>
      <c r="U13" s="26">
        <v>52.6</v>
      </c>
      <c r="V13" s="38">
        <v>0</v>
      </c>
      <c r="W13" s="38">
        <v>0</v>
      </c>
      <c r="X13" s="28">
        <v>10.6</v>
      </c>
      <c r="AD13" s="29"/>
      <c r="AE13" s="30"/>
    </row>
    <row r="14" spans="1:31" ht="90" x14ac:dyDescent="0.25">
      <c r="A14" s="65"/>
      <c r="B14" s="5">
        <v>7</v>
      </c>
      <c r="C14" s="8" t="s">
        <v>50</v>
      </c>
      <c r="D14" s="8" t="s">
        <v>51</v>
      </c>
      <c r="E14" s="8" t="s">
        <v>52</v>
      </c>
      <c r="F14" s="15" t="s">
        <v>30</v>
      </c>
      <c r="G14" s="24" t="s">
        <v>31</v>
      </c>
      <c r="H14" s="40"/>
      <c r="I14" s="41"/>
      <c r="J14" s="42"/>
      <c r="K14" s="25">
        <f>'[1]Souhrn PORSENNA'!K17</f>
        <v>-61.262999999999998</v>
      </c>
      <c r="L14" s="26">
        <f>'[1]Souhrn PORSENNA'!L17</f>
        <v>230.66787199999999</v>
      </c>
      <c r="M14" s="26">
        <f>'[1]Souhrn PORSENNA'!M17</f>
        <v>0</v>
      </c>
      <c r="N14" s="26">
        <f>'[1]Souhrn PORSENNA'!N17</f>
        <v>0</v>
      </c>
      <c r="O14" s="26">
        <f>'[1]Souhrn PORSENNA'!O17</f>
        <v>0</v>
      </c>
      <c r="P14" s="38">
        <f>'[1]Souhrn PORSENNA'!P17*100</f>
        <v>60.22898872249953</v>
      </c>
      <c r="Q14" s="38">
        <f>'[1]Souhrn PORSENNA'!Q17</f>
        <v>650.26670171394835</v>
      </c>
      <c r="R14" s="38">
        <f>'[1]Souhrn PORSENNA'!R17*100</f>
        <v>60.22898872249953</v>
      </c>
      <c r="S14" s="38">
        <f>'[1]Souhrn PORSENNA'!S17</f>
        <v>19266.968820000002</v>
      </c>
      <c r="T14" s="26">
        <f t="shared" si="0"/>
        <v>29.629333270820812</v>
      </c>
      <c r="U14" s="26">
        <v>59.3</v>
      </c>
      <c r="V14" s="38">
        <v>45</v>
      </c>
      <c r="W14" s="38">
        <v>5138000</v>
      </c>
      <c r="X14" s="28">
        <v>21.7</v>
      </c>
      <c r="AD14" s="29"/>
      <c r="AE14" s="30"/>
    </row>
    <row r="15" spans="1:31" ht="45" x14ac:dyDescent="0.25">
      <c r="A15" s="65"/>
      <c r="B15" s="5">
        <v>8</v>
      </c>
      <c r="C15" s="8" t="s">
        <v>53</v>
      </c>
      <c r="D15" s="8" t="s">
        <v>54</v>
      </c>
      <c r="E15" s="8" t="s">
        <v>55</v>
      </c>
      <c r="F15" s="15" t="s">
        <v>30</v>
      </c>
      <c r="G15" s="24" t="s">
        <v>31</v>
      </c>
      <c r="H15" s="40"/>
      <c r="I15" s="41"/>
      <c r="J15" s="42"/>
      <c r="K15" s="25">
        <f>'[1]Souhrn PORSENNA'!K18</f>
        <v>92.52005423191666</v>
      </c>
      <c r="L15" s="26">
        <f>'[1]Souhrn PORSENNA'!L18</f>
        <v>2.1423079999999994</v>
      </c>
      <c r="M15" s="26">
        <f>'[1]Souhrn PORSENNA'!M18</f>
        <v>0</v>
      </c>
      <c r="N15" s="26">
        <f>'[1]Souhrn PORSENNA'!N18</f>
        <v>0</v>
      </c>
      <c r="O15" s="26">
        <f>'[1]Souhrn PORSENNA'!O18</f>
        <v>0</v>
      </c>
      <c r="P15" s="38">
        <f>'[1]Souhrn PORSENNA'!P18*100</f>
        <v>23.313627006165788</v>
      </c>
      <c r="Q15" s="38">
        <f>'[1]Souhrn PORSENNA'!Q18</f>
        <v>118.88956616068197</v>
      </c>
      <c r="R15" s="38">
        <f>'[1]Souhrn PORSENNA'!R18*100</f>
        <v>23.313627006165788</v>
      </c>
      <c r="S15" s="38">
        <f>'[1]Souhrn PORSENNA'!S18</f>
        <v>2741.6757169999996</v>
      </c>
      <c r="T15" s="26">
        <f t="shared" si="0"/>
        <v>23.060692418496693</v>
      </c>
      <c r="U15" s="26">
        <v>81.099999999999994</v>
      </c>
      <c r="V15" s="38">
        <v>0</v>
      </c>
      <c r="W15" s="38">
        <v>0</v>
      </c>
      <c r="X15" s="28">
        <v>23.1</v>
      </c>
      <c r="AD15" s="29"/>
      <c r="AE15" s="30"/>
    </row>
    <row r="16" spans="1:31" ht="105" x14ac:dyDescent="0.25">
      <c r="A16" s="65"/>
      <c r="B16" s="5">
        <v>9</v>
      </c>
      <c r="C16" s="8" t="s">
        <v>56</v>
      </c>
      <c r="D16" s="8" t="s">
        <v>57</v>
      </c>
      <c r="E16" s="8" t="s">
        <v>58</v>
      </c>
      <c r="F16" s="15" t="s">
        <v>30</v>
      </c>
      <c r="G16" s="24" t="s">
        <v>31</v>
      </c>
      <c r="H16" s="40"/>
      <c r="I16" s="41"/>
      <c r="J16" s="42"/>
      <c r="K16" s="25">
        <f>'[1]Souhrn PORSENNA'!K21</f>
        <v>-34.019671590746853</v>
      </c>
      <c r="L16" s="26">
        <f>'[1]Souhrn PORSENNA'!L21</f>
        <v>69.344540531450178</v>
      </c>
      <c r="M16" s="26">
        <f>'[1]Souhrn PORSENNA'!M21</f>
        <v>0</v>
      </c>
      <c r="N16" s="26">
        <f>'[1]Souhrn PORSENNA'!N21</f>
        <v>0</v>
      </c>
      <c r="O16" s="26">
        <f>'[1]Souhrn PORSENNA'!O21</f>
        <v>14.525874999999997</v>
      </c>
      <c r="P16" s="38">
        <f>'[1]Souhrn PORSENNA'!P21*100</f>
        <v>38.267703076170804</v>
      </c>
      <c r="Q16" s="38">
        <f>'[1]Souhrn PORSENNA'!Q21</f>
        <v>187.64076023855679</v>
      </c>
      <c r="R16" s="38">
        <f>'[1]Souhrn PORSENNA'!R21*100</f>
        <v>35.053461533633438</v>
      </c>
      <c r="S16" s="38">
        <f>'[1]Souhrn PORSENNA'!S21</f>
        <v>5825.3454634481241</v>
      </c>
      <c r="T16" s="26">
        <f t="shared" si="0"/>
        <v>31.045202844211886</v>
      </c>
      <c r="U16" s="26">
        <v>59.1</v>
      </c>
      <c r="V16" s="38">
        <v>50</v>
      </c>
      <c r="W16" s="38">
        <v>1720000</v>
      </c>
      <c r="X16" s="28">
        <v>21.9</v>
      </c>
      <c r="AD16" s="29"/>
      <c r="AE16" s="30"/>
    </row>
    <row r="17" spans="1:31" ht="75.75" thickBot="1" x14ac:dyDescent="0.3">
      <c r="A17" s="66"/>
      <c r="B17" s="9">
        <v>10</v>
      </c>
      <c r="C17" s="10" t="s">
        <v>59</v>
      </c>
      <c r="D17" s="10" t="s">
        <v>60</v>
      </c>
      <c r="E17" s="10" t="s">
        <v>61</v>
      </c>
      <c r="F17" s="16" t="s">
        <v>30</v>
      </c>
      <c r="G17" s="31" t="s">
        <v>31</v>
      </c>
      <c r="H17" s="45"/>
      <c r="I17" s="46"/>
      <c r="J17" s="47"/>
      <c r="K17" s="32">
        <f>'[1]Souhrn PORSENNA'!K22</f>
        <v>218.60000000000002</v>
      </c>
      <c r="L17" s="33">
        <f>'[1]Souhrn PORSENNA'!L22</f>
        <v>35.727987499999998</v>
      </c>
      <c r="M17" s="33">
        <f>'[1]Souhrn PORSENNA'!M22</f>
        <v>0</v>
      </c>
      <c r="N17" s="33">
        <f>'[1]Souhrn PORSENNA'!N22</f>
        <v>0</v>
      </c>
      <c r="O17" s="33">
        <f>'[1]Souhrn PORSENNA'!O22</f>
        <v>52.593975609756107</v>
      </c>
      <c r="P17" s="33">
        <f>'[1]Souhrn PORSENNA'!P22*100</f>
        <v>35.365137564955226</v>
      </c>
      <c r="Q17" s="33">
        <f>'[1]Souhrn PORSENNA'!Q22</f>
        <v>678.18187413473731</v>
      </c>
      <c r="R17" s="33">
        <f>'[1]Souhrn PORSENNA'!R22*100</f>
        <v>22.817136942009107</v>
      </c>
      <c r="S17" s="33">
        <f>'[1]Souhrn PORSENNA'!S22</f>
        <v>17104</v>
      </c>
      <c r="T17" s="33">
        <f t="shared" si="0"/>
        <v>25.220373254331292</v>
      </c>
      <c r="U17" s="33">
        <v>52.1</v>
      </c>
      <c r="V17" s="33">
        <v>45</v>
      </c>
      <c r="W17" s="33">
        <v>4013000</v>
      </c>
      <c r="X17" s="34">
        <v>19.3</v>
      </c>
      <c r="AD17" s="29"/>
      <c r="AE17" s="30"/>
    </row>
    <row r="18" spans="1:31" ht="15.75" thickBot="1" x14ac:dyDescent="0.3">
      <c r="A18" s="48" t="s">
        <v>32</v>
      </c>
      <c r="B18" s="49"/>
      <c r="C18" s="49"/>
      <c r="D18" s="49"/>
      <c r="E18" s="49"/>
      <c r="F18" s="49"/>
      <c r="G18" s="50"/>
      <c r="H18" s="17">
        <f t="shared" ref="H18:O18" si="1">SUM(H8:H17)</f>
        <v>0</v>
      </c>
      <c r="I18" s="18">
        <f t="shared" si="1"/>
        <v>0</v>
      </c>
      <c r="J18" s="19">
        <f>SUM(J8:J17)</f>
        <v>0</v>
      </c>
      <c r="K18" s="20">
        <f>SUM(K8:K17)</f>
        <v>1144.8821271808679</v>
      </c>
      <c r="L18" s="21">
        <f t="shared" si="1"/>
        <v>395.33495150505934</v>
      </c>
      <c r="M18" s="21">
        <f t="shared" si="1"/>
        <v>0</v>
      </c>
      <c r="N18" s="21">
        <f t="shared" si="1"/>
        <v>766.79200000000003</v>
      </c>
      <c r="O18" s="21">
        <f t="shared" si="1"/>
        <v>293.04581460975606</v>
      </c>
      <c r="P18" s="22"/>
      <c r="Q18" s="21">
        <f>SUM(Q8:Q17)</f>
        <v>5844.2949593079147</v>
      </c>
      <c r="R18" s="22"/>
      <c r="S18" s="21">
        <f>SUM(S8:S17)</f>
        <v>185295.67937491497</v>
      </c>
      <c r="T18" s="21">
        <f t="shared" si="0"/>
        <v>31.70539486201049</v>
      </c>
      <c r="U18" s="21"/>
      <c r="V18" s="21">
        <v>45</v>
      </c>
      <c r="W18" s="21">
        <f>SUM(W9:W17)</f>
        <v>55082000</v>
      </c>
      <c r="X18" s="23">
        <f>(185296000-W18)/5844000</f>
        <v>22.281656399726216</v>
      </c>
    </row>
    <row r="19" spans="1:31" ht="16.5" thickBot="1" x14ac:dyDescent="0.3">
      <c r="A19" s="51" t="s">
        <v>33</v>
      </c>
      <c r="B19" s="52"/>
      <c r="C19" s="52"/>
      <c r="D19" s="52"/>
      <c r="E19" s="52"/>
      <c r="F19" s="52"/>
      <c r="G19" s="52"/>
      <c r="H19" s="53">
        <f>SUM(H18:J18)</f>
        <v>0</v>
      </c>
      <c r="I19" s="54"/>
      <c r="J19" s="55"/>
      <c r="K19" s="35"/>
      <c r="Q19" s="36"/>
      <c r="R19" s="36"/>
      <c r="S19" s="36"/>
      <c r="W19" s="37"/>
    </row>
    <row r="20" spans="1:31" x14ac:dyDescent="0.25">
      <c r="W20" s="7"/>
    </row>
  </sheetData>
  <mergeCells count="25">
    <mergeCell ref="A1:C1"/>
    <mergeCell ref="A3:X3"/>
    <mergeCell ref="A5:A7"/>
    <mergeCell ref="B5:B7"/>
    <mergeCell ref="C5:C7"/>
    <mergeCell ref="D5:D7"/>
    <mergeCell ref="E5:E7"/>
    <mergeCell ref="F5:F7"/>
    <mergeCell ref="G5:G7"/>
    <mergeCell ref="H5:H7"/>
    <mergeCell ref="U5:U6"/>
    <mergeCell ref="V5:W6"/>
    <mergeCell ref="X5:X6"/>
    <mergeCell ref="Q5:Q6"/>
    <mergeCell ref="R5:R6"/>
    <mergeCell ref="A18:G18"/>
    <mergeCell ref="A19:G19"/>
    <mergeCell ref="H19:J19"/>
    <mergeCell ref="S5:S6"/>
    <mergeCell ref="T5:T6"/>
    <mergeCell ref="I5:I7"/>
    <mergeCell ref="J5:J7"/>
    <mergeCell ref="K5:O5"/>
    <mergeCell ref="P5:P6"/>
    <mergeCell ref="A8:A17"/>
  </mergeCells>
  <pageMargins left="0.7" right="0.7" top="0.78740157499999996" bottom="0.78740157499999996" header="0.3" footer="0.3"/>
  <pageSetup paperSize="8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Dvořák Milan</cp:lastModifiedBy>
  <cp:lastPrinted>2022-03-02T08:27:32Z</cp:lastPrinted>
  <dcterms:created xsi:type="dcterms:W3CDTF">2015-06-05T18:19:34Z</dcterms:created>
  <dcterms:modified xsi:type="dcterms:W3CDTF">2022-03-22T13:10:47Z</dcterms:modified>
</cp:coreProperties>
</file>