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2"/>
  </bookViews>
  <sheets>
    <sheet name="CELK-REKAP" sheetId="1" r:id="rId1"/>
    <sheet name="VZT" sheetId="2" r:id="rId2"/>
    <sheet name="EL_MaR" sheetId="3" r:id="rId3"/>
  </sheets>
  <definedNames/>
  <calcPr fullCalcOnLoad="1"/>
</workbook>
</file>

<file path=xl/sharedStrings.xml><?xml version="1.0" encoding="utf-8"?>
<sst xmlns="http://schemas.openxmlformats.org/spreadsheetml/2006/main" count="719" uniqueCount="417">
  <si>
    <t xml:space="preserve">Stavba: </t>
  </si>
  <si>
    <t>Investor:</t>
  </si>
  <si>
    <t>Zakázka č.:</t>
  </si>
  <si>
    <t>Č.</t>
  </si>
  <si>
    <t>Kód</t>
  </si>
  <si>
    <t>Text</t>
  </si>
  <si>
    <t>Doplňkový text</t>
  </si>
  <si>
    <t>MJ</t>
  </si>
  <si>
    <t>Výměra</t>
  </si>
  <si>
    <t>Jedn.cena</t>
  </si>
  <si>
    <t>Cena Kč</t>
  </si>
  <si>
    <t>PROP 01</t>
  </si>
  <si>
    <t>KPL</t>
  </si>
  <si>
    <t>Celkem</t>
  </si>
  <si>
    <t>m</t>
  </si>
  <si>
    <t>M</t>
  </si>
  <si>
    <t>T</t>
  </si>
  <si>
    <t>PROP 06</t>
  </si>
  <si>
    <t>PROP 09</t>
  </si>
  <si>
    <t>Zaškolení obsluhy</t>
  </si>
  <si>
    <t>Armatury</t>
  </si>
  <si>
    <t>SOUB</t>
  </si>
  <si>
    <t>KUS</t>
  </si>
  <si>
    <t>Kohouty plnicí a vypouštěcí G 1/2</t>
  </si>
  <si>
    <t>Nátěry</t>
  </si>
  <si>
    <t>CELKEM</t>
  </si>
  <si>
    <t xml:space="preserve">DPH </t>
  </si>
  <si>
    <t>%</t>
  </si>
  <si>
    <t>Celkem DPH</t>
  </si>
  <si>
    <t>Štítkování rozvodů a armatur</t>
  </si>
  <si>
    <t>inf 01</t>
  </si>
  <si>
    <t>inf 02</t>
  </si>
  <si>
    <t>inf 03</t>
  </si>
  <si>
    <t>INF 01</t>
  </si>
  <si>
    <t>INF 02</t>
  </si>
  <si>
    <t>INF 03</t>
  </si>
  <si>
    <t>INF 04</t>
  </si>
  <si>
    <t>INF 05</t>
  </si>
  <si>
    <t>INF 06</t>
  </si>
  <si>
    <t>INF 07</t>
  </si>
  <si>
    <t>PROP 05</t>
  </si>
  <si>
    <t>PROP 10</t>
  </si>
  <si>
    <t>PROP 11</t>
  </si>
  <si>
    <t>kpl</t>
  </si>
  <si>
    <t>vč.tvarovek</t>
  </si>
  <si>
    <t>dle MaR</t>
  </si>
  <si>
    <t>PROP 12</t>
  </si>
  <si>
    <t>vč. přísl.</t>
  </si>
  <si>
    <t>Dokumentace skutečného provedení</t>
  </si>
  <si>
    <t>Izolace tepelné UT</t>
  </si>
  <si>
    <t>Dilatační a topné zkoušky</t>
  </si>
  <si>
    <t>ks</t>
  </si>
  <si>
    <t>Provozní zkoušky a uvedení do provozu</t>
  </si>
  <si>
    <t>Ostatní konstrukce, stavební přípomoce, bourání a demontáže</t>
  </si>
  <si>
    <t>Rozvod potrubí UT</t>
  </si>
  <si>
    <t>Potrubí záv 11353 běžné v kot DN 25</t>
  </si>
  <si>
    <t>Kotelny, Strojovny</t>
  </si>
  <si>
    <t>Automat odvzd.ventil G-1" s plovákovou komorou</t>
  </si>
  <si>
    <t>Tlakoměr deformační č 03313 D 160</t>
  </si>
  <si>
    <t xml:space="preserve">Teploměr bimetalový DTR </t>
  </si>
  <si>
    <t>kus</t>
  </si>
  <si>
    <t>D+MT set kompaktní dopouštěcí sestava s oddělovačem s kontakt. vodoměrem</t>
  </si>
  <si>
    <t>D+MT set udržování tlaku bez čerpadla</t>
  </si>
  <si>
    <t>m2</t>
  </si>
  <si>
    <t>Demont stáv ANULOIDU DN 125</t>
  </si>
  <si>
    <t>vč armatur vč. izol z MV</t>
  </si>
  <si>
    <t xml:space="preserve">Demont stáv ocel rozvodů UT do DN 50 </t>
  </si>
  <si>
    <t xml:space="preserve">Demont stáv ocel rozvodů UT do DN 125 </t>
  </si>
  <si>
    <t xml:space="preserve"> vč. začištění</t>
  </si>
  <si>
    <t>Zhot. Přípojky z tr. hladkých 11353 D 133/4,5</t>
  </si>
  <si>
    <t>Tlak zkouška potrubí ocel závit do DN 50</t>
  </si>
  <si>
    <t>Tlak zkouška potrubí ocel hladké do D 133/5</t>
  </si>
  <si>
    <t>Mezipřírub uzavír klapka DN-100/6</t>
  </si>
  <si>
    <t>Přírubové spoje PN 16/DN 100</t>
  </si>
  <si>
    <t>Vzduchotechnika</t>
  </si>
  <si>
    <t>Elektroinstalace + MaR</t>
  </si>
  <si>
    <t>Vnitřní plynovod</t>
  </si>
  <si>
    <t>vč. tvarovek</t>
  </si>
  <si>
    <t xml:space="preserve">Tlaková zkouška plyn potrubí </t>
  </si>
  <si>
    <t>soubor</t>
  </si>
  <si>
    <t>723 prop 01</t>
  </si>
  <si>
    <t>Plynovod vnitřní přesun hmot v -6m</t>
  </si>
  <si>
    <t>Tlakoměr</t>
  </si>
  <si>
    <t>zavaření oc. odboček do DN 50</t>
  </si>
  <si>
    <t>Kotevní a spoj. mat.</t>
  </si>
  <si>
    <t>PROP 02</t>
  </si>
  <si>
    <t>Zkouška těsn vodou kanaliz DN -50</t>
  </si>
  <si>
    <t>Kanalizace vnitř přesun hmot v -6m</t>
  </si>
  <si>
    <t>STAVEBNÍ ÚPRAVY - MODERNIZACE PLYNOVÉ KOTELNY</t>
  </si>
  <si>
    <t>V OBJEKTU VOŠ A SOŠ V BŘEZNICI, ROŽMITÁLSKÁ 340</t>
  </si>
  <si>
    <t>VOŠ A SOŠ BŘEZNICE</t>
  </si>
  <si>
    <t>Vypuštění vody stáv systému z kotlů</t>
  </si>
  <si>
    <t>Demont stáv plyn. kotle 300 kW vč. hořáku</t>
  </si>
  <si>
    <t xml:space="preserve">Demont stáv ocel rozvodů UT do DN 80 </t>
  </si>
  <si>
    <t xml:space="preserve">Demont stáv čerpadel do potrubí DN 65 </t>
  </si>
  <si>
    <t>Demont stáv izol kouřovodů DN 300</t>
  </si>
  <si>
    <t>Úprava prostupů pro novou komín. Vložku DN 250</t>
  </si>
  <si>
    <t xml:space="preserve">Demont stáv úpravny vody PZF  vč armatur </t>
  </si>
  <si>
    <t>PROP 03</t>
  </si>
  <si>
    <t>PROP 04</t>
  </si>
  <si>
    <t>Demontáž axial. Ventilátoru DN 350 v okně</t>
  </si>
  <si>
    <t>Demontáž potrubního Ventilátoru DN 250 v potrubí</t>
  </si>
  <si>
    <t>z C25/30</t>
  </si>
  <si>
    <t>m3</t>
  </si>
  <si>
    <t>betonový základ pod anuloid 0,3x0,4x0,1 m</t>
  </si>
  <si>
    <t>Ker. Obklad základového soklu</t>
  </si>
  <si>
    <t>Přemístění demontovaných kotelen umístěných ve výšce nebo hloubce objektu do 6 m</t>
  </si>
  <si>
    <t>t</t>
  </si>
  <si>
    <t>Napuštění kotle po opravě</t>
  </si>
  <si>
    <t>Příplatek k potrubí ocelovému hladkému za zhotovení přechodů z trubek hladkých kováním DN 125/100</t>
  </si>
  <si>
    <t>Rozvod potrubí přesun hmot výš -6 m</t>
  </si>
  <si>
    <t>Iz.tepel.potr.MV+AL-PL í133/70</t>
  </si>
  <si>
    <t>Odmaštění ředidlovým odmašťovačem potrubí přes DN 100 do DN 150 mm</t>
  </si>
  <si>
    <t>Odmaštění ředidlovým odmašťovačem potrubí  do DN 50 mm</t>
  </si>
  <si>
    <t>Základní jednonásobný syntetický nátěr potrubí DN do 50 mm</t>
  </si>
  <si>
    <t>Základní jednonásobný syntetický nátěr potrubí přes DN 100 do DN 150 mm</t>
  </si>
  <si>
    <t>Krycí jednonásobný syntetický nátěr potrubí DN do 50 mm</t>
  </si>
  <si>
    <t>D+MT Kaskáda 4 x Plyn kond kotel 24-120 kW (60/40°C), vč. čerpadlových sestav, armatur, hydraul. propojení R+S s anuloidem 25 m3/h -izolace, vč. montážní sady pro 4 kotle</t>
  </si>
  <si>
    <t>např.tech. Vzor : 4 x Vaillant VU 1206/5-5 ecoTEC plus</t>
  </si>
  <si>
    <t>D+MT Kaskádový typový sběrače spalin DN 250/110 pro 4 kotle vč. el. Klapek 110 , vč. odvodu kondenzátu</t>
  </si>
  <si>
    <t>např.tech. Vzor : Vaillant multiMATIC700+3xVR32 + 2xVR71 + 1xVR921 + 4xVR40</t>
  </si>
  <si>
    <t>D+MT regulátor MaR kotlů: 4x kotel, 4x spal.klapka, 6x top. Okruh, 1x vzdálená správa</t>
  </si>
  <si>
    <t>Neutralizační box bez přečerpání pro kotelny do 350 kW</t>
  </si>
  <si>
    <t>D+MTkouřovod, DN 250 - dl. 2,0 m, vč. držáků, revizního kusu, kolen 87° a přísl.</t>
  </si>
  <si>
    <t>D+MT vložkování komína typ. odkouřením, DN 250 - dl. 22,6 m, vč. držáků, zhlaví a přísl., vč. revize spal. Cesty</t>
  </si>
  <si>
    <t>INF 08</t>
  </si>
  <si>
    <t>D+MT změkčovací filtr napouštění kotelen, vč. změkč. Kartuší</t>
  </si>
  <si>
    <t>INF 09</t>
  </si>
  <si>
    <t>např.tech. Vzor : FILLSOFT II</t>
  </si>
  <si>
    <t>např.tech. Vzor : FILLSET</t>
  </si>
  <si>
    <t>např.tech. Vzor: FILLCONTROL PLUS</t>
  </si>
  <si>
    <t>Strojovny přesun hmot výška -6m</t>
  </si>
  <si>
    <t>Iz.tepel.potr.MV+AL-PL í108/70</t>
  </si>
  <si>
    <t>Potrubí hladké 11353 v kot D 108/4,0</t>
  </si>
  <si>
    <t>Potrubí hladké 11353 v kot D 133/4,0</t>
  </si>
  <si>
    <t>Automat odvzd ventil G-3/4</t>
  </si>
  <si>
    <t>Přírubový magnetický separátor nečistot DN 100</t>
  </si>
  <si>
    <t xml:space="preserve">Návarky 1/2" pro jímky MaR </t>
  </si>
  <si>
    <t>Armatury ÚT přesun hmot výška -6m</t>
  </si>
  <si>
    <t>CU 2022</t>
  </si>
  <si>
    <t>Potrubí ocel závit černé svař DN 15</t>
  </si>
  <si>
    <t>Potrubí ocel hladké černé svař 76/3,2</t>
  </si>
  <si>
    <t>přípojky k zařízením DN 65</t>
  </si>
  <si>
    <t>Kohouty kulové G-1/2"</t>
  </si>
  <si>
    <t>Kulový přírubový uzávěr DN 65 PN 16 do 70°C tělo tvárná litina koule mosaz</t>
  </si>
  <si>
    <t>Filtr plynový DN 65 PN 16 do 300°C těleso uhlíková ocel</t>
  </si>
  <si>
    <t>Revize vniřního plynovodu</t>
  </si>
  <si>
    <t>Potrubí odpadní HT připojovací D40</t>
  </si>
  <si>
    <t>Uzávěrky zápach s nálevkou pr. 40</t>
  </si>
  <si>
    <t>Vnitřní vodovod a kanalizace</t>
  </si>
  <si>
    <t>Potrubí vodovodní plastové PPR svar polyfúze PN 16 D 25x3,5 mm</t>
  </si>
  <si>
    <t>VOŠ a SOŠ v Březnici, Rožmitálská 340 - SÚ - modernizace plynové kotelny</t>
  </si>
  <si>
    <t>Výpis materiálu pro výběr dodavatele a zhotovení</t>
  </si>
  <si>
    <t>D 1.4. Vzduchotechnika</t>
  </si>
  <si>
    <t>popis</t>
  </si>
  <si>
    <t>m.j.</t>
  </si>
  <si>
    <t>množs.</t>
  </si>
  <si>
    <t>j.cena (Kč)</t>
  </si>
  <si>
    <t>celkem(Kč)</t>
  </si>
  <si>
    <t>0. Demontáže</t>
  </si>
  <si>
    <t>Demontáž malých elementů VZT (zaluzie, mřížky, distribuční elementy..) - předpoklad</t>
  </si>
  <si>
    <t>Demontáž stěnových ventilátorů axiálních do průměru 400mm - předpoklad</t>
  </si>
  <si>
    <t>Demontáž potrubních ventilátorů diagonálních do průměru 280mm vč.příslušenství- předpoklad</t>
  </si>
  <si>
    <t>potubní rozvody kruhové plastové do průměru 280mm vč.tvarovek - předpoklad</t>
  </si>
  <si>
    <t>bm</t>
  </si>
  <si>
    <t>potubní rozvody čtyřhranné do obvodu 1500mm - předpoklad</t>
  </si>
  <si>
    <t>úprava otvorů ve stávajících výplních pro řešení nové VZT</t>
  </si>
  <si>
    <t>Přesun hmot - demontáže, odstranění</t>
  </si>
  <si>
    <t>Drobný montážní materiál - demontáže</t>
  </si>
  <si>
    <t>kg</t>
  </si>
  <si>
    <t>Průzkum zakrytých konstrukcí po odhalení</t>
  </si>
  <si>
    <t>CELKEM oddíl Kč (bez DPH)</t>
  </si>
  <si>
    <t>1. Zařízení č.1 - Větrání prostoru vodojemu</t>
  </si>
  <si>
    <t>Ventilátor potrubní diagonální např.Mixvent TD 800/200N, vč.příslušenství, - M = 620 m3/h, Pext = 165Pa, 88/93/103W, 230V, vč.regulátoru, pruž.manžet, uchycní a příslušenství</t>
  </si>
  <si>
    <t>příslušenství k ventilátoru, manžety pružné, uchycení</t>
  </si>
  <si>
    <t>Ohřívač potrubní elektrický do kruh.potrubí např.MBE 200/4(-R2), el.příkon 4kW, 2/400V, včetně čidel, regulátoru ohřevu, ovládání a příslušenství</t>
  </si>
  <si>
    <t>regulátor výkonu ohřevu + ovládání ohřívače</t>
  </si>
  <si>
    <t>v ceně ohřív.</t>
  </si>
  <si>
    <t>potrubní čidlo teplotní např.TGBK</t>
  </si>
  <si>
    <t>prostorové čidlo teplotní např.TGBR</t>
  </si>
  <si>
    <t>příslušenství k ohřívači, uchycení</t>
  </si>
  <si>
    <t>ovládání - teplotní čidlo - přívodní/prostor.teplota, regulátor výkonu ohřívače na teplotu přívodu, tepel.ochrana-doběh ventilátoru, regulátor - napojení na MaR kotelny - dod.elektro/MaR</t>
  </si>
  <si>
    <t>Filtr potrubní kapsový do kruhového potrubí např.MFL/F 250, vč. filtru a příslušenství</t>
  </si>
  <si>
    <t>filtrační textilie G4 nebo M5</t>
  </si>
  <si>
    <t>v ceně filtru</t>
  </si>
  <si>
    <t>Uzavírací klapka d250 vč.servopohonu dvoupolohového s havarijní funkcí a příslušenství</t>
  </si>
  <si>
    <t>230/24 V - pro servopohon - dle MaR kotelny</t>
  </si>
  <si>
    <t>v ceně klapky</t>
  </si>
  <si>
    <t>ovládání - pohon klapky+ zpozděné uzavření po vypnutí ohřívače(součas.s ventilátorem) + otevření před spuštěním ventilátoru - dod.v koordinaci s elektro/MaR</t>
  </si>
  <si>
    <t>Regulace ventilační sestavy, nastavení provozních stavů a prokabelování - dod.elektro/MaR</t>
  </si>
  <si>
    <t>neobsazeno</t>
  </si>
  <si>
    <t>Výústka odvodní jednořadá komfortní pro kruhové potrubí např.VNKM1-825*75, včetně povrch.úpravy RAL a uchycení</t>
  </si>
  <si>
    <t>Ochranná síťka(mřížka) komfortní kovová na kruh.potrubí d200 vč.hrubého filtru, povrchová úprava dle RAL vč.příslušenství</t>
  </si>
  <si>
    <t>Protidešťová žaluzie komfortní pevné listy kovová pro napojení na kruh.potrubí d250 s okapničkou+nátrubek d250, povrchová úprava RAL, vč.síta a příslušenství - tvar a barevné řešení dle architekt.dozoru-vzorkování</t>
  </si>
  <si>
    <t>Ochranná síťka(mřížka) komfortní kovová na čytřhr.potrubí 150*300, povrchová úprava dle RAL vč.příslušenství</t>
  </si>
  <si>
    <t>16a</t>
  </si>
  <si>
    <t>Ochranná síťka(mřížka) komfortní kovová uzavíratelná na čytřhr.potrubí 150*300, povrchová úprava dle RAL vč.uzavíracího mechanismu s táhlem a příslušenství</t>
  </si>
  <si>
    <t>Potrubí kruhové kovové vinuté(standard Spiro nebo Safe click) těsné vč.přirážky na tvarovky</t>
  </si>
  <si>
    <t>D200, 30% tvarovek</t>
  </si>
  <si>
    <t>D250, 30% tvarovek</t>
  </si>
  <si>
    <t>Potrubí čtyřhranné pozinkované sk.I těsné vč.přirážky na tvarovky</t>
  </si>
  <si>
    <t>300*150, 20% tvarovek</t>
  </si>
  <si>
    <t>Hadice flexibilní zvukoizolační s kvalitní parozábranou např.Sonoflex</t>
  </si>
  <si>
    <t>D200</t>
  </si>
  <si>
    <t xml:space="preserve">Protidešťová stříška ochranná čtyřhranná 200*400mm vč.ochran.síta a nátěru RAL, materiál dle klemp.prvků - VYVZORKOVÁNÍ </t>
  </si>
  <si>
    <t>Tepelná a hluk.izolace potrubí - miner.vata s AL folií tl.do 40mm</t>
  </si>
  <si>
    <t>Nátěry potrubí dle vzorníku RAL (hygienické, protipovětrnostní, výstražné..)</t>
  </si>
  <si>
    <t>Drobný montážní materiál (spojky, uchyty, páska, konzoly,…)</t>
  </si>
  <si>
    <t>Utěsnění prostupů proti zatékání vody - dodávka stavby</t>
  </si>
  <si>
    <t>Montáž rozvodů a zařízení</t>
  </si>
  <si>
    <t>Kompletace zařízení, oživení, zaregulování</t>
  </si>
  <si>
    <t>Stavební přípomoce (průrazy, začištění, drážky,..)</t>
  </si>
  <si>
    <t>Napojení zařízení na soustavu ÚT, ZTI a elektro, MaR - dodávka příslušných profesí</t>
  </si>
  <si>
    <t>2. Zařízení  - Ostatní</t>
  </si>
  <si>
    <t>Vyvzorkování viditelných a požadovaných elementů dle přání investora</t>
  </si>
  <si>
    <t>Propojení kabeláží - VZT a MaR, elektro - koordinační a kompletační činnost profesí, zaregulování systému - předpoklad 4 hod</t>
  </si>
  <si>
    <t>Provozní zkoušky, drobné úpravy dokončovací, zaškolení obsluhy, Měření a zkoušení ke kolaudaci</t>
  </si>
  <si>
    <t xml:space="preserve">hod </t>
  </si>
  <si>
    <t>Koordinace profesí</t>
  </si>
  <si>
    <t>Drobný materiál ostatní (štítky, cedule,……) - předpoklad 8 ks</t>
  </si>
  <si>
    <t>Zhotovení dodavatelské/dílenské dokumentace VZT a MaR</t>
  </si>
  <si>
    <t>Zhotovení dokumentace skutečného provedení VZT a MaR</t>
  </si>
  <si>
    <t xml:space="preserve">Ostatní položky - záruky,... </t>
  </si>
  <si>
    <t>Přesun hmot do výše 6 metrů</t>
  </si>
  <si>
    <t>Ostatní podružné náklady - režie, drobný spotř.materiál, dopravné</t>
  </si>
  <si>
    <t>Ostatní položky neuvedené</t>
  </si>
  <si>
    <t>CELKEM VZT Kč (bez DPH)</t>
  </si>
  <si>
    <t>DPH 21%</t>
  </si>
  <si>
    <t>CELKEM VZT Kč (vč. DPH)</t>
  </si>
  <si>
    <t>Pozn.Nedílnou součástí specifikace je i výkres.dokumentace, technická zpráva a přílohy</t>
  </si>
  <si>
    <t>Pozn.: Případné konkrét.příklady výrobků slouží pouze pro stanovení technických, kvalitativních a estetických parametrů pro určení kvality dodávky systému</t>
  </si>
  <si>
    <t>Požadované elementy budou na pokyn investora vyvzorkovány</t>
  </si>
  <si>
    <t xml:space="preserve"> složka - samostatná část výkazu</t>
  </si>
  <si>
    <t>04-2022</t>
  </si>
  <si>
    <t>ovlád. - napojení na MaR kotlů(chod hořáku)+zpoždovací relé(timer)+doběh nastavitelný např.ELEKTROBOCK CS 3-4M+spínač - dod.v koord.s elektro/MaR</t>
  </si>
  <si>
    <t>ovládání - pravidelná výměna filtru</t>
  </si>
  <si>
    <t>D 1.4. Elektroinstalace, MaR</t>
  </si>
  <si>
    <t xml:space="preserve"> </t>
  </si>
  <si>
    <t>A.1 - Silnoproud-montáž</t>
  </si>
  <si>
    <t>p.č.</t>
  </si>
  <si>
    <t>číslo pol.</t>
  </si>
  <si>
    <t>název položky</t>
  </si>
  <si>
    <t>množství</t>
  </si>
  <si>
    <t>cena Kč</t>
  </si>
  <si>
    <t>celkem Kč</t>
  </si>
  <si>
    <t xml:space="preserve"> 21 0010022R00</t>
  </si>
  <si>
    <t xml:space="preserve"> Trubka tuhá z PVC uložená pevně, 23 mm</t>
  </si>
  <si>
    <t xml:space="preserve"> 21 0010312R00</t>
  </si>
  <si>
    <t xml:space="preserve"> Krabice odbočná KO 97, bez zapojení, kruhová</t>
  </si>
  <si>
    <t xml:space="preserve"> 21 0010351R00</t>
  </si>
  <si>
    <t xml:space="preserve"> Rozvodka krabicová z lis. izol. 6455-11 do 4 mm2</t>
  </si>
  <si>
    <t xml:space="preserve"> 21 0020321R00</t>
  </si>
  <si>
    <t xml:space="preserve"> Korýtko kabelové z PVC 40x40 mm</t>
  </si>
  <si>
    <t xml:space="preserve"> 21 0020322R00</t>
  </si>
  <si>
    <t xml:space="preserve"> Korýtko kabelové z PVC 40x60 mm</t>
  </si>
  <si>
    <t xml:space="preserve"> 21 0021001R00</t>
  </si>
  <si>
    <t xml:space="preserve"> Zhotovení otvorů v plechu tl.4 mm, do 100 x 100 mm</t>
  </si>
  <si>
    <t xml:space="preserve"> 21 0100258R00</t>
  </si>
  <si>
    <t xml:space="preserve"> Ukončení celoplast. kabelů zákl./pás.do 5x4 mm2</t>
  </si>
  <si>
    <t xml:space="preserve"> 21 0110005R00P</t>
  </si>
  <si>
    <t xml:space="preserve"> Spínač centrál stop-RO KOTLE</t>
  </si>
  <si>
    <t xml:space="preserve"> 21 0110025R00P</t>
  </si>
  <si>
    <t xml:space="preserve"> Montáž čidla tlaku, teploty</t>
  </si>
  <si>
    <t xml:space="preserve"> 21 0110052RT2</t>
  </si>
  <si>
    <t xml:space="preserve"> Ovladač VZT</t>
  </si>
  <si>
    <t xml:space="preserve"> 21 0110062RT2P</t>
  </si>
  <si>
    <t xml:space="preserve"> Čidlo koncentrace plynu</t>
  </si>
  <si>
    <t xml:space="preserve"> 21 0110513R00</t>
  </si>
  <si>
    <t xml:space="preserve"> Montž HUP</t>
  </si>
  <si>
    <t xml:space="preserve"> 21 0111021R00</t>
  </si>
  <si>
    <t xml:space="preserve"> Zásuvka domovní v krabici - provedení 2P+PE</t>
  </si>
  <si>
    <t xml:space="preserve"> 21 0120451R00</t>
  </si>
  <si>
    <t xml:space="preserve"> Jistič vzduchový 3pólový do 25 A bez krytu</t>
  </si>
  <si>
    <t xml:space="preserve"> 21 0140521R00S</t>
  </si>
  <si>
    <t xml:space="preserve"> Svítidlo signalizační</t>
  </si>
  <si>
    <t xml:space="preserve"> 21 0190001R00</t>
  </si>
  <si>
    <t xml:space="preserve"> Montáž plastové rozvodnice do váhy 20 kg</t>
  </si>
  <si>
    <t xml:space="preserve"> 21 0220321R00</t>
  </si>
  <si>
    <t xml:space="preserve"> Svorka na potrubí Bernard, včetně Cu pásku</t>
  </si>
  <si>
    <t xml:space="preserve"> 21 0220451R00</t>
  </si>
  <si>
    <t xml:space="preserve"> Ochranné spoj. v kotelně,Cu4-16 mm2 volně</t>
  </si>
  <si>
    <t xml:space="preserve"> 21 0290811R00</t>
  </si>
  <si>
    <t xml:space="preserve"> Připojení motorových spotřebičů-oběhové čerpadlo do 5 kW</t>
  </si>
  <si>
    <t xml:space="preserve"> Připojení motorových spotřebičů serva</t>
  </si>
  <si>
    <t xml:space="preserve"> 21 0802308R00</t>
  </si>
  <si>
    <t xml:space="preserve"> Šňůra CYSY 3 x 1,50 mm2 volně uložená</t>
  </si>
  <si>
    <t xml:space="preserve"> 21 0810005R00</t>
  </si>
  <si>
    <t xml:space="preserve"> Kabel CYKY-m 750 V-O 3 x 1,5 mm2 volně uložený</t>
  </si>
  <si>
    <t xml:space="preserve"> Kabel CYKY-m 750 V-J 3 x 1,5 mm2 volně uložený</t>
  </si>
  <si>
    <t xml:space="preserve"> 21 0810006R00</t>
  </si>
  <si>
    <t xml:space="preserve"> Kabel CYKY-m 750 V 3 x 2,5 mm2 volně uložený</t>
  </si>
  <si>
    <t xml:space="preserve"> 21 0810015R00</t>
  </si>
  <si>
    <t xml:space="preserve"> Kabel CYKY-m 750 V 5 x 1,5 mm2 volně uložený</t>
  </si>
  <si>
    <t xml:space="preserve"> 21 0810017R00</t>
  </si>
  <si>
    <t xml:space="preserve"> Kabel CYKY-m 750 V 5 žil 4 až 16 mm, volně uložený</t>
  </si>
  <si>
    <t xml:space="preserve"> 21 0850101R00P</t>
  </si>
  <si>
    <t xml:space="preserve"> Kabel  UTPcat 5</t>
  </si>
  <si>
    <t xml:space="preserve"> 21 1140002R00</t>
  </si>
  <si>
    <t xml:space="preserve"> Houkačka elektrická</t>
  </si>
  <si>
    <t xml:space="preserve"> C21MON 210150504P01</t>
  </si>
  <si>
    <t xml:space="preserve"> Regulátor MaR připojení nastavení</t>
  </si>
  <si>
    <t xml:space="preserve"> C21MON 210290751P01</t>
  </si>
  <si>
    <t xml:space="preserve"> Připojení plynového kotle</t>
  </si>
  <si>
    <t xml:space="preserve"> C21MON 210800013</t>
  </si>
  <si>
    <t xml:space="preserve"> Vodič CYY 4mm2    volně</t>
  </si>
  <si>
    <t xml:space="preserve"> ¤ PV-010%</t>
  </si>
  <si>
    <t xml:space="preserve"> Přidružené výkony 1%</t>
  </si>
  <si>
    <t xml:space="preserve"> ¤ ZV-060%</t>
  </si>
  <si>
    <t xml:space="preserve"> Zednické výpomoce  6%</t>
  </si>
  <si>
    <t>A.2 - Silnoproud-materiál</t>
  </si>
  <si>
    <t xml:space="preserve"> 341 11030R</t>
  </si>
  <si>
    <t xml:space="preserve"> Kabel silový s Cu jádrem 750 V CYKY O-3 x 1,5 mm2</t>
  </si>
  <si>
    <t xml:space="preserve"> Kabel silový s Cu jádrem 750 V CYKY J-3 x 1,5 mm2</t>
  </si>
  <si>
    <t xml:space="preserve"> 341 11090R</t>
  </si>
  <si>
    <t xml:space="preserve"> Kabel silový s Cu jádrem 750 V CYKY 5 x 1,5 mm2</t>
  </si>
  <si>
    <t xml:space="preserve"> 341 11098R</t>
  </si>
  <si>
    <t xml:space="preserve"> Kabel silový s Cu jádrem 750 V CYKY 5 x 4 mm2</t>
  </si>
  <si>
    <t xml:space="preserve"> 341 408020000R</t>
  </si>
  <si>
    <t xml:space="preserve"> Drát cu p 0,5</t>
  </si>
  <si>
    <t xml:space="preserve"> 341 41302R</t>
  </si>
  <si>
    <t xml:space="preserve"> Vodič silový pevné uložení CYY 4,0 mm2</t>
  </si>
  <si>
    <t xml:space="preserve"> 341 43808R</t>
  </si>
  <si>
    <t xml:space="preserve"> Šňůra lehká s Cu jádrem CYSY H05 VV-F 3 x 1,50 mm2</t>
  </si>
  <si>
    <t xml:space="preserve"> CMATER 345355305629</t>
  </si>
  <si>
    <t xml:space="preserve"> Hlavní vypínač RO KOTLE - na povrch</t>
  </si>
  <si>
    <t xml:space="preserve"> CMATER 34555*0815</t>
  </si>
  <si>
    <t xml:space="preserve"> Zásuvka230V/16A, na povrch</t>
  </si>
  <si>
    <t xml:space="preserve"> CMATER 345661551200</t>
  </si>
  <si>
    <t xml:space="preserve"> Krabice 4xP16  4mm2    6455-11</t>
  </si>
  <si>
    <t xml:space="preserve"> CMATER 34571*0455</t>
  </si>
  <si>
    <t xml:space="preserve"> Krabice universální       KO97
c.ú.03/1999</t>
  </si>
  <si>
    <t xml:space="preserve"> CMATER 34571*05251</t>
  </si>
  <si>
    <t xml:space="preserve"> Lišta instal.vklád.PVC LV40x40</t>
  </si>
  <si>
    <t xml:space="preserve"> CMATER 34571*0529</t>
  </si>
  <si>
    <t xml:space="preserve"> Lišta instal.vklád.PVC LHD40x60</t>
  </si>
  <si>
    <t xml:space="preserve"> CMATER 35822*7342</t>
  </si>
  <si>
    <t xml:space="preserve"> Jistič vzduch.25A/3</t>
  </si>
  <si>
    <t xml:space="preserve"> CMATER 382264.....2</t>
  </si>
  <si>
    <t xml:space="preserve"> Houkačka</t>
  </si>
  <si>
    <t xml:space="preserve"> CMATER 405611900630</t>
  </si>
  <si>
    <t xml:space="preserve"> Multifunkční časovač elektrobox CS-16</t>
  </si>
  <si>
    <t xml:space="preserve"> CMATER 405915200...</t>
  </si>
  <si>
    <t xml:space="preserve"> Detektor úniku plynu dvoustupňový</t>
  </si>
  <si>
    <t xml:space="preserve"> CMATER 405915200..1</t>
  </si>
  <si>
    <t xml:space="preserve"> GSM modul GST2 pro kamna a kotle vč. zdroje</t>
  </si>
  <si>
    <t xml:space="preserve"> CMATER 405915200882</t>
  </si>
  <si>
    <t xml:space="preserve"> Dvoustupňový detektor výskytu CO</t>
  </si>
  <si>
    <t xml:space="preserve"> SPCM 354-42071</t>
  </si>
  <si>
    <t xml:space="preserve"> Páska uzemňovací Cu</t>
  </si>
  <si>
    <t xml:space="preserve"> SPCM 354-42150</t>
  </si>
  <si>
    <t xml:space="preserve"> Svorka uzemňovací</t>
  </si>
  <si>
    <t xml:space="preserve"> ¤ PM-030%</t>
  </si>
  <si>
    <t xml:space="preserve"> Podružný materiál  3%</t>
  </si>
  <si>
    <t xml:space="preserve"> ¤ PN-100%</t>
  </si>
  <si>
    <t xml:space="preserve"> Pořizovací náklady 10%</t>
  </si>
  <si>
    <t>A.3 - Silnoproud-svítidla</t>
  </si>
  <si>
    <t xml:space="preserve"> CSVITI 348........1</t>
  </si>
  <si>
    <t xml:space="preserve"> SPCM ............</t>
  </si>
  <si>
    <t xml:space="preserve"> Svítidla jsou vč.zdrojů</t>
  </si>
  <si>
    <t>B.1 - Rozvaděč RO1</t>
  </si>
  <si>
    <t xml:space="preserve"> 354-D 951110-049831</t>
  </si>
  <si>
    <t xml:space="preserve"> Svodič přepětí Typ 2, TN-S</t>
  </si>
  <si>
    <t xml:space="preserve"> 357-SC 018316--</t>
  </si>
  <si>
    <t xml:space="preserve"> Jistič B16/1N</t>
  </si>
  <si>
    <t xml:space="preserve"> 357-SC 018325--</t>
  </si>
  <si>
    <t xml:space="preserve"> Jistič B10/3</t>
  </si>
  <si>
    <t xml:space="preserve"> 357-SC 618510--</t>
  </si>
  <si>
    <t xml:space="preserve"> Proudový chránič 40/4/003/G</t>
  </si>
  <si>
    <t xml:space="preserve"> CMATER 35821121...2</t>
  </si>
  <si>
    <t xml:space="preserve"> Stykač vzduchový RSI-20-11</t>
  </si>
  <si>
    <t xml:space="preserve"> Stykač vzduchový RSI-20-40</t>
  </si>
  <si>
    <t xml:space="preserve"> Jistič vzduch.25A/3+vyrážecí cívka</t>
  </si>
  <si>
    <t xml:space="preserve"> Zařízení poruchové signalizace- sada (vč. čidel)</t>
  </si>
  <si>
    <t xml:space="preserve"> CROZVA B-1011-1</t>
  </si>
  <si>
    <t xml:space="preserve"> Propojovací lišta 10mm</t>
  </si>
  <si>
    <t xml:space="preserve"> SPCM 357-........</t>
  </si>
  <si>
    <t xml:space="preserve"> Rozvodnice na povrch</t>
  </si>
  <si>
    <t xml:space="preserve"> SPCM 358-........</t>
  </si>
  <si>
    <t xml:space="preserve"> Jistič 10B/1</t>
  </si>
  <si>
    <t xml:space="preserve"> Jistič 6B/1</t>
  </si>
  <si>
    <t xml:space="preserve"> Jistič 4B/1</t>
  </si>
  <si>
    <t xml:space="preserve"> SPCM 358-.......3</t>
  </si>
  <si>
    <t xml:space="preserve"> Zdroj 230V/24V-HUP</t>
  </si>
  <si>
    <t xml:space="preserve"> ¤ AA-40%</t>
  </si>
  <si>
    <t xml:space="preserve"> Montážní,kompletační a pořiz.náklady 40%</t>
  </si>
  <si>
    <t>C.1 - Demontáž</t>
  </si>
  <si>
    <t xml:space="preserve">  OSTAT ZZR-115</t>
  </si>
  <si>
    <t xml:space="preserve"> Demontáž stávající nevyužité stavební, technologické el.instalace</t>
  </si>
  <si>
    <t>C.2 - Revize</t>
  </si>
  <si>
    <t xml:space="preserve"> Revize</t>
  </si>
  <si>
    <t xml:space="preserve">           OBECNICE 394, 261 01 Příbram I</t>
  </si>
  <si>
    <t xml:space="preserve">                    tel.:  606 365 500</t>
  </si>
  <si>
    <t>PROJEKCE ELEKTRO ŠKARDA</t>
  </si>
  <si>
    <t>R E K A P I T U L A C E</t>
  </si>
  <si>
    <t>označení</t>
  </si>
  <si>
    <t>DPH</t>
  </si>
  <si>
    <t>částka Kč</t>
  </si>
  <si>
    <t xml:space="preserve">      1.   A.1</t>
  </si>
  <si>
    <t xml:space="preserve"> Silnoproud-montáž</t>
  </si>
  <si>
    <t xml:space="preserve">      2.   A.2</t>
  </si>
  <si>
    <t xml:space="preserve"> Silnoproud-materiál</t>
  </si>
  <si>
    <t xml:space="preserve">      3.   A.3</t>
  </si>
  <si>
    <t xml:space="preserve"> Silnoproud-svítidla</t>
  </si>
  <si>
    <t xml:space="preserve">      4.   B.1</t>
  </si>
  <si>
    <t xml:space="preserve"> Rozvaděč RO1</t>
  </si>
  <si>
    <t xml:space="preserve">      5.   C.1</t>
  </si>
  <si>
    <t xml:space="preserve"> Demontáž</t>
  </si>
  <si>
    <t xml:space="preserve">      6.   C.2</t>
  </si>
  <si>
    <t>C E L K E M   b e z   D P H</t>
  </si>
  <si>
    <t>Č á s t   D P H</t>
  </si>
  <si>
    <t xml:space="preserve"> základ DPH</t>
  </si>
  <si>
    <t xml:space="preserve"> částka DPH</t>
  </si>
  <si>
    <t xml:space="preserve"> základ bez DPH - kontrolní údaj</t>
  </si>
  <si>
    <t>C E L K E M   v č .   D P H</t>
  </si>
  <si>
    <t>VÝKAZ VÝMĚR</t>
  </si>
  <si>
    <t xml:space="preserve">
 Vypracováno s použitím položek montážních ceníků RTS
 a položek orientačních cen materiálů.
   Určeno pouze pro potřebu hrubé cenové orientace.
  Ve výměrové části může sloužit jako podklad pro
vypracování smluvní ceny.
  Uvedené výrobky jsou standardem pro výběr konkrétního
výrobku a mohou být upřesněny investorem.
  </t>
  </si>
  <si>
    <t>příloha č. 6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</si>
</sst>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  <numFmt numFmtId="167" formatCode="0.0"/>
    <numFmt numFmtId="168" formatCode="#\ ###\ ##0;#\ ###\ ##0;"/>
    <numFmt numFmtId="169" formatCode="#\ ###\ ##0.00"/>
    <numFmt numFmtId="170" formatCode="000000000"/>
    <numFmt numFmtId="171" formatCode="#\ ###\ ###"/>
    <numFmt numFmtId="172" formatCode="#\ ###\ ##0"/>
    <numFmt numFmtId="173" formatCode="#,##0.0"/>
    <numFmt numFmtId="174" formatCode="0.00;0.00;"/>
    <numFmt numFmtId="175" formatCode="##\ ###\ ##0;##\ ###\ ##0;"/>
    <numFmt numFmtId="176" formatCode="_-* #,##0\ &quot;Kč&quot;_-;\-* #,##0\ &quot;Kč&quot;_-;_-* &quot;-&quot;??\ &quot;Kč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  <numFmt numFmtId="181" formatCode="[$-405]dddd\ d\.\ mmmm\ yyyy"/>
  </numFmts>
  <fonts count="55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i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 wrapText="1"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top"/>
    </xf>
    <xf numFmtId="0" fontId="53" fillId="0" borderId="11" xfId="0" applyFont="1" applyBorder="1" applyAlignment="1">
      <alignment/>
    </xf>
    <xf numFmtId="4" fontId="53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3" fillId="0" borderId="0" xfId="0" applyFont="1" applyFill="1" applyAlignment="1">
      <alignment/>
    </xf>
    <xf numFmtId="4" fontId="53" fillId="0" borderId="0" xfId="0" applyNumberFormat="1" applyFont="1" applyFill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2" fontId="53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3" fillId="0" borderId="0" xfId="0" applyFont="1" applyFill="1" applyBorder="1" applyAlignment="1">
      <alignment horizontal="center" vertical="top"/>
    </xf>
    <xf numFmtId="0" fontId="53" fillId="0" borderId="0" xfId="0" applyFont="1" applyFill="1" applyAlignment="1">
      <alignment horizontal="center" vertical="top"/>
    </xf>
    <xf numFmtId="0" fontId="54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/>
    </xf>
    <xf numFmtId="4" fontId="0" fillId="33" borderId="0" xfId="0" applyNumberFormat="1" applyFill="1" applyAlignment="1">
      <alignment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53" fillId="0" borderId="0" xfId="0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1" fontId="9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1" fillId="0" borderId="16" xfId="47" applyNumberFormat="1" applyFont="1" applyBorder="1" applyAlignment="1">
      <alignment horizontal="left" vertical="top"/>
      <protection/>
    </xf>
    <xf numFmtId="0" fontId="0" fillId="0" borderId="18" xfId="0" applyFont="1" applyBorder="1" applyAlignment="1">
      <alignment wrapText="1"/>
    </xf>
    <xf numFmtId="49" fontId="1" fillId="0" borderId="18" xfId="47" applyNumberFormat="1" applyFont="1" applyBorder="1" applyAlignment="1">
      <alignment horizontal="center" shrinkToFit="1"/>
      <protection/>
    </xf>
    <xf numFmtId="4" fontId="1" fillId="0" borderId="18" xfId="47" applyNumberFormat="1" applyFont="1" applyBorder="1" applyAlignment="1">
      <alignment horizontal="right"/>
      <protection/>
    </xf>
    <xf numFmtId="4" fontId="1" fillId="0" borderId="19" xfId="47" applyNumberFormat="1" applyFont="1" applyBorder="1">
      <alignment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wrapText="1" shrinkToFit="1"/>
    </xf>
    <xf numFmtId="4" fontId="1" fillId="0" borderId="19" xfId="47" applyNumberFormat="1" applyFont="1" applyBorder="1" applyAlignment="1">
      <alignment shrinkToFit="1"/>
      <protection/>
    </xf>
    <xf numFmtId="0" fontId="0" fillId="0" borderId="16" xfId="0" applyFont="1" applyBorder="1" applyAlignment="1">
      <alignment/>
    </xf>
    <xf numFmtId="4" fontId="1" fillId="0" borderId="18" xfId="47" applyNumberFormat="1" applyFont="1" applyBorder="1" applyAlignment="1">
      <alignment horizontal="right" shrinkToFit="1"/>
      <protection/>
    </xf>
    <xf numFmtId="0" fontId="1" fillId="0" borderId="18" xfId="47" applyFont="1" applyBorder="1" applyAlignment="1">
      <alignment vertical="top" wrapText="1"/>
      <protection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/>
    </xf>
    <xf numFmtId="3" fontId="10" fillId="0" borderId="21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24" xfId="47" applyNumberFormat="1" applyFont="1" applyBorder="1">
      <alignment/>
      <protection/>
    </xf>
    <xf numFmtId="0" fontId="1" fillId="0" borderId="18" xfId="0" applyFont="1" applyBorder="1" applyAlignment="1">
      <alignment wrapText="1"/>
    </xf>
    <xf numFmtId="1" fontId="1" fillId="0" borderId="25" xfId="47" applyNumberFormat="1" applyFont="1" applyBorder="1" applyAlignment="1">
      <alignment horizontal="right"/>
      <protection/>
    </xf>
    <xf numFmtId="0" fontId="0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" fontId="1" fillId="0" borderId="26" xfId="47" applyNumberFormat="1" applyFont="1" applyBorder="1" applyAlignment="1">
      <alignment horizontal="right"/>
      <protection/>
    </xf>
    <xf numFmtId="0" fontId="1" fillId="0" borderId="25" xfId="0" applyFont="1" applyBorder="1" applyAlignment="1">
      <alignment wrapText="1"/>
    </xf>
    <xf numFmtId="0" fontId="1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18" xfId="0" applyFont="1" applyBorder="1" applyAlignment="1">
      <alignment wrapText="1"/>
    </xf>
    <xf numFmtId="0" fontId="1" fillId="0" borderId="27" xfId="0" applyFont="1" applyBorder="1" applyAlignment="1">
      <alignment/>
    </xf>
    <xf numFmtId="0" fontId="11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2" fontId="1" fillId="0" borderId="16" xfId="0" applyNumberFormat="1" applyFont="1" applyBorder="1" applyAlignment="1">
      <alignment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/>
    </xf>
    <xf numFmtId="3" fontId="10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5" fillId="0" borderId="31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49" fontId="13" fillId="0" borderId="33" xfId="47" applyNumberFormat="1" applyFont="1" applyBorder="1" applyAlignment="1">
      <alignment horizontal="left" vertical="top"/>
      <protection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wrapText="1"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5" fillId="0" borderId="14" xfId="0" applyFont="1" applyBorder="1" applyAlignment="1">
      <alignment/>
    </xf>
    <xf numFmtId="1" fontId="16" fillId="0" borderId="15" xfId="0" applyNumberFormat="1" applyFont="1" applyBorder="1" applyAlignment="1">
      <alignment/>
    </xf>
    <xf numFmtId="1" fontId="0" fillId="0" borderId="34" xfId="0" applyNumberFormat="1" applyBorder="1" applyAlignment="1">
      <alignment/>
    </xf>
    <xf numFmtId="0" fontId="9" fillId="0" borderId="35" xfId="0" applyFont="1" applyBorder="1" applyAlignment="1">
      <alignment/>
    </xf>
    <xf numFmtId="0" fontId="0" fillId="0" borderId="36" xfId="0" applyBorder="1" applyAlignment="1">
      <alignment/>
    </xf>
    <xf numFmtId="1" fontId="10" fillId="0" borderId="37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1" fontId="16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 vertical="center"/>
    </xf>
    <xf numFmtId="3" fontId="0" fillId="0" borderId="44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9" xfId="0" applyBorder="1" applyAlignment="1">
      <alignment vertical="top" wrapText="1"/>
    </xf>
    <xf numFmtId="0" fontId="0" fillId="0" borderId="39" xfId="0" applyBorder="1" applyAlignment="1">
      <alignment horizontal="center" vertical="top"/>
    </xf>
    <xf numFmtId="4" fontId="0" fillId="0" borderId="39" xfId="0" applyNumberFormat="1" applyBorder="1" applyAlignment="1">
      <alignment vertical="top"/>
    </xf>
    <xf numFmtId="4" fontId="0" fillId="0" borderId="49" xfId="0" applyNumberFormat="1" applyBorder="1" applyAlignment="1">
      <alignment vertical="top"/>
    </xf>
    <xf numFmtId="0" fontId="0" fillId="0" borderId="46" xfId="0" applyBorder="1" applyAlignment="1">
      <alignment/>
    </xf>
    <xf numFmtId="4" fontId="0" fillId="0" borderId="47" xfId="0" applyNumberFormat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POL.XLS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zoomScalePageLayoutView="0" workbookViewId="0" topLeftCell="A88">
      <selection activeCell="H116" sqref="H116"/>
    </sheetView>
  </sheetViews>
  <sheetFormatPr defaultColWidth="9.00390625" defaultRowHeight="12.75"/>
  <cols>
    <col min="1" max="1" width="5.375" style="0" customWidth="1"/>
    <col min="2" max="2" width="16.375" style="1" customWidth="1"/>
    <col min="3" max="3" width="41.25390625" style="0" customWidth="1"/>
    <col min="4" max="4" width="28.625" style="0" customWidth="1"/>
    <col min="5" max="5" width="6.875" style="0" customWidth="1"/>
    <col min="6" max="6" width="9.00390625" style="2" customWidth="1"/>
    <col min="7" max="7" width="11.75390625" style="91" customWidth="1"/>
    <col min="8" max="8" width="13.375" style="2" customWidth="1"/>
  </cols>
  <sheetData>
    <row r="1" spans="1:8" ht="26.25">
      <c r="A1" s="3"/>
      <c r="B1" s="4"/>
      <c r="C1" s="5" t="s">
        <v>414</v>
      </c>
      <c r="F1"/>
      <c r="G1" s="33"/>
      <c r="H1" s="6"/>
    </row>
    <row r="2" spans="1:8" ht="15.75">
      <c r="A2" s="3"/>
      <c r="B2" s="4" t="s">
        <v>0</v>
      </c>
      <c r="C2" s="55" t="s">
        <v>88</v>
      </c>
      <c r="F2"/>
      <c r="G2" s="33"/>
      <c r="H2" s="6"/>
    </row>
    <row r="3" spans="1:8" ht="15.75">
      <c r="A3" s="3"/>
      <c r="B3" s="56"/>
      <c r="C3" s="7" t="s">
        <v>89</v>
      </c>
      <c r="F3"/>
      <c r="G3" s="33"/>
      <c r="H3" s="6"/>
    </row>
    <row r="4" spans="1:8" ht="12.75">
      <c r="A4" s="3"/>
      <c r="B4" s="4" t="s">
        <v>1</v>
      </c>
      <c r="C4" s="36" t="s">
        <v>90</v>
      </c>
      <c r="F4"/>
      <c r="G4" s="33"/>
      <c r="H4" s="6"/>
    </row>
    <row r="5" spans="1:8" ht="12.75">
      <c r="A5" s="3"/>
      <c r="B5" s="4" t="s">
        <v>2</v>
      </c>
      <c r="C5" s="198" t="s">
        <v>233</v>
      </c>
      <c r="D5" s="115" t="s">
        <v>139</v>
      </c>
      <c r="F5"/>
      <c r="G5" s="77"/>
      <c r="H5" s="6"/>
    </row>
    <row r="6" spans="6:8" ht="12.75">
      <c r="F6"/>
      <c r="G6" s="33"/>
      <c r="H6"/>
    </row>
    <row r="7" spans="2:8" ht="12.75">
      <c r="B7" s="8"/>
      <c r="C7" s="8"/>
      <c r="F7"/>
      <c r="G7" s="33"/>
      <c r="H7"/>
    </row>
    <row r="8" spans="1:8" ht="12.75">
      <c r="A8" s="9" t="s">
        <v>3</v>
      </c>
      <c r="B8" s="10" t="s">
        <v>4</v>
      </c>
      <c r="C8" s="11" t="s">
        <v>5</v>
      </c>
      <c r="D8" s="11" t="s">
        <v>6</v>
      </c>
      <c r="E8" s="11" t="s">
        <v>7</v>
      </c>
      <c r="F8" s="12" t="s">
        <v>8</v>
      </c>
      <c r="G8" s="93" t="s">
        <v>9</v>
      </c>
      <c r="H8" s="13" t="s">
        <v>10</v>
      </c>
    </row>
    <row r="9" spans="1:9" s="11" customFormat="1" ht="25.5">
      <c r="A9"/>
      <c r="B9" s="16"/>
      <c r="C9" s="37" t="s">
        <v>53</v>
      </c>
      <c r="D9" s="37"/>
      <c r="E9"/>
      <c r="F9" s="2"/>
      <c r="G9" s="31"/>
      <c r="H9" s="2"/>
      <c r="I9" s="12"/>
    </row>
    <row r="10" spans="1:9" s="94" customFormat="1" ht="12.75">
      <c r="A10" s="69">
        <v>1</v>
      </c>
      <c r="B10" s="1">
        <v>731391813</v>
      </c>
      <c r="C10" s="69" t="s">
        <v>91</v>
      </c>
      <c r="D10" s="69"/>
      <c r="E10" s="69" t="s">
        <v>51</v>
      </c>
      <c r="F10" s="70">
        <v>2</v>
      </c>
      <c r="G10" s="70"/>
      <c r="H10" s="70">
        <f aca="true" t="shared" si="0" ref="H10:H23">F10*G10</f>
        <v>0</v>
      </c>
      <c r="I10" s="93"/>
    </row>
    <row r="11" spans="1:9" s="94" customFormat="1" ht="12.75">
      <c r="A11" s="69">
        <v>2</v>
      </c>
      <c r="B11" s="92">
        <v>731201822</v>
      </c>
      <c r="C11" s="69" t="s">
        <v>92</v>
      </c>
      <c r="D11" s="69" t="s">
        <v>47</v>
      </c>
      <c r="E11" s="69" t="s">
        <v>51</v>
      </c>
      <c r="F11" s="70">
        <v>2</v>
      </c>
      <c r="G11" s="70"/>
      <c r="H11" s="70">
        <f t="shared" si="0"/>
        <v>0</v>
      </c>
      <c r="I11" s="93"/>
    </row>
    <row r="12" spans="1:9" s="94" customFormat="1" ht="12.75">
      <c r="A12" s="69">
        <v>3</v>
      </c>
      <c r="B12" s="92" t="s">
        <v>11</v>
      </c>
      <c r="C12" s="69" t="s">
        <v>64</v>
      </c>
      <c r="D12" s="69" t="s">
        <v>47</v>
      </c>
      <c r="E12" s="69" t="s">
        <v>51</v>
      </c>
      <c r="F12" s="70">
        <v>1</v>
      </c>
      <c r="G12" s="70"/>
      <c r="H12" s="70">
        <f t="shared" si="0"/>
        <v>0</v>
      </c>
      <c r="I12" s="93"/>
    </row>
    <row r="13" spans="1:9" s="94" customFormat="1" ht="12.75">
      <c r="A13" s="69">
        <v>4</v>
      </c>
      <c r="B13" s="1">
        <v>733110808</v>
      </c>
      <c r="C13" s="82" t="s">
        <v>66</v>
      </c>
      <c r="D13" s="69" t="s">
        <v>65</v>
      </c>
      <c r="E13" s="69" t="s">
        <v>14</v>
      </c>
      <c r="F13" s="70">
        <v>20</v>
      </c>
      <c r="G13" s="70"/>
      <c r="H13" s="70">
        <f t="shared" si="0"/>
        <v>0</v>
      </c>
      <c r="I13" s="93"/>
    </row>
    <row r="14" spans="1:9" s="94" customFormat="1" ht="12.75">
      <c r="A14" s="69">
        <v>5</v>
      </c>
      <c r="B14" s="1">
        <v>733110810</v>
      </c>
      <c r="C14" s="82" t="s">
        <v>93</v>
      </c>
      <c r="D14" s="69" t="s">
        <v>65</v>
      </c>
      <c r="E14" s="69" t="s">
        <v>14</v>
      </c>
      <c r="F14" s="70">
        <v>12</v>
      </c>
      <c r="G14" s="70"/>
      <c r="H14" s="70">
        <f t="shared" si="0"/>
        <v>0</v>
      </c>
      <c r="I14" s="93"/>
    </row>
    <row r="15" spans="1:9" s="94" customFormat="1" ht="12.75">
      <c r="A15" s="69">
        <v>6</v>
      </c>
      <c r="B15" s="92">
        <v>733120832</v>
      </c>
      <c r="C15" s="82" t="s">
        <v>67</v>
      </c>
      <c r="D15" s="69" t="s">
        <v>65</v>
      </c>
      <c r="E15" s="69" t="s">
        <v>14</v>
      </c>
      <c r="F15" s="70">
        <v>12</v>
      </c>
      <c r="G15" s="70"/>
      <c r="H15" s="70">
        <f t="shared" si="0"/>
        <v>0</v>
      </c>
      <c r="I15" s="93"/>
    </row>
    <row r="16" spans="1:9" s="94" customFormat="1" ht="12.75">
      <c r="A16" s="69">
        <v>7</v>
      </c>
      <c r="B16" s="92">
        <v>732420814</v>
      </c>
      <c r="C16" s="82" t="s">
        <v>94</v>
      </c>
      <c r="D16" s="69"/>
      <c r="E16" s="69" t="s">
        <v>60</v>
      </c>
      <c r="F16" s="70">
        <v>2</v>
      </c>
      <c r="G16" s="70"/>
      <c r="H16" s="70">
        <f>F16*G16</f>
        <v>0</v>
      </c>
      <c r="I16" s="93"/>
    </row>
    <row r="17" spans="1:9" s="113" customFormat="1" ht="12.75">
      <c r="A17" s="69">
        <v>8</v>
      </c>
      <c r="B17" s="92" t="s">
        <v>85</v>
      </c>
      <c r="C17" s="102" t="s">
        <v>97</v>
      </c>
      <c r="D17" s="102"/>
      <c r="E17" s="102" t="s">
        <v>60</v>
      </c>
      <c r="F17" s="103">
        <v>1</v>
      </c>
      <c r="G17" s="103"/>
      <c r="H17" s="103">
        <f t="shared" si="0"/>
        <v>0</v>
      </c>
      <c r="I17" s="112"/>
    </row>
    <row r="18" spans="1:9" s="94" customFormat="1" ht="12.75">
      <c r="A18" s="69">
        <v>9</v>
      </c>
      <c r="B18" s="92" t="s">
        <v>98</v>
      </c>
      <c r="C18" s="69" t="s">
        <v>100</v>
      </c>
      <c r="D18" s="69"/>
      <c r="E18" s="69" t="s">
        <v>60</v>
      </c>
      <c r="F18" s="70">
        <v>1</v>
      </c>
      <c r="G18" s="70"/>
      <c r="H18" s="70">
        <f t="shared" si="0"/>
        <v>0</v>
      </c>
      <c r="I18" s="93"/>
    </row>
    <row r="19" spans="1:9" s="94" customFormat="1" ht="12.75">
      <c r="A19" s="69">
        <v>10</v>
      </c>
      <c r="B19" s="92" t="s">
        <v>99</v>
      </c>
      <c r="C19" s="69" t="s">
        <v>101</v>
      </c>
      <c r="D19" s="69"/>
      <c r="E19" s="69" t="s">
        <v>60</v>
      </c>
      <c r="F19" s="70">
        <v>1</v>
      </c>
      <c r="G19" s="70"/>
      <c r="H19" s="70">
        <f t="shared" si="0"/>
        <v>0</v>
      </c>
      <c r="I19" s="93"/>
    </row>
    <row r="20" spans="1:9" s="94" customFormat="1" ht="12.75">
      <c r="A20" s="69">
        <v>11</v>
      </c>
      <c r="B20" s="92" t="s">
        <v>40</v>
      </c>
      <c r="C20" s="69" t="s">
        <v>96</v>
      </c>
      <c r="D20" s="69" t="s">
        <v>68</v>
      </c>
      <c r="E20" s="69" t="s">
        <v>60</v>
      </c>
      <c r="F20" s="70">
        <v>1</v>
      </c>
      <c r="G20" s="70"/>
      <c r="H20" s="70">
        <f>F20*G20</f>
        <v>0</v>
      </c>
      <c r="I20" s="93"/>
    </row>
    <row r="21" spans="1:9" s="94" customFormat="1" ht="12.75">
      <c r="A21" s="69">
        <v>12</v>
      </c>
      <c r="B21" s="92" t="s">
        <v>17</v>
      </c>
      <c r="C21" s="69" t="s">
        <v>95</v>
      </c>
      <c r="D21" s="69"/>
      <c r="E21" s="69" t="s">
        <v>14</v>
      </c>
      <c r="F21" s="70">
        <v>5</v>
      </c>
      <c r="G21" s="70"/>
      <c r="H21" s="70">
        <f t="shared" si="0"/>
        <v>0</v>
      </c>
      <c r="I21" s="93"/>
    </row>
    <row r="22" spans="1:9" s="94" customFormat="1" ht="12.75">
      <c r="A22" s="69">
        <v>13</v>
      </c>
      <c r="B22" s="92">
        <v>631311131</v>
      </c>
      <c r="C22" s="82" t="s">
        <v>104</v>
      </c>
      <c r="D22" s="69" t="s">
        <v>102</v>
      </c>
      <c r="E22" s="69" t="s">
        <v>103</v>
      </c>
      <c r="F22" s="70">
        <v>0.012</v>
      </c>
      <c r="G22" s="70"/>
      <c r="H22" s="70">
        <f t="shared" si="0"/>
        <v>0</v>
      </c>
      <c r="I22" s="93"/>
    </row>
    <row r="23" spans="1:9" s="94" customFormat="1" ht="12.75">
      <c r="A23" s="69">
        <v>14</v>
      </c>
      <c r="B23" s="92">
        <v>636211411</v>
      </c>
      <c r="C23" s="69" t="s">
        <v>105</v>
      </c>
      <c r="D23" s="69"/>
      <c r="E23" s="69" t="s">
        <v>63</v>
      </c>
      <c r="F23" s="70">
        <v>0.22</v>
      </c>
      <c r="G23" s="70"/>
      <c r="H23" s="70">
        <f t="shared" si="0"/>
        <v>0</v>
      </c>
      <c r="I23" s="93"/>
    </row>
    <row r="24" spans="1:9" s="11" customFormat="1" ht="12.75">
      <c r="A24" s="69">
        <v>15</v>
      </c>
      <c r="B24" s="16" t="s">
        <v>18</v>
      </c>
      <c r="C24" s="30" t="s">
        <v>48</v>
      </c>
      <c r="D24" s="30"/>
      <c r="E24" t="s">
        <v>12</v>
      </c>
      <c r="F24" s="2">
        <v>1</v>
      </c>
      <c r="G24" s="31"/>
      <c r="H24" s="2">
        <f aca="true" t="shared" si="1" ref="H24:H29">F24*G24</f>
        <v>0</v>
      </c>
      <c r="I24" s="12"/>
    </row>
    <row r="25" spans="1:9" s="11" customFormat="1" ht="12.75">
      <c r="A25" s="69">
        <v>16</v>
      </c>
      <c r="B25" s="16">
        <v>731191943</v>
      </c>
      <c r="C25" t="s">
        <v>108</v>
      </c>
      <c r="D25"/>
      <c r="E25" t="s">
        <v>79</v>
      </c>
      <c r="F25" s="2">
        <v>2</v>
      </c>
      <c r="G25" s="31"/>
      <c r="H25" s="2">
        <f t="shared" si="1"/>
        <v>0</v>
      </c>
      <c r="I25" s="12"/>
    </row>
    <row r="26" spans="1:9" s="11" customFormat="1" ht="12.75">
      <c r="A26" s="69">
        <v>17</v>
      </c>
      <c r="B26" s="16" t="s">
        <v>41</v>
      </c>
      <c r="C26" t="s">
        <v>50</v>
      </c>
      <c r="D26"/>
      <c r="E26" t="s">
        <v>79</v>
      </c>
      <c r="F26" s="2">
        <v>1</v>
      </c>
      <c r="G26" s="31"/>
      <c r="H26" s="2">
        <f t="shared" si="1"/>
        <v>0</v>
      </c>
      <c r="I26" s="12"/>
    </row>
    <row r="27" spans="1:9" s="11" customFormat="1" ht="12.75">
      <c r="A27" s="69">
        <v>18</v>
      </c>
      <c r="B27" s="16" t="s">
        <v>42</v>
      </c>
      <c r="C27" t="s">
        <v>52</v>
      </c>
      <c r="D27"/>
      <c r="E27" t="s">
        <v>79</v>
      </c>
      <c r="F27" s="2">
        <v>1</v>
      </c>
      <c r="G27" s="31"/>
      <c r="H27" s="2">
        <f t="shared" si="1"/>
        <v>0</v>
      </c>
      <c r="I27" s="12"/>
    </row>
    <row r="28" spans="1:9" s="11" customFormat="1" ht="12.75">
      <c r="A28" s="69">
        <v>19</v>
      </c>
      <c r="B28" s="16" t="s">
        <v>46</v>
      </c>
      <c r="C28" t="s">
        <v>19</v>
      </c>
      <c r="D28"/>
      <c r="E28" t="s">
        <v>12</v>
      </c>
      <c r="F28" s="2">
        <v>1</v>
      </c>
      <c r="G28" s="31"/>
      <c r="H28" s="2">
        <f t="shared" si="1"/>
        <v>0</v>
      </c>
      <c r="I28" s="12"/>
    </row>
    <row r="29" spans="1:9" s="11" customFormat="1" ht="12.75">
      <c r="A29" s="69">
        <v>20</v>
      </c>
      <c r="B29" s="16">
        <v>732199100</v>
      </c>
      <c r="C29" t="s">
        <v>29</v>
      </c>
      <c r="D29"/>
      <c r="E29" t="s">
        <v>60</v>
      </c>
      <c r="F29" s="2">
        <v>6</v>
      </c>
      <c r="G29" s="31"/>
      <c r="H29" s="2">
        <f t="shared" si="1"/>
        <v>0</v>
      </c>
      <c r="I29" s="12"/>
    </row>
    <row r="30" spans="1:9" s="11" customFormat="1" ht="25.5">
      <c r="A30" s="69">
        <v>21</v>
      </c>
      <c r="B30" s="95">
        <v>731890801</v>
      </c>
      <c r="C30" s="83" t="s">
        <v>106</v>
      </c>
      <c r="D30" s="30"/>
      <c r="E30" s="30" t="s">
        <v>107</v>
      </c>
      <c r="F30" s="40">
        <v>3.5</v>
      </c>
      <c r="G30" s="70"/>
      <c r="H30" s="40">
        <f>F30*G30</f>
        <v>0</v>
      </c>
      <c r="I30" s="12"/>
    </row>
    <row r="31" spans="1:9" s="11" customFormat="1" ht="13.5" thickBot="1">
      <c r="A31" s="16"/>
      <c r="B31" s="16"/>
      <c r="C31" s="38" t="s">
        <v>13</v>
      </c>
      <c r="D31" s="38"/>
      <c r="E31" s="38"/>
      <c r="F31" s="22"/>
      <c r="G31" s="106"/>
      <c r="H31" s="39">
        <f>SUM(H10:H30)</f>
        <v>0</v>
      </c>
      <c r="I31" s="12"/>
    </row>
    <row r="32" spans="1:9" s="11" customFormat="1" ht="13.5" thickTop="1">
      <c r="A32"/>
      <c r="B32" s="1"/>
      <c r="C32"/>
      <c r="D32"/>
      <c r="E32"/>
      <c r="F32" s="2"/>
      <c r="G32" s="31"/>
      <c r="H32" s="2"/>
      <c r="I32" s="12"/>
    </row>
    <row r="33" spans="1:9" s="11" customFormat="1" ht="12.75">
      <c r="A33" s="44"/>
      <c r="B33" s="45">
        <v>713</v>
      </c>
      <c r="C33" s="46" t="s">
        <v>49</v>
      </c>
      <c r="D33" s="33"/>
      <c r="E33" s="33"/>
      <c r="F33" s="31"/>
      <c r="G33" s="31"/>
      <c r="H33" s="31"/>
      <c r="I33" s="12"/>
    </row>
    <row r="34" spans="1:9" s="80" customFormat="1" ht="12.75">
      <c r="A34" s="32">
        <v>1</v>
      </c>
      <c r="B34" s="1" t="s">
        <v>30</v>
      </c>
      <c r="C34" t="s">
        <v>132</v>
      </c>
      <c r="D34"/>
      <c r="E34" t="s">
        <v>14</v>
      </c>
      <c r="F34" s="2">
        <v>1</v>
      </c>
      <c r="G34" s="31"/>
      <c r="H34" s="2">
        <f>F34*G34</f>
        <v>0</v>
      </c>
      <c r="I34" s="79"/>
    </row>
    <row r="35" spans="1:9" s="11" customFormat="1" ht="12.75">
      <c r="A35" s="32">
        <v>2</v>
      </c>
      <c r="B35" s="1" t="s">
        <v>31</v>
      </c>
      <c r="C35" t="s">
        <v>111</v>
      </c>
      <c r="D35"/>
      <c r="E35" t="s">
        <v>14</v>
      </c>
      <c r="F35" s="2">
        <v>9</v>
      </c>
      <c r="G35" s="31"/>
      <c r="H35" s="2">
        <f>F35*G35</f>
        <v>0</v>
      </c>
      <c r="I35" s="12"/>
    </row>
    <row r="36" spans="1:9" s="11" customFormat="1" ht="15.75" customHeight="1">
      <c r="A36" s="44">
        <v>3</v>
      </c>
      <c r="B36" s="71">
        <v>998733101</v>
      </c>
      <c r="C36" s="30" t="s">
        <v>110</v>
      </c>
      <c r="D36" s="30"/>
      <c r="E36" s="30" t="s">
        <v>16</v>
      </c>
      <c r="F36" s="40">
        <v>0.01</v>
      </c>
      <c r="G36" s="107"/>
      <c r="H36" s="40">
        <f>F36*G36</f>
        <v>0</v>
      </c>
      <c r="I36" s="65"/>
    </row>
    <row r="37" spans="1:9" s="11" customFormat="1" ht="13.5" thickBot="1">
      <c r="A37" s="44"/>
      <c r="B37" s="32"/>
      <c r="C37" s="47" t="s">
        <v>13</v>
      </c>
      <c r="D37" s="48"/>
      <c r="E37" s="48"/>
      <c r="F37" s="49"/>
      <c r="G37" s="48"/>
      <c r="H37" s="50">
        <f>SUM(H34:H36)</f>
        <v>0</v>
      </c>
      <c r="I37" s="12"/>
    </row>
    <row r="38" spans="1:9" s="11" customFormat="1" ht="13.5" thickTop="1">
      <c r="A38" s="15"/>
      <c r="B38" s="1"/>
      <c r="C38"/>
      <c r="D38"/>
      <c r="E38"/>
      <c r="F38" s="2"/>
      <c r="G38" s="31"/>
      <c r="H38" s="2"/>
      <c r="I38" s="12"/>
    </row>
    <row r="39" spans="1:9" s="11" customFormat="1" ht="12.75">
      <c r="A39" s="15"/>
      <c r="B39" s="1">
        <v>732</v>
      </c>
      <c r="C39" s="14" t="s">
        <v>56</v>
      </c>
      <c r="D39"/>
      <c r="E39"/>
      <c r="F39" s="2"/>
      <c r="G39" s="31"/>
      <c r="H39" s="2"/>
      <c r="I39" s="12"/>
    </row>
    <row r="40" spans="1:9" s="11" customFormat="1" ht="51">
      <c r="A40" s="15">
        <v>1</v>
      </c>
      <c r="B40" s="1" t="s">
        <v>33</v>
      </c>
      <c r="C40" s="58" t="s">
        <v>117</v>
      </c>
      <c r="D40" s="34" t="s">
        <v>118</v>
      </c>
      <c r="E40" t="s">
        <v>43</v>
      </c>
      <c r="F40" s="2">
        <v>1</v>
      </c>
      <c r="G40" s="31"/>
      <c r="H40" s="2">
        <f aca="true" t="shared" si="2" ref="H40:H49">F40*G40</f>
        <v>0</v>
      </c>
      <c r="I40" s="12"/>
    </row>
    <row r="41" spans="1:9" s="11" customFormat="1" ht="42" customHeight="1">
      <c r="A41" s="15">
        <v>2</v>
      </c>
      <c r="B41" s="1" t="s">
        <v>34</v>
      </c>
      <c r="C41" s="96" t="s">
        <v>119</v>
      </c>
      <c r="D41" s="34"/>
      <c r="E41" t="s">
        <v>43</v>
      </c>
      <c r="F41" s="6">
        <v>1</v>
      </c>
      <c r="G41" s="70"/>
      <c r="H41" s="2">
        <f t="shared" si="2"/>
        <v>0</v>
      </c>
      <c r="I41" s="12"/>
    </row>
    <row r="42" spans="1:9" s="14" customFormat="1" ht="41.25" customHeight="1">
      <c r="A42" s="15">
        <v>3</v>
      </c>
      <c r="B42" s="1" t="s">
        <v>35</v>
      </c>
      <c r="C42" s="34" t="s">
        <v>121</v>
      </c>
      <c r="D42" s="34" t="s">
        <v>120</v>
      </c>
      <c r="E42" t="s">
        <v>21</v>
      </c>
      <c r="F42" s="2">
        <v>1</v>
      </c>
      <c r="G42" s="2"/>
      <c r="H42" s="2">
        <f>F42*G42</f>
        <v>0</v>
      </c>
      <c r="I42" s="114"/>
    </row>
    <row r="43" spans="1:9" s="11" customFormat="1" ht="14.25" customHeight="1">
      <c r="A43" s="15">
        <v>4</v>
      </c>
      <c r="B43" s="1" t="s">
        <v>36</v>
      </c>
      <c r="C43" s="33" t="s">
        <v>122</v>
      </c>
      <c r="D43" s="33"/>
      <c r="E43" t="s">
        <v>60</v>
      </c>
      <c r="F43" s="6">
        <v>2</v>
      </c>
      <c r="G43" s="31"/>
      <c r="H43" s="2">
        <f>F43*G43</f>
        <v>0</v>
      </c>
      <c r="I43" s="12"/>
    </row>
    <row r="44" spans="1:9" s="11" customFormat="1" ht="25.5">
      <c r="A44" s="15">
        <v>5</v>
      </c>
      <c r="B44" s="1" t="s">
        <v>37</v>
      </c>
      <c r="C44" s="82" t="s">
        <v>123</v>
      </c>
      <c r="D44" s="69"/>
      <c r="E44" s="30" t="s">
        <v>43</v>
      </c>
      <c r="F44" s="61">
        <v>1</v>
      </c>
      <c r="G44" s="70"/>
      <c r="H44" s="70">
        <f t="shared" si="2"/>
        <v>0</v>
      </c>
      <c r="I44" s="12"/>
    </row>
    <row r="45" spans="1:9" s="11" customFormat="1" ht="38.25">
      <c r="A45" s="15">
        <v>6</v>
      </c>
      <c r="B45" s="1" t="s">
        <v>38</v>
      </c>
      <c r="C45" s="82" t="s">
        <v>124</v>
      </c>
      <c r="D45" s="69"/>
      <c r="E45" s="30" t="s">
        <v>43</v>
      </c>
      <c r="F45" s="61">
        <v>1</v>
      </c>
      <c r="G45" s="70"/>
      <c r="H45" s="70">
        <f>F45*G45</f>
        <v>0</v>
      </c>
      <c r="I45" s="12"/>
    </row>
    <row r="46" spans="1:9" s="14" customFormat="1" ht="25.5">
      <c r="A46" s="15">
        <v>7</v>
      </c>
      <c r="B46" s="1" t="s">
        <v>39</v>
      </c>
      <c r="C46" s="34" t="s">
        <v>126</v>
      </c>
      <c r="D46" t="s">
        <v>128</v>
      </c>
      <c r="E46" t="s">
        <v>12</v>
      </c>
      <c r="F46" s="2">
        <v>1</v>
      </c>
      <c r="G46" s="2"/>
      <c r="H46" s="2">
        <f t="shared" si="2"/>
        <v>0</v>
      </c>
      <c r="I46" s="114"/>
    </row>
    <row r="47" spans="1:9" s="14" customFormat="1" ht="25.5">
      <c r="A47" s="15">
        <v>8</v>
      </c>
      <c r="B47" s="1" t="s">
        <v>125</v>
      </c>
      <c r="C47" s="34" t="s">
        <v>61</v>
      </c>
      <c r="D47" t="s">
        <v>129</v>
      </c>
      <c r="E47" t="s">
        <v>21</v>
      </c>
      <c r="F47" s="2">
        <v>1</v>
      </c>
      <c r="G47" s="2"/>
      <c r="H47" s="2">
        <f t="shared" si="2"/>
        <v>0</v>
      </c>
      <c r="I47" s="114"/>
    </row>
    <row r="48" spans="1:9" s="14" customFormat="1" ht="25.5">
      <c r="A48" s="15">
        <v>9</v>
      </c>
      <c r="B48" s="1" t="s">
        <v>127</v>
      </c>
      <c r="C48" s="34" t="s">
        <v>62</v>
      </c>
      <c r="D48" s="34" t="s">
        <v>130</v>
      </c>
      <c r="E48" t="s">
        <v>21</v>
      </c>
      <c r="F48" s="2">
        <v>1</v>
      </c>
      <c r="G48" s="2"/>
      <c r="H48" s="2">
        <f>F48*G48</f>
        <v>0</v>
      </c>
      <c r="I48" s="114"/>
    </row>
    <row r="49" spans="1:9" s="11" customFormat="1" ht="12.75">
      <c r="A49" s="15">
        <v>10</v>
      </c>
      <c r="B49" s="1">
        <v>998732101</v>
      </c>
      <c r="C49" t="s">
        <v>131</v>
      </c>
      <c r="D49"/>
      <c r="E49" t="s">
        <v>16</v>
      </c>
      <c r="F49" s="2">
        <v>0.68</v>
      </c>
      <c r="G49" s="31"/>
      <c r="H49" s="2">
        <f t="shared" si="2"/>
        <v>0</v>
      </c>
      <c r="I49" s="12"/>
    </row>
    <row r="50" spans="1:9" s="11" customFormat="1" ht="13.5" thickBot="1">
      <c r="A50" s="15"/>
      <c r="B50" s="16"/>
      <c r="C50" s="17" t="s">
        <v>13</v>
      </c>
      <c r="D50" s="18"/>
      <c r="E50" s="18"/>
      <c r="F50" s="19"/>
      <c r="G50" s="48"/>
      <c r="H50" s="20">
        <f>SUM(H40:H49)</f>
        <v>0</v>
      </c>
      <c r="I50" s="12"/>
    </row>
    <row r="51" spans="1:9" s="11" customFormat="1" ht="13.5" thickTop="1">
      <c r="A51" s="15"/>
      <c r="B51" s="1"/>
      <c r="C51"/>
      <c r="D51"/>
      <c r="E51"/>
      <c r="F51" s="2"/>
      <c r="G51" s="31"/>
      <c r="H51" s="2"/>
      <c r="I51" s="12"/>
    </row>
    <row r="52" spans="1:9" s="11" customFormat="1" ht="12.75">
      <c r="A52" s="15"/>
      <c r="B52" s="1">
        <v>733</v>
      </c>
      <c r="C52" s="14" t="s">
        <v>54</v>
      </c>
      <c r="D52"/>
      <c r="E52"/>
      <c r="F52" s="2"/>
      <c r="G52" s="31"/>
      <c r="H52" s="2"/>
      <c r="I52"/>
    </row>
    <row r="53" spans="1:9" s="11" customFormat="1" ht="12.75">
      <c r="A53" s="15">
        <v>1</v>
      </c>
      <c r="B53" s="71">
        <v>733111115</v>
      </c>
      <c r="C53" s="30" t="s">
        <v>55</v>
      </c>
      <c r="D53" s="30" t="s">
        <v>44</v>
      </c>
      <c r="E53" s="30" t="s">
        <v>15</v>
      </c>
      <c r="F53" s="84">
        <v>11</v>
      </c>
      <c r="G53" s="70"/>
      <c r="H53" s="40">
        <f aca="true" t="shared" si="3" ref="H53:H60">F53*G53</f>
        <v>0</v>
      </c>
      <c r="I53" s="30"/>
    </row>
    <row r="54" spans="1:9" s="80" customFormat="1" ht="12.75">
      <c r="A54" s="15">
        <v>2</v>
      </c>
      <c r="B54" s="1">
        <v>733121228</v>
      </c>
      <c r="C54" t="s">
        <v>133</v>
      </c>
      <c r="D54" t="s">
        <v>44</v>
      </c>
      <c r="E54" t="s">
        <v>15</v>
      </c>
      <c r="F54" s="2">
        <v>1</v>
      </c>
      <c r="G54" s="31"/>
      <c r="H54" s="2">
        <f>F54*G54</f>
        <v>0</v>
      </c>
      <c r="I54" s="65"/>
    </row>
    <row r="55" spans="1:9" s="11" customFormat="1" ht="12.75">
      <c r="A55" s="15">
        <v>3</v>
      </c>
      <c r="B55" s="1">
        <v>733121232</v>
      </c>
      <c r="C55" t="s">
        <v>134</v>
      </c>
      <c r="D55" t="s">
        <v>44</v>
      </c>
      <c r="E55" t="s">
        <v>15</v>
      </c>
      <c r="F55" s="2">
        <v>9</v>
      </c>
      <c r="G55" s="31"/>
      <c r="H55" s="2">
        <f t="shared" si="3"/>
        <v>0</v>
      </c>
      <c r="I55" s="12"/>
    </row>
    <row r="56" spans="1:9" s="11" customFormat="1" ht="38.25">
      <c r="A56" s="15">
        <v>4</v>
      </c>
      <c r="B56" s="71">
        <v>733124128</v>
      </c>
      <c r="C56" s="83" t="s">
        <v>109</v>
      </c>
      <c r="D56" s="30"/>
      <c r="E56" s="30" t="s">
        <v>60</v>
      </c>
      <c r="F56" s="40">
        <v>2</v>
      </c>
      <c r="G56" s="70"/>
      <c r="H56" s="40">
        <f t="shared" si="3"/>
        <v>0</v>
      </c>
      <c r="I56" s="30"/>
    </row>
    <row r="57" spans="1:9" s="11" customFormat="1" ht="12.75">
      <c r="A57" s="15">
        <v>5</v>
      </c>
      <c r="B57" s="71">
        <v>733123132</v>
      </c>
      <c r="C57" s="30" t="s">
        <v>69</v>
      </c>
      <c r="D57" s="30"/>
      <c r="E57" s="30" t="s">
        <v>60</v>
      </c>
      <c r="F57" s="40">
        <v>2</v>
      </c>
      <c r="G57" s="70"/>
      <c r="H57" s="40">
        <f t="shared" si="3"/>
        <v>0</v>
      </c>
      <c r="I57" s="30"/>
    </row>
    <row r="58" spans="1:9" s="11" customFormat="1" ht="12.75">
      <c r="A58" s="15">
        <v>6</v>
      </c>
      <c r="B58" s="57">
        <v>733190108</v>
      </c>
      <c r="C58" s="30" t="s">
        <v>70</v>
      </c>
      <c r="D58" s="30"/>
      <c r="E58" s="30" t="s">
        <v>15</v>
      </c>
      <c r="F58" s="40">
        <f>SUM(F53:F53)</f>
        <v>11</v>
      </c>
      <c r="G58" s="70"/>
      <c r="H58" s="40">
        <f t="shared" si="3"/>
        <v>0</v>
      </c>
      <c r="I58" s="30"/>
    </row>
    <row r="59" spans="1:9" s="11" customFormat="1" ht="12.75">
      <c r="A59" s="15">
        <v>7</v>
      </c>
      <c r="B59" s="57">
        <v>733190232</v>
      </c>
      <c r="C59" s="30" t="s">
        <v>71</v>
      </c>
      <c r="D59" s="30"/>
      <c r="E59" s="30" t="s">
        <v>15</v>
      </c>
      <c r="F59" s="40">
        <v>9</v>
      </c>
      <c r="G59" s="70"/>
      <c r="H59" s="40">
        <f t="shared" si="3"/>
        <v>0</v>
      </c>
      <c r="I59" s="30"/>
    </row>
    <row r="60" spans="1:9" s="11" customFormat="1" ht="15.75" customHeight="1">
      <c r="A60" s="15">
        <v>8</v>
      </c>
      <c r="B60" s="71">
        <v>998733101</v>
      </c>
      <c r="C60" s="30" t="s">
        <v>110</v>
      </c>
      <c r="D60" s="30"/>
      <c r="E60" s="30" t="s">
        <v>16</v>
      </c>
      <c r="F60" s="40">
        <v>0.2</v>
      </c>
      <c r="G60" s="107"/>
      <c r="H60" s="40">
        <f t="shared" si="3"/>
        <v>0</v>
      </c>
      <c r="I60" s="65"/>
    </row>
    <row r="61" spans="1:9" s="11" customFormat="1" ht="15.75" customHeight="1" thickBot="1">
      <c r="A61" s="63"/>
      <c r="B61" s="66"/>
      <c r="C61" s="17" t="s">
        <v>13</v>
      </c>
      <c r="D61" s="67"/>
      <c r="E61" s="67"/>
      <c r="F61" s="68"/>
      <c r="G61" s="108"/>
      <c r="H61" s="20">
        <f>SUM(H53:H60)</f>
        <v>0</v>
      </c>
      <c r="I61" s="65"/>
    </row>
    <row r="62" spans="1:9" s="11" customFormat="1" ht="13.5" thickTop="1">
      <c r="A62" s="63"/>
      <c r="B62" s="64"/>
      <c r="C62" s="65"/>
      <c r="D62" s="65"/>
      <c r="E62" s="65"/>
      <c r="F62" s="62"/>
      <c r="G62" s="109"/>
      <c r="H62" s="62"/>
      <c r="I62" s="65"/>
    </row>
    <row r="63" spans="1:9" s="11" customFormat="1" ht="12.75">
      <c r="A63" s="44"/>
      <c r="B63" s="57">
        <v>734</v>
      </c>
      <c r="C63" s="46" t="s">
        <v>20</v>
      </c>
      <c r="D63" s="69"/>
      <c r="E63" s="69"/>
      <c r="F63" s="70"/>
      <c r="G63" s="78"/>
      <c r="H63" s="70"/>
      <c r="I63" s="65"/>
    </row>
    <row r="64" spans="1:8" ht="12.75">
      <c r="A64" s="15">
        <v>1</v>
      </c>
      <c r="B64" s="1">
        <v>734193117</v>
      </c>
      <c r="C64" t="s">
        <v>72</v>
      </c>
      <c r="E64" t="s">
        <v>22</v>
      </c>
      <c r="F64" s="2">
        <v>3</v>
      </c>
      <c r="G64" s="31"/>
      <c r="H64" s="2">
        <f aca="true" t="shared" si="4" ref="H64:H69">F64*G64</f>
        <v>0</v>
      </c>
    </row>
    <row r="65" spans="1:9" s="11" customFormat="1" ht="12.75">
      <c r="A65" s="15">
        <v>2</v>
      </c>
      <c r="B65" s="1">
        <v>734173418</v>
      </c>
      <c r="C65" t="s">
        <v>73</v>
      </c>
      <c r="D65" s="30"/>
      <c r="E65" s="30" t="s">
        <v>21</v>
      </c>
      <c r="F65" s="40">
        <v>4</v>
      </c>
      <c r="G65" s="70"/>
      <c r="H65" s="40">
        <f t="shared" si="4"/>
        <v>0</v>
      </c>
      <c r="I65"/>
    </row>
    <row r="66" spans="1:9" s="11" customFormat="1" ht="12.75">
      <c r="A66" s="15">
        <v>3</v>
      </c>
      <c r="B66" s="1" t="s">
        <v>30</v>
      </c>
      <c r="C66" t="s">
        <v>136</v>
      </c>
      <c r="D66" s="30"/>
      <c r="E66" s="30" t="s">
        <v>43</v>
      </c>
      <c r="F66" s="40">
        <v>1</v>
      </c>
      <c r="G66" s="70"/>
      <c r="H66" s="40">
        <f>F66*G66</f>
        <v>0</v>
      </c>
      <c r="I66"/>
    </row>
    <row r="67" spans="1:9" s="11" customFormat="1" ht="12.75">
      <c r="A67" s="15">
        <v>4</v>
      </c>
      <c r="B67" s="72">
        <v>734211127</v>
      </c>
      <c r="C67" s="69" t="s">
        <v>135</v>
      </c>
      <c r="D67" s="59"/>
      <c r="E67" s="59" t="s">
        <v>22</v>
      </c>
      <c r="F67" s="60">
        <v>1</v>
      </c>
      <c r="G67" s="60"/>
      <c r="H67" s="60">
        <f t="shared" si="4"/>
        <v>0</v>
      </c>
      <c r="I67" s="77"/>
    </row>
    <row r="68" spans="1:9" s="11" customFormat="1" ht="12.75">
      <c r="A68" s="15">
        <v>5</v>
      </c>
      <c r="B68" s="45" t="s">
        <v>31</v>
      </c>
      <c r="C68" s="33" t="s">
        <v>57</v>
      </c>
      <c r="D68" s="33"/>
      <c r="E68" s="33" t="s">
        <v>22</v>
      </c>
      <c r="F68" s="61">
        <v>1</v>
      </c>
      <c r="G68" s="31"/>
      <c r="H68" s="31">
        <f t="shared" si="4"/>
        <v>0</v>
      </c>
      <c r="I68" s="65"/>
    </row>
    <row r="69" spans="1:8" s="30" customFormat="1" ht="12.75">
      <c r="A69" s="15">
        <v>6</v>
      </c>
      <c r="B69" s="71">
        <v>734291123</v>
      </c>
      <c r="C69" s="30" t="s">
        <v>23</v>
      </c>
      <c r="E69" s="30" t="s">
        <v>22</v>
      </c>
      <c r="F69" s="40">
        <v>3</v>
      </c>
      <c r="G69" s="70"/>
      <c r="H69" s="40">
        <f t="shared" si="4"/>
        <v>0</v>
      </c>
    </row>
    <row r="70" spans="1:8" ht="12.75">
      <c r="A70" s="15">
        <v>7</v>
      </c>
      <c r="B70" s="1">
        <v>734411113</v>
      </c>
      <c r="C70" t="s">
        <v>59</v>
      </c>
      <c r="E70" t="s">
        <v>22</v>
      </c>
      <c r="F70" s="6">
        <v>2</v>
      </c>
      <c r="G70" s="31"/>
      <c r="H70" s="2">
        <f>F70*G70</f>
        <v>0</v>
      </c>
    </row>
    <row r="71" spans="1:8" ht="12.75">
      <c r="A71" s="15">
        <v>8</v>
      </c>
      <c r="B71" s="1">
        <v>734421102</v>
      </c>
      <c r="C71" t="s">
        <v>58</v>
      </c>
      <c r="E71" t="s">
        <v>12</v>
      </c>
      <c r="F71" s="6">
        <v>1</v>
      </c>
      <c r="G71" s="31"/>
      <c r="H71" s="2">
        <f>F71*G71</f>
        <v>0</v>
      </c>
    </row>
    <row r="72" spans="1:8" ht="12.75">
      <c r="A72" s="15">
        <v>9</v>
      </c>
      <c r="B72" s="1" t="s">
        <v>32</v>
      </c>
      <c r="C72" s="30" t="s">
        <v>137</v>
      </c>
      <c r="D72" t="s">
        <v>45</v>
      </c>
      <c r="E72" t="s">
        <v>60</v>
      </c>
      <c r="F72" s="2">
        <v>4</v>
      </c>
      <c r="G72" s="31"/>
      <c r="H72" s="2">
        <f>F72*G72</f>
        <v>0</v>
      </c>
    </row>
    <row r="73" spans="1:8" ht="12.75">
      <c r="A73" s="15">
        <v>10</v>
      </c>
      <c r="B73" s="1">
        <v>998734101</v>
      </c>
      <c r="C73" t="s">
        <v>138</v>
      </c>
      <c r="E73" t="s">
        <v>16</v>
      </c>
      <c r="F73" s="2">
        <v>0.15</v>
      </c>
      <c r="G73" s="31"/>
      <c r="H73" s="2">
        <f>F73*G73</f>
        <v>0</v>
      </c>
    </row>
    <row r="74" spans="1:8" ht="13.5" thickBot="1">
      <c r="A74" s="15"/>
      <c r="B74" s="16"/>
      <c r="C74" s="17" t="s">
        <v>13</v>
      </c>
      <c r="D74" s="18"/>
      <c r="E74" s="18"/>
      <c r="F74" s="19"/>
      <c r="G74" s="48"/>
      <c r="H74" s="20">
        <f>SUM(H64:H73)</f>
        <v>0</v>
      </c>
    </row>
    <row r="75" spans="1:7" ht="13.5" customHeight="1" thickTop="1">
      <c r="A75" s="15"/>
      <c r="G75" s="31"/>
    </row>
    <row r="76" spans="1:10" ht="12.75">
      <c r="A76" s="15"/>
      <c r="C76" s="14" t="s">
        <v>24</v>
      </c>
      <c r="G76" s="31"/>
      <c r="J76" s="2"/>
    </row>
    <row r="77" spans="1:10" ht="25.5">
      <c r="A77" s="15">
        <f>A74+1</f>
        <v>1</v>
      </c>
      <c r="B77" s="1">
        <v>783601715</v>
      </c>
      <c r="C77" s="34" t="s">
        <v>113</v>
      </c>
      <c r="E77" t="s">
        <v>15</v>
      </c>
      <c r="F77" s="2">
        <v>19</v>
      </c>
      <c r="G77" s="31"/>
      <c r="H77" s="2">
        <f>F77*G77</f>
        <v>0</v>
      </c>
      <c r="J77" s="2"/>
    </row>
    <row r="78" spans="1:10" ht="25.5">
      <c r="A78" s="15">
        <v>2</v>
      </c>
      <c r="B78" s="1">
        <v>783601757</v>
      </c>
      <c r="C78" s="34" t="s">
        <v>112</v>
      </c>
      <c r="E78" t="s">
        <v>15</v>
      </c>
      <c r="F78" s="2">
        <v>15</v>
      </c>
      <c r="G78" s="31"/>
      <c r="H78" s="2">
        <f>F78*G78</f>
        <v>0</v>
      </c>
      <c r="J78" s="2"/>
    </row>
    <row r="79" spans="1:8" ht="25.5">
      <c r="A79" s="15">
        <v>3</v>
      </c>
      <c r="B79" s="1">
        <v>783614551</v>
      </c>
      <c r="C79" s="34" t="s">
        <v>114</v>
      </c>
      <c r="E79" t="s">
        <v>15</v>
      </c>
      <c r="F79" s="2">
        <v>19</v>
      </c>
      <c r="G79" s="31"/>
      <c r="H79" s="2">
        <f>F79*G79</f>
        <v>0</v>
      </c>
    </row>
    <row r="80" spans="1:8" ht="25.5">
      <c r="A80" s="15">
        <v>4</v>
      </c>
      <c r="B80" s="1">
        <v>783614571</v>
      </c>
      <c r="C80" s="34" t="s">
        <v>115</v>
      </c>
      <c r="E80" t="s">
        <v>15</v>
      </c>
      <c r="F80" s="2">
        <v>15</v>
      </c>
      <c r="G80" s="31"/>
      <c r="H80" s="2">
        <f>F80*G80</f>
        <v>0</v>
      </c>
    </row>
    <row r="81" spans="1:8" ht="25.5">
      <c r="A81" s="15">
        <v>5</v>
      </c>
      <c r="B81" s="1">
        <v>783617601</v>
      </c>
      <c r="C81" s="34" t="s">
        <v>116</v>
      </c>
      <c r="E81" t="s">
        <v>14</v>
      </c>
      <c r="F81" s="2">
        <v>19</v>
      </c>
      <c r="G81" s="31"/>
      <c r="H81" s="2">
        <f>F81*G81</f>
        <v>0</v>
      </c>
    </row>
    <row r="82" spans="1:8" ht="13.5" thickBot="1">
      <c r="A82" s="15"/>
      <c r="B82" s="16"/>
      <c r="C82" s="17" t="s">
        <v>13</v>
      </c>
      <c r="D82" s="18"/>
      <c r="E82" s="18"/>
      <c r="F82" s="19"/>
      <c r="G82" s="48"/>
      <c r="H82" s="20">
        <f>SUM(H77:H81)</f>
        <v>0</v>
      </c>
    </row>
    <row r="83" spans="1:8" ht="13.5" thickTop="1">
      <c r="A83" s="15"/>
      <c r="B83" s="16"/>
      <c r="C83" s="41"/>
      <c r="D83" s="29"/>
      <c r="E83" s="29"/>
      <c r="F83" s="42"/>
      <c r="G83" s="52"/>
      <c r="H83" s="43"/>
    </row>
    <row r="84" spans="1:10" ht="12.75">
      <c r="A84" s="15"/>
      <c r="C84" s="14" t="s">
        <v>76</v>
      </c>
      <c r="G84"/>
      <c r="H84"/>
      <c r="J84" s="11"/>
    </row>
    <row r="85" spans="1:10" ht="12.75">
      <c r="A85" s="15">
        <v>1</v>
      </c>
      <c r="B85" s="1">
        <v>723111202</v>
      </c>
      <c r="C85" t="s">
        <v>140</v>
      </c>
      <c r="D85" t="s">
        <v>77</v>
      </c>
      <c r="E85" s="33" t="s">
        <v>15</v>
      </c>
      <c r="F85" s="31">
        <v>8</v>
      </c>
      <c r="G85" s="35"/>
      <c r="H85" s="35">
        <f aca="true" t="shared" si="5" ref="H85:H95">F85*G85</f>
        <v>0</v>
      </c>
      <c r="J85" s="90"/>
    </row>
    <row r="86" spans="1:10" ht="13.5" customHeight="1">
      <c r="A86" s="1">
        <v>2</v>
      </c>
      <c r="B86" s="16">
        <v>723190915</v>
      </c>
      <c r="C86" s="34" t="s">
        <v>83</v>
      </c>
      <c r="D86" s="30"/>
      <c r="E86" t="s">
        <v>60</v>
      </c>
      <c r="F86" s="2">
        <v>2</v>
      </c>
      <c r="G86" s="2"/>
      <c r="H86" s="2">
        <f>F86*G86</f>
        <v>0</v>
      </c>
      <c r="I86" s="12"/>
      <c r="J86" s="90"/>
    </row>
    <row r="87" spans="1:10" s="36" customFormat="1" ht="12.75">
      <c r="A87" s="15">
        <v>3</v>
      </c>
      <c r="B87" s="101">
        <v>723150313</v>
      </c>
      <c r="C87" s="36" t="s">
        <v>141</v>
      </c>
      <c r="D87" s="36" t="s">
        <v>77</v>
      </c>
      <c r="E87" s="102" t="s">
        <v>15</v>
      </c>
      <c r="F87" s="103">
        <v>5</v>
      </c>
      <c r="G87" s="104"/>
      <c r="H87" s="104">
        <f t="shared" si="5"/>
        <v>0</v>
      </c>
      <c r="J87" s="105"/>
    </row>
    <row r="88" spans="1:10" ht="12.75">
      <c r="A88" s="1">
        <v>4</v>
      </c>
      <c r="B88" s="1">
        <v>723190909</v>
      </c>
      <c r="C88" t="s">
        <v>78</v>
      </c>
      <c r="E88" s="33" t="s">
        <v>60</v>
      </c>
      <c r="F88" s="31">
        <v>1</v>
      </c>
      <c r="G88" s="35"/>
      <c r="H88" s="35">
        <f t="shared" si="5"/>
        <v>0</v>
      </c>
      <c r="J88" s="11"/>
    </row>
    <row r="89" spans="1:10" ht="12.75">
      <c r="A89" s="15">
        <v>5</v>
      </c>
      <c r="B89" s="1" t="s">
        <v>30</v>
      </c>
      <c r="C89" t="s">
        <v>142</v>
      </c>
      <c r="E89" s="33" t="s">
        <v>79</v>
      </c>
      <c r="F89" s="31">
        <v>1</v>
      </c>
      <c r="G89" s="35"/>
      <c r="H89" s="35">
        <f>F89*G89</f>
        <v>0</v>
      </c>
      <c r="J89" s="11"/>
    </row>
    <row r="90" spans="1:10" ht="12.75">
      <c r="A90" s="1">
        <v>6</v>
      </c>
      <c r="B90" s="1">
        <v>723231162</v>
      </c>
      <c r="C90" t="s">
        <v>143</v>
      </c>
      <c r="E90" s="33" t="s">
        <v>60</v>
      </c>
      <c r="F90" s="31">
        <v>2</v>
      </c>
      <c r="G90" s="35"/>
      <c r="H90" s="35">
        <f t="shared" si="5"/>
        <v>0</v>
      </c>
      <c r="J90" s="90"/>
    </row>
    <row r="91" spans="1:10" s="36" customFormat="1" ht="12.75">
      <c r="A91" s="15">
        <v>7</v>
      </c>
      <c r="B91" s="101">
        <v>723213103</v>
      </c>
      <c r="C91" s="36" t="s">
        <v>144</v>
      </c>
      <c r="E91" s="102" t="s">
        <v>79</v>
      </c>
      <c r="F91" s="103">
        <v>1</v>
      </c>
      <c r="G91" s="104"/>
      <c r="H91" s="104">
        <f>F91*G91</f>
        <v>0</v>
      </c>
      <c r="J91" s="105"/>
    </row>
    <row r="92" spans="1:10" s="36" customFormat="1" ht="13.5" customHeight="1">
      <c r="A92" s="1">
        <v>8</v>
      </c>
      <c r="B92" s="101">
        <v>723214137</v>
      </c>
      <c r="C92" s="36" t="s">
        <v>145</v>
      </c>
      <c r="E92" s="102" t="s">
        <v>79</v>
      </c>
      <c r="F92" s="103">
        <v>1</v>
      </c>
      <c r="G92" s="104"/>
      <c r="H92" s="104">
        <f>F92*G92</f>
        <v>0</v>
      </c>
      <c r="I92" s="116"/>
      <c r="J92" s="105"/>
    </row>
    <row r="93" spans="1:8" ht="13.5" customHeight="1">
      <c r="A93" s="15">
        <v>9</v>
      </c>
      <c r="B93" s="1" t="s">
        <v>31</v>
      </c>
      <c r="C93" t="s">
        <v>82</v>
      </c>
      <c r="D93" t="s">
        <v>47</v>
      </c>
      <c r="E93" t="s">
        <v>22</v>
      </c>
      <c r="F93" s="2">
        <v>2</v>
      </c>
      <c r="G93" s="2"/>
      <c r="H93" s="2">
        <f>F93*G93</f>
        <v>0</v>
      </c>
    </row>
    <row r="94" spans="1:10" ht="12.75">
      <c r="A94" s="1">
        <v>10</v>
      </c>
      <c r="B94" s="1" t="s">
        <v>80</v>
      </c>
      <c r="C94" t="s">
        <v>146</v>
      </c>
      <c r="E94" s="33" t="s">
        <v>12</v>
      </c>
      <c r="F94" s="31">
        <v>1</v>
      </c>
      <c r="G94" s="35"/>
      <c r="H94" s="35">
        <f t="shared" si="5"/>
        <v>0</v>
      </c>
      <c r="J94" s="11"/>
    </row>
    <row r="95" spans="1:10" ht="12.75">
      <c r="A95" s="15">
        <v>11</v>
      </c>
      <c r="B95" s="1">
        <v>998723101</v>
      </c>
      <c r="C95" t="s">
        <v>81</v>
      </c>
      <c r="E95" s="33" t="s">
        <v>16</v>
      </c>
      <c r="F95" s="31">
        <v>0.08</v>
      </c>
      <c r="G95" s="35"/>
      <c r="H95" s="35">
        <f t="shared" si="5"/>
        <v>0</v>
      </c>
      <c r="J95" s="11"/>
    </row>
    <row r="96" spans="1:10" ht="13.5" thickBot="1">
      <c r="A96" s="15"/>
      <c r="B96" s="16"/>
      <c r="C96" s="17" t="s">
        <v>13</v>
      </c>
      <c r="D96" s="18"/>
      <c r="E96" s="18"/>
      <c r="F96" s="19"/>
      <c r="G96" s="18"/>
      <c r="H96" s="20">
        <f>SUM(H85:H95)</f>
        <v>0</v>
      </c>
      <c r="J96" s="11"/>
    </row>
    <row r="97" spans="1:8" ht="13.5" thickTop="1">
      <c r="A97" s="87"/>
      <c r="B97" s="88"/>
      <c r="C97" s="89"/>
      <c r="D97" s="98"/>
      <c r="E97" s="98"/>
      <c r="F97" s="99"/>
      <c r="G97" s="98"/>
      <c r="H97" s="100"/>
    </row>
    <row r="98" spans="1:8" ht="12.75">
      <c r="A98" s="44"/>
      <c r="B98" s="45"/>
      <c r="C98" s="46" t="s">
        <v>149</v>
      </c>
      <c r="D98" s="33"/>
      <c r="E98" s="33"/>
      <c r="F98" s="31"/>
      <c r="G98" s="31"/>
      <c r="H98" s="31"/>
    </row>
    <row r="99" spans="1:8" ht="12.75">
      <c r="A99" s="15">
        <f aca="true" t="shared" si="6" ref="A99:A104">A98+1</f>
        <v>1</v>
      </c>
      <c r="B99" s="1">
        <v>722174003</v>
      </c>
      <c r="C99" t="s">
        <v>150</v>
      </c>
      <c r="E99" t="s">
        <v>15</v>
      </c>
      <c r="F99" s="6">
        <v>3</v>
      </c>
      <c r="G99" s="2"/>
      <c r="H99" s="2">
        <f aca="true" t="shared" si="7" ref="H99:H104">F99*G99</f>
        <v>0</v>
      </c>
    </row>
    <row r="100" spans="1:8" s="65" customFormat="1" ht="12.75">
      <c r="A100" s="15">
        <f t="shared" si="6"/>
        <v>2</v>
      </c>
      <c r="B100" s="1">
        <v>721174042</v>
      </c>
      <c r="C100" t="s">
        <v>147</v>
      </c>
      <c r="D100"/>
      <c r="E100" t="s">
        <v>15</v>
      </c>
      <c r="F100" s="6">
        <v>2.5</v>
      </c>
      <c r="G100" s="2"/>
      <c r="H100" s="2">
        <f>F100*G100</f>
        <v>0</v>
      </c>
    </row>
    <row r="101" spans="1:9" ht="12.75">
      <c r="A101" s="15">
        <f t="shared" si="6"/>
        <v>3</v>
      </c>
      <c r="B101" s="1">
        <v>721226521</v>
      </c>
      <c r="C101" t="s">
        <v>148</v>
      </c>
      <c r="E101" t="s">
        <v>22</v>
      </c>
      <c r="F101" s="6">
        <v>1</v>
      </c>
      <c r="G101" s="2"/>
      <c r="H101" s="2">
        <f t="shared" si="7"/>
        <v>0</v>
      </c>
      <c r="I101" s="2"/>
    </row>
    <row r="102" spans="1:9" ht="12.75">
      <c r="A102" s="15">
        <f t="shared" si="6"/>
        <v>4</v>
      </c>
      <c r="B102" s="45" t="s">
        <v>33</v>
      </c>
      <c r="C102" s="33" t="s">
        <v>84</v>
      </c>
      <c r="D102" s="33"/>
      <c r="E102" s="33" t="s">
        <v>43</v>
      </c>
      <c r="F102" s="31">
        <v>1</v>
      </c>
      <c r="G102" s="31"/>
      <c r="H102" s="31">
        <f t="shared" si="7"/>
        <v>0</v>
      </c>
      <c r="I102" s="2"/>
    </row>
    <row r="103" spans="1:8" ht="12.75">
      <c r="A103" s="15">
        <f t="shared" si="6"/>
        <v>5</v>
      </c>
      <c r="B103" s="45" t="s">
        <v>34</v>
      </c>
      <c r="C103" t="s">
        <v>86</v>
      </c>
      <c r="E103" t="s">
        <v>14</v>
      </c>
      <c r="F103" s="2">
        <v>2.5</v>
      </c>
      <c r="G103" s="2"/>
      <c r="H103" s="2">
        <f t="shared" si="7"/>
        <v>0</v>
      </c>
    </row>
    <row r="104" spans="1:8" ht="12.75">
      <c r="A104" s="15">
        <f t="shared" si="6"/>
        <v>6</v>
      </c>
      <c r="B104" s="45">
        <v>998721101</v>
      </c>
      <c r="C104" s="33" t="s">
        <v>87</v>
      </c>
      <c r="D104" s="33"/>
      <c r="E104" s="33" t="s">
        <v>16</v>
      </c>
      <c r="F104" s="31">
        <v>0.01</v>
      </c>
      <c r="G104" s="31"/>
      <c r="H104" s="31">
        <f t="shared" si="7"/>
        <v>0</v>
      </c>
    </row>
    <row r="105" spans="1:8" ht="13.5" thickBot="1">
      <c r="A105" s="44"/>
      <c r="B105" s="32"/>
      <c r="C105" s="47" t="s">
        <v>13</v>
      </c>
      <c r="D105" s="48"/>
      <c r="E105" s="48"/>
      <c r="F105" s="49"/>
      <c r="G105" s="48"/>
      <c r="H105" s="50">
        <f>SUM(H99:H104)</f>
        <v>0</v>
      </c>
    </row>
    <row r="106" spans="1:8" ht="13.5" thickTop="1">
      <c r="A106" s="87"/>
      <c r="B106" s="88"/>
      <c r="C106" s="89"/>
      <c r="D106" s="98"/>
      <c r="E106" s="98"/>
      <c r="F106" s="99"/>
      <c r="G106" s="98"/>
      <c r="H106" s="100"/>
    </row>
    <row r="107" spans="1:8" ht="12.75">
      <c r="A107" s="44"/>
      <c r="B107" s="45"/>
      <c r="C107" s="46" t="s">
        <v>75</v>
      </c>
      <c r="D107" s="33"/>
      <c r="E107" s="33"/>
      <c r="F107" s="31"/>
      <c r="G107" s="31"/>
      <c r="H107" s="31"/>
    </row>
    <row r="108" spans="1:8" ht="12.75">
      <c r="A108" s="44">
        <f>A107+1</f>
        <v>1</v>
      </c>
      <c r="B108" s="75"/>
      <c r="C108" s="58" t="s">
        <v>232</v>
      </c>
      <c r="D108" s="33"/>
      <c r="E108" s="33" t="s">
        <v>43</v>
      </c>
      <c r="F108" s="31">
        <v>1</v>
      </c>
      <c r="G108" s="81"/>
      <c r="H108" s="2">
        <v>0</v>
      </c>
    </row>
    <row r="109" spans="1:8" ht="13.5" thickBot="1">
      <c r="A109" s="44"/>
      <c r="B109" s="32"/>
      <c r="C109" s="17" t="s">
        <v>13</v>
      </c>
      <c r="D109" s="48"/>
      <c r="E109" s="48"/>
      <c r="F109" s="49"/>
      <c r="G109" s="48"/>
      <c r="H109" s="50">
        <f>SUM(H108)</f>
        <v>0</v>
      </c>
    </row>
    <row r="110" spans="1:8" ht="13.5" thickTop="1">
      <c r="A110" s="44"/>
      <c r="B110" s="32"/>
      <c r="C110" s="41"/>
      <c r="D110" s="52"/>
      <c r="E110" s="52"/>
      <c r="F110" s="53"/>
      <c r="G110" s="52"/>
      <c r="H110" s="54"/>
    </row>
    <row r="111" spans="1:8" ht="12.75">
      <c r="A111" s="44"/>
      <c r="B111" s="45"/>
      <c r="C111" s="46" t="s">
        <v>74</v>
      </c>
      <c r="D111" s="33"/>
      <c r="E111" s="33"/>
      <c r="F111" s="31"/>
      <c r="G111" s="31"/>
      <c r="H111" s="31"/>
    </row>
    <row r="112" spans="1:8" ht="12.75">
      <c r="A112" s="44">
        <f>A111+1</f>
        <v>1</v>
      </c>
      <c r="B112" s="75"/>
      <c r="C112" s="58" t="s">
        <v>232</v>
      </c>
      <c r="D112" s="33"/>
      <c r="E112" s="33" t="s">
        <v>43</v>
      </c>
      <c r="F112" s="31">
        <v>1</v>
      </c>
      <c r="G112" s="81"/>
      <c r="H112" s="2">
        <v>0</v>
      </c>
    </row>
    <row r="113" spans="1:8" ht="13.5" thickBot="1">
      <c r="A113" s="44"/>
      <c r="B113" s="32"/>
      <c r="C113" s="17" t="s">
        <v>13</v>
      </c>
      <c r="D113" s="48"/>
      <c r="E113" s="48"/>
      <c r="F113" s="49"/>
      <c r="G113" s="48"/>
      <c r="H113" s="50">
        <f>SUM(H112)</f>
        <v>0</v>
      </c>
    </row>
    <row r="114" spans="1:8" ht="13.5" thickTop="1">
      <c r="A114" s="44"/>
      <c r="B114" s="32"/>
      <c r="C114" s="41"/>
      <c r="D114" s="52"/>
      <c r="E114" s="52"/>
      <c r="F114" s="53"/>
      <c r="G114" s="52"/>
      <c r="H114" s="54"/>
    </row>
    <row r="115" spans="1:8" ht="12.75">
      <c r="A115" s="44"/>
      <c r="B115" s="32"/>
      <c r="C115" s="51"/>
      <c r="D115" s="52"/>
      <c r="E115" s="52"/>
      <c r="F115" s="53"/>
      <c r="G115" s="52"/>
      <c r="H115" s="54"/>
    </row>
    <row r="116" spans="2:8" ht="13.5" thickBot="1">
      <c r="B116" s="16"/>
      <c r="C116" s="17" t="s">
        <v>25</v>
      </c>
      <c r="D116" s="21"/>
      <c r="E116" s="21"/>
      <c r="F116" s="22"/>
      <c r="G116" s="110"/>
      <c r="H116" s="20">
        <f>SUM(H82,H74,H61,H50,H37,H31,H96,H105,H109,H112)</f>
        <v>0</v>
      </c>
    </row>
    <row r="117" ht="13.5" thickTop="1">
      <c r="G117" s="31"/>
    </row>
    <row r="118" spans="3:8" ht="12.75">
      <c r="C118" t="s">
        <v>26</v>
      </c>
      <c r="E118" t="s">
        <v>27</v>
      </c>
      <c r="F118" s="2">
        <v>21</v>
      </c>
      <c r="G118" s="31"/>
      <c r="H118" s="2">
        <f>H116*F118*0.01</f>
        <v>0</v>
      </c>
    </row>
    <row r="119" spans="2:8" ht="13.5" thickBot="1">
      <c r="B119" s="16"/>
      <c r="C119" s="17" t="s">
        <v>28</v>
      </c>
      <c r="D119" s="18"/>
      <c r="E119" s="18"/>
      <c r="F119" s="19"/>
      <c r="G119" s="48"/>
      <c r="H119" s="20">
        <f>SUM(H118)</f>
        <v>0</v>
      </c>
    </row>
    <row r="120" spans="1:7" ht="13.5" thickTop="1">
      <c r="A120" s="15"/>
      <c r="G120" s="31"/>
    </row>
    <row r="121" spans="2:8" ht="18.75" thickBot="1">
      <c r="B121" s="24"/>
      <c r="C121" s="25" t="s">
        <v>25</v>
      </c>
      <c r="D121" s="26"/>
      <c r="E121" s="26"/>
      <c r="F121" s="27"/>
      <c r="G121" s="111"/>
      <c r="H121" s="28">
        <f>SUM(H119,H116)</f>
        <v>0</v>
      </c>
    </row>
    <row r="122" spans="1:7" ht="18.75" thickTop="1">
      <c r="A122" s="23"/>
      <c r="G122" s="31"/>
    </row>
    <row r="123" ht="12.75">
      <c r="G123" s="31"/>
    </row>
    <row r="124" spans="2:7" ht="12.75">
      <c r="B124" s="73"/>
      <c r="C124" s="74"/>
      <c r="D124" s="33"/>
      <c r="E124" s="33"/>
      <c r="F124" s="31"/>
      <c r="G124" s="31"/>
    </row>
    <row r="125" spans="1:8" ht="12.75">
      <c r="A125" s="52"/>
      <c r="B125" s="97"/>
      <c r="C125" s="52"/>
      <c r="D125" s="52"/>
      <c r="E125" s="52"/>
      <c r="F125" s="53"/>
      <c r="G125" s="53"/>
      <c r="H125" s="53"/>
    </row>
    <row r="126" spans="1:8" ht="12.75">
      <c r="A126" s="52"/>
      <c r="B126" s="97"/>
      <c r="C126" s="52"/>
      <c r="D126" s="52"/>
      <c r="E126" s="52"/>
      <c r="F126" s="53"/>
      <c r="G126" s="53"/>
      <c r="H126" s="53"/>
    </row>
    <row r="127" spans="1:8" ht="12.75">
      <c r="A127" s="52"/>
      <c r="B127" s="97"/>
      <c r="C127" s="52"/>
      <c r="D127" s="52"/>
      <c r="E127" s="52"/>
      <c r="F127" s="53"/>
      <c r="G127" s="53"/>
      <c r="H127" s="53"/>
    </row>
    <row r="128" spans="1:8" ht="12.75">
      <c r="A128" s="52"/>
      <c r="B128" s="97"/>
      <c r="C128" s="52"/>
      <c r="D128" s="52"/>
      <c r="E128" s="52"/>
      <c r="F128" s="53"/>
      <c r="G128" s="53"/>
      <c r="H128" s="53"/>
    </row>
    <row r="129" spans="1:8" ht="12.75">
      <c r="A129" s="52"/>
      <c r="B129" s="97"/>
      <c r="C129" s="52"/>
      <c r="D129" s="52"/>
      <c r="E129" s="52"/>
      <c r="F129" s="53"/>
      <c r="G129" s="53"/>
      <c r="H129" s="53"/>
    </row>
    <row r="130" spans="1:8" ht="12.75">
      <c r="A130" s="52"/>
      <c r="B130" s="97"/>
      <c r="C130" s="52"/>
      <c r="D130" s="52"/>
      <c r="E130" s="52"/>
      <c r="F130" s="53"/>
      <c r="G130" s="53"/>
      <c r="H130" s="53"/>
    </row>
    <row r="131" spans="1:8" ht="12.75">
      <c r="A131" s="52"/>
      <c r="B131" s="97"/>
      <c r="C131" s="52"/>
      <c r="D131" s="52"/>
      <c r="E131" s="52"/>
      <c r="F131" s="53"/>
      <c r="G131" s="53"/>
      <c r="H131" s="53"/>
    </row>
    <row r="132" spans="1:8" ht="12.75">
      <c r="A132" s="52"/>
      <c r="B132" s="97"/>
      <c r="C132" s="52"/>
      <c r="D132" s="52"/>
      <c r="E132" s="52"/>
      <c r="F132" s="53"/>
      <c r="G132" s="53"/>
      <c r="H132" s="53"/>
    </row>
    <row r="133" spans="1:8" ht="12.75">
      <c r="A133" s="52"/>
      <c r="B133" s="97"/>
      <c r="C133" s="52"/>
      <c r="D133" s="52"/>
      <c r="E133" s="52"/>
      <c r="F133" s="53"/>
      <c r="G133" s="53"/>
      <c r="H133" s="53"/>
    </row>
    <row r="134" spans="1:10" ht="12.75">
      <c r="A134" s="52"/>
      <c r="B134" s="97"/>
      <c r="C134" s="52"/>
      <c r="D134" s="52"/>
      <c r="E134" s="52"/>
      <c r="F134" s="53"/>
      <c r="G134" s="53"/>
      <c r="H134" s="53"/>
      <c r="J134" s="2"/>
    </row>
    <row r="135" spans="1:8" ht="12.75">
      <c r="A135" s="52"/>
      <c r="B135" s="97"/>
      <c r="C135" s="52"/>
      <c r="D135" s="52"/>
      <c r="E135" s="52"/>
      <c r="F135" s="53"/>
      <c r="G135" s="53"/>
      <c r="H135" s="53"/>
    </row>
    <row r="136" spans="1:8" ht="12.75">
      <c r="A136" s="52"/>
      <c r="B136" s="97"/>
      <c r="C136" s="52"/>
      <c r="D136" s="52"/>
      <c r="E136" s="52"/>
      <c r="F136" s="53"/>
      <c r="G136" s="53"/>
      <c r="H136" s="53"/>
    </row>
    <row r="137" spans="1:8" ht="13.5" customHeight="1">
      <c r="A137" s="52"/>
      <c r="B137" s="97"/>
      <c r="C137" s="52"/>
      <c r="D137" s="52"/>
      <c r="E137" s="52"/>
      <c r="F137" s="53"/>
      <c r="G137" s="53"/>
      <c r="H137" s="53"/>
    </row>
    <row r="138" spans="1:8" ht="13.5" customHeight="1">
      <c r="A138" s="52"/>
      <c r="B138" s="97"/>
      <c r="C138" s="52"/>
      <c r="D138" s="52"/>
      <c r="E138" s="52"/>
      <c r="F138" s="53"/>
      <c r="G138" s="53"/>
      <c r="H138" s="53"/>
    </row>
    <row r="139" spans="1:8" ht="13.5" customHeight="1">
      <c r="A139" s="52"/>
      <c r="B139" s="97"/>
      <c r="C139" s="52"/>
      <c r="D139" s="52"/>
      <c r="E139" s="52"/>
      <c r="F139" s="53"/>
      <c r="G139" s="53"/>
      <c r="H139" s="53"/>
    </row>
    <row r="140" spans="1:8" ht="13.5" customHeight="1">
      <c r="A140" s="52"/>
      <c r="B140" s="97"/>
      <c r="C140" s="52"/>
      <c r="D140" s="52"/>
      <c r="E140" s="52"/>
      <c r="F140" s="53"/>
      <c r="G140" s="53"/>
      <c r="H140" s="53"/>
    </row>
    <row r="141" spans="1:8" ht="12.75">
      <c r="A141" s="52"/>
      <c r="B141" s="97"/>
      <c r="C141" s="52"/>
      <c r="D141" s="52"/>
      <c r="E141" s="52"/>
      <c r="F141" s="53"/>
      <c r="G141" s="53"/>
      <c r="H141" s="53"/>
    </row>
    <row r="142" spans="1:10" ht="12.75">
      <c r="A142" s="52"/>
      <c r="B142" s="97"/>
      <c r="C142" s="52"/>
      <c r="D142" s="52"/>
      <c r="E142" s="52"/>
      <c r="F142" s="53"/>
      <c r="G142" s="53"/>
      <c r="H142" s="53"/>
      <c r="J142" s="2"/>
    </row>
    <row r="143" spans="1:8" ht="12.75">
      <c r="A143" s="52"/>
      <c r="B143" s="97"/>
      <c r="C143" s="52"/>
      <c r="D143" s="52"/>
      <c r="E143" s="52"/>
      <c r="F143" s="53"/>
      <c r="G143" s="53"/>
      <c r="H143" s="53"/>
    </row>
    <row r="144" spans="1:8" ht="12.75">
      <c r="A144" s="52"/>
      <c r="B144" s="97"/>
      <c r="C144" s="52"/>
      <c r="D144" s="52"/>
      <c r="E144" s="52"/>
      <c r="F144" s="53"/>
      <c r="G144" s="53"/>
      <c r="H144" s="53"/>
    </row>
    <row r="145" spans="1:8" ht="13.5" customHeight="1">
      <c r="A145" s="52"/>
      <c r="B145" s="97"/>
      <c r="C145" s="52"/>
      <c r="D145" s="52"/>
      <c r="E145" s="52"/>
      <c r="F145" s="53"/>
      <c r="G145" s="53"/>
      <c r="H145" s="53"/>
    </row>
    <row r="146" spans="1:8" ht="13.5" customHeight="1">
      <c r="A146" s="52"/>
      <c r="B146" s="97"/>
      <c r="C146" s="52"/>
      <c r="D146" s="52"/>
      <c r="E146" s="52"/>
      <c r="F146" s="53"/>
      <c r="G146" s="53"/>
      <c r="H146" s="53"/>
    </row>
    <row r="147" spans="1:8" ht="12.75">
      <c r="A147" s="52"/>
      <c r="B147" s="52"/>
      <c r="C147" s="52"/>
      <c r="D147" s="52"/>
      <c r="E147" s="52"/>
      <c r="F147" s="52"/>
      <c r="G147" s="52"/>
      <c r="H147" s="52"/>
    </row>
    <row r="148" spans="1:8" ht="12.75">
      <c r="A148" s="52"/>
      <c r="B148" s="52"/>
      <c r="C148" s="52"/>
      <c r="D148" s="52"/>
      <c r="E148" s="52"/>
      <c r="F148" s="52"/>
      <c r="G148" s="52"/>
      <c r="H148" s="52"/>
    </row>
    <row r="149" spans="1:8" ht="12.75">
      <c r="A149" s="52"/>
      <c r="B149" s="97"/>
      <c r="C149" s="52"/>
      <c r="D149" s="52"/>
      <c r="E149" s="52"/>
      <c r="F149" s="53"/>
      <c r="G149" s="53"/>
      <c r="H149" s="53"/>
    </row>
    <row r="150" spans="1:8" ht="12.75">
      <c r="A150" s="52"/>
      <c r="B150" s="97"/>
      <c r="C150" s="52"/>
      <c r="D150" s="52"/>
      <c r="E150" s="52"/>
      <c r="F150" s="53"/>
      <c r="G150" s="53"/>
      <c r="H150" s="53"/>
    </row>
    <row r="151" spans="1:8" ht="12.75">
      <c r="A151" s="52"/>
      <c r="B151" s="97"/>
      <c r="C151" s="52"/>
      <c r="D151" s="52"/>
      <c r="E151" s="52"/>
      <c r="F151" s="53"/>
      <c r="G151" s="53"/>
      <c r="H151" s="53"/>
    </row>
    <row r="152" spans="1:8" ht="12.75">
      <c r="A152" s="52"/>
      <c r="B152" s="97"/>
      <c r="C152" s="52"/>
      <c r="D152" s="52"/>
      <c r="E152" s="52"/>
      <c r="F152" s="53"/>
      <c r="G152" s="53"/>
      <c r="H152" s="53"/>
    </row>
    <row r="153" spans="1:8" ht="12.75">
      <c r="A153" s="52"/>
      <c r="B153" s="97"/>
      <c r="C153" s="52"/>
      <c r="D153" s="52"/>
      <c r="E153" s="52"/>
      <c r="F153" s="53"/>
      <c r="G153" s="53"/>
      <c r="H153" s="53"/>
    </row>
    <row r="154" spans="1:8" ht="12.75">
      <c r="A154" s="52"/>
      <c r="B154" s="97"/>
      <c r="C154" s="52"/>
      <c r="D154" s="52"/>
      <c r="E154" s="52"/>
      <c r="F154" s="53"/>
      <c r="G154" s="53"/>
      <c r="H154" s="53"/>
    </row>
    <row r="155" spans="1:8" ht="12.75">
      <c r="A155" s="52"/>
      <c r="B155" s="97"/>
      <c r="C155" s="52"/>
      <c r="D155" s="52"/>
      <c r="E155" s="52"/>
      <c r="F155" s="53"/>
      <c r="G155" s="53"/>
      <c r="H155" s="53"/>
    </row>
    <row r="156" spans="1:8" ht="12.75">
      <c r="A156" s="52"/>
      <c r="B156" s="97"/>
      <c r="C156" s="52"/>
      <c r="D156" s="52"/>
      <c r="E156" s="52"/>
      <c r="F156" s="53"/>
      <c r="G156" s="53"/>
      <c r="H156" s="53"/>
    </row>
    <row r="157" spans="1:8" ht="12.75">
      <c r="A157" s="52"/>
      <c r="B157" s="97"/>
      <c r="C157" s="52"/>
      <c r="D157" s="52"/>
      <c r="E157" s="52"/>
      <c r="F157" s="53"/>
      <c r="G157" s="53"/>
      <c r="H157" s="53"/>
    </row>
    <row r="158" spans="1:8" ht="12.75">
      <c r="A158" s="52"/>
      <c r="B158" s="97"/>
      <c r="C158" s="52"/>
      <c r="D158" s="52"/>
      <c r="E158" s="52"/>
      <c r="F158" s="53"/>
      <c r="G158" s="53"/>
      <c r="H158" s="53"/>
    </row>
    <row r="159" spans="1:8" ht="12.75">
      <c r="A159" s="52"/>
      <c r="B159" s="97"/>
      <c r="C159" s="52"/>
      <c r="D159" s="52"/>
      <c r="E159" s="52"/>
      <c r="F159" s="53"/>
      <c r="G159" s="53"/>
      <c r="H159" s="53"/>
    </row>
    <row r="160" spans="1:8" ht="12.75">
      <c r="A160" s="52"/>
      <c r="B160" s="97"/>
      <c r="C160" s="52"/>
      <c r="D160" s="52"/>
      <c r="E160" s="52"/>
      <c r="F160" s="53"/>
      <c r="G160" s="53"/>
      <c r="H160" s="53"/>
    </row>
    <row r="161" spans="1:8" ht="12.75">
      <c r="A161" s="52"/>
      <c r="B161" s="97"/>
      <c r="C161" s="52"/>
      <c r="D161" s="52"/>
      <c r="E161" s="52"/>
      <c r="F161" s="53"/>
      <c r="G161" s="53"/>
      <c r="H161" s="53"/>
    </row>
    <row r="162" spans="1:8" ht="12.75">
      <c r="A162" s="52"/>
      <c r="B162" s="97"/>
      <c r="C162" s="52"/>
      <c r="D162" s="52"/>
      <c r="E162" s="52"/>
      <c r="F162" s="53"/>
      <c r="G162" s="53"/>
      <c r="H162" s="53"/>
    </row>
    <row r="163" spans="1:9" ht="12.75">
      <c r="A163" s="52"/>
      <c r="B163" s="97"/>
      <c r="C163" s="52"/>
      <c r="D163" s="52"/>
      <c r="E163" s="52"/>
      <c r="F163" s="53"/>
      <c r="G163" s="53"/>
      <c r="H163" s="53"/>
      <c r="I163" s="2"/>
    </row>
    <row r="164" spans="1:9" ht="12.75">
      <c r="A164" s="52"/>
      <c r="B164" s="97"/>
      <c r="C164" s="52"/>
      <c r="D164" s="52"/>
      <c r="E164" s="52"/>
      <c r="F164" s="53"/>
      <c r="G164" s="53"/>
      <c r="H164" s="53"/>
      <c r="I164" s="2"/>
    </row>
    <row r="165" spans="1:9" ht="12.75">
      <c r="A165" s="52"/>
      <c r="B165" s="97"/>
      <c r="C165" s="52"/>
      <c r="D165" s="52"/>
      <c r="E165" s="52"/>
      <c r="F165" s="52"/>
      <c r="G165" s="52"/>
      <c r="H165" s="52"/>
      <c r="I165" s="2"/>
    </row>
    <row r="166" spans="1:9" ht="12.75">
      <c r="A166" s="52"/>
      <c r="B166" s="97"/>
      <c r="C166" s="52"/>
      <c r="D166" s="52"/>
      <c r="E166" s="52"/>
      <c r="F166" s="52"/>
      <c r="G166" s="52"/>
      <c r="H166" s="52"/>
      <c r="I166" s="2"/>
    </row>
    <row r="167" spans="1:8" ht="12.75">
      <c r="A167" s="52"/>
      <c r="B167" s="97"/>
      <c r="C167" s="52"/>
      <c r="D167" s="52"/>
      <c r="E167" s="52"/>
      <c r="F167" s="53"/>
      <c r="G167" s="53"/>
      <c r="H167" s="53"/>
    </row>
    <row r="168" spans="1:8" ht="12.75">
      <c r="A168" s="52"/>
      <c r="B168" s="97"/>
      <c r="C168" s="52"/>
      <c r="D168" s="52"/>
      <c r="E168" s="52"/>
      <c r="F168" s="53"/>
      <c r="G168" s="53"/>
      <c r="H168" s="53"/>
    </row>
    <row r="169" spans="1:8" ht="12.75">
      <c r="A169" s="52"/>
      <c r="B169" s="97"/>
      <c r="C169" s="52"/>
      <c r="D169" s="52"/>
      <c r="E169" s="52"/>
      <c r="F169" s="53"/>
      <c r="G169" s="53"/>
      <c r="H169" s="53"/>
    </row>
    <row r="170" spans="1:8" ht="12.75">
      <c r="A170" s="52"/>
      <c r="B170" s="97"/>
      <c r="C170" s="52"/>
      <c r="D170" s="52"/>
      <c r="E170" s="52"/>
      <c r="F170" s="53"/>
      <c r="G170" s="53"/>
      <c r="H170" s="53"/>
    </row>
    <row r="171" spans="1:8" ht="12.75">
      <c r="A171" s="52"/>
      <c r="B171" s="97"/>
      <c r="C171" s="52"/>
      <c r="D171" s="52"/>
      <c r="E171" s="52"/>
      <c r="F171" s="53"/>
      <c r="G171" s="53"/>
      <c r="H171" s="53"/>
    </row>
    <row r="172" spans="1:8" ht="12.75">
      <c r="A172" s="52"/>
      <c r="B172" s="97"/>
      <c r="C172" s="52"/>
      <c r="D172" s="52"/>
      <c r="E172" s="52"/>
      <c r="F172" s="53"/>
      <c r="G172" s="53"/>
      <c r="H172" s="53"/>
    </row>
    <row r="173" spans="1:8" ht="12.75">
      <c r="A173" s="52"/>
      <c r="B173" s="97"/>
      <c r="C173" s="52"/>
      <c r="D173" s="52"/>
      <c r="E173" s="52"/>
      <c r="F173" s="53"/>
      <c r="G173" s="53"/>
      <c r="H173" s="53"/>
    </row>
    <row r="174" spans="1:8" ht="12.75">
      <c r="A174" s="52"/>
      <c r="B174" s="97"/>
      <c r="C174" s="52"/>
      <c r="D174" s="52"/>
      <c r="E174" s="52"/>
      <c r="F174" s="53"/>
      <c r="G174" s="53"/>
      <c r="H174" s="53"/>
    </row>
    <row r="175" spans="1:9" ht="12.75">
      <c r="A175" s="52"/>
      <c r="B175" s="97"/>
      <c r="C175" s="52"/>
      <c r="D175" s="52"/>
      <c r="E175" s="52"/>
      <c r="F175" s="53"/>
      <c r="G175" s="53"/>
      <c r="H175" s="53"/>
      <c r="I175" s="2"/>
    </row>
    <row r="176" spans="1:9" ht="12.75">
      <c r="A176" s="52"/>
      <c r="B176" s="97"/>
      <c r="C176" s="52"/>
      <c r="D176" s="52"/>
      <c r="E176" s="52"/>
      <c r="F176" s="53"/>
      <c r="G176" s="53"/>
      <c r="H176" s="53"/>
      <c r="I176" s="2"/>
    </row>
    <row r="177" spans="1:8" ht="12.75">
      <c r="A177" s="52"/>
      <c r="B177" s="97"/>
      <c r="C177" s="52"/>
      <c r="D177" s="52"/>
      <c r="E177" s="52"/>
      <c r="F177" s="53"/>
      <c r="G177" s="53"/>
      <c r="H177" s="53"/>
    </row>
    <row r="178" spans="1:8" ht="12.75">
      <c r="A178" s="52"/>
      <c r="B178" s="97"/>
      <c r="C178" s="52"/>
      <c r="D178" s="52"/>
      <c r="E178" s="52"/>
      <c r="F178" s="53"/>
      <c r="G178" s="53"/>
      <c r="H178" s="53"/>
    </row>
    <row r="179" spans="1:8" ht="12.75">
      <c r="A179" s="52"/>
      <c r="B179" s="97"/>
      <c r="C179" s="52"/>
      <c r="D179" s="52"/>
      <c r="E179" s="52"/>
      <c r="F179" s="53"/>
      <c r="G179" s="53"/>
      <c r="H179" s="53"/>
    </row>
    <row r="183" ht="12.75">
      <c r="B183" s="85"/>
    </row>
    <row r="184" ht="12.75">
      <c r="C184" s="86"/>
    </row>
    <row r="197" ht="13.5" customHeight="1"/>
    <row r="225" spans="2:8" ht="12.75">
      <c r="B225"/>
      <c r="F225"/>
      <c r="G225" s="76"/>
      <c r="H225"/>
    </row>
    <row r="289" ht="12.75">
      <c r="I289" s="2"/>
    </row>
    <row r="290" ht="12.75">
      <c r="I290" s="2"/>
    </row>
    <row r="300" spans="2:8" ht="12.75">
      <c r="B300"/>
      <c r="F300"/>
      <c r="G300" s="76"/>
      <c r="H300"/>
    </row>
    <row r="315" spans="2:8" ht="12.75">
      <c r="B315"/>
      <c r="F315"/>
      <c r="G315" s="76"/>
      <c r="H315"/>
    </row>
    <row r="318" spans="2:8" ht="12.75">
      <c r="B318"/>
      <c r="F318"/>
      <c r="G318" s="76"/>
      <c r="H318"/>
    </row>
    <row r="320" spans="2:8" ht="12.75">
      <c r="B320"/>
      <c r="F320"/>
      <c r="G320" s="76"/>
      <c r="H320"/>
    </row>
    <row r="321" spans="2:8" ht="12.75">
      <c r="B321"/>
      <c r="F321"/>
      <c r="G321" s="76"/>
      <c r="H321"/>
    </row>
    <row r="322" spans="2:8" ht="12.75">
      <c r="B322"/>
      <c r="F322"/>
      <c r="G322" s="76"/>
      <c r="H322"/>
    </row>
    <row r="323" spans="2:8" ht="12.75">
      <c r="B323"/>
      <c r="F323"/>
      <c r="G323" s="76"/>
      <c r="H323"/>
    </row>
    <row r="324" spans="2:8" ht="12.75">
      <c r="B324"/>
      <c r="F324"/>
      <c r="G324" s="76"/>
      <c r="H324"/>
    </row>
    <row r="325" spans="2:8" ht="12.75">
      <c r="B325"/>
      <c r="F325"/>
      <c r="G325" s="76"/>
      <c r="H325"/>
    </row>
    <row r="326" spans="2:8" ht="13.5" customHeight="1">
      <c r="B326"/>
      <c r="F326"/>
      <c r="G326" s="76"/>
      <c r="H326"/>
    </row>
    <row r="327" spans="2:8" ht="13.5" customHeight="1">
      <c r="B327"/>
      <c r="F327"/>
      <c r="G327" s="76"/>
      <c r="H327"/>
    </row>
    <row r="328" spans="2:8" ht="12.75">
      <c r="B328"/>
      <c r="F328"/>
      <c r="G328" s="76"/>
      <c r="H328"/>
    </row>
    <row r="333" spans="2:8" ht="12.75">
      <c r="B333"/>
      <c r="F333"/>
      <c r="G333" s="76"/>
      <c r="H333"/>
    </row>
    <row r="338" spans="2:8" ht="12.75">
      <c r="B338"/>
      <c r="F338"/>
      <c r="G338" s="76"/>
      <c r="H338"/>
    </row>
    <row r="367" ht="12.75">
      <c r="I367" s="2"/>
    </row>
    <row r="442" ht="12.75">
      <c r="I442" s="2"/>
    </row>
    <row r="457" ht="12.75">
      <c r="I457" s="2"/>
    </row>
    <row r="462" ht="12.75">
      <c r="I462" s="2"/>
    </row>
    <row r="463" ht="12.75">
      <c r="I463" s="2"/>
    </row>
    <row r="464" ht="12.75">
      <c r="I464" s="2"/>
    </row>
    <row r="465" ht="12.75">
      <c r="I465" s="2"/>
    </row>
    <row r="466" ht="12.75">
      <c r="I466" s="2"/>
    </row>
    <row r="467" ht="12.75">
      <c r="I467" s="2"/>
    </row>
    <row r="468" ht="12.75">
      <c r="I468" s="2"/>
    </row>
    <row r="469" ht="12.75">
      <c r="I469" s="2"/>
    </row>
    <row r="470" ht="12.75">
      <c r="I470" s="2"/>
    </row>
    <row r="479" ht="13.5" customHeight="1"/>
    <row r="494" ht="13.5" customHeight="1"/>
    <row r="499" ht="13.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58">
      <selection activeCell="D85" sqref="D85"/>
    </sheetView>
  </sheetViews>
  <sheetFormatPr defaultColWidth="9.00390625" defaultRowHeight="12.75"/>
  <cols>
    <col min="2" max="2" width="60.75390625" style="0" customWidth="1"/>
    <col min="3" max="4" width="7.75390625" style="0" customWidth="1"/>
    <col min="5" max="5" width="10.75390625" style="0" customWidth="1"/>
    <col min="6" max="6" width="11.25390625" style="0" customWidth="1"/>
  </cols>
  <sheetData>
    <row r="1" ht="18">
      <c r="A1" s="199" t="s">
        <v>151</v>
      </c>
    </row>
    <row r="2" ht="15">
      <c r="A2" s="117" t="s">
        <v>152</v>
      </c>
    </row>
    <row r="3" ht="13.5" thickBot="1">
      <c r="A3" s="14" t="s">
        <v>153</v>
      </c>
    </row>
    <row r="4" spans="1:6" ht="13.5" thickBot="1">
      <c r="A4" s="118"/>
      <c r="B4" s="119" t="s">
        <v>154</v>
      </c>
      <c r="C4" s="120" t="s">
        <v>155</v>
      </c>
      <c r="D4" s="120" t="s">
        <v>156</v>
      </c>
      <c r="E4" s="120" t="s">
        <v>157</v>
      </c>
      <c r="F4" s="121" t="s">
        <v>158</v>
      </c>
    </row>
    <row r="5" spans="1:6" ht="12.75">
      <c r="A5" s="122" t="s">
        <v>159</v>
      </c>
      <c r="B5" s="37"/>
      <c r="C5" s="14"/>
      <c r="D5" s="14"/>
      <c r="E5" s="14"/>
      <c r="F5" s="123"/>
    </row>
    <row r="6" spans="1:6" ht="25.5">
      <c r="A6" s="124"/>
      <c r="B6" s="125" t="s">
        <v>160</v>
      </c>
      <c r="C6" s="126" t="s">
        <v>51</v>
      </c>
      <c r="D6" s="127">
        <v>7</v>
      </c>
      <c r="E6" s="127"/>
      <c r="F6" s="128">
        <f aca="true" t="shared" si="0" ref="F6:F14">E6*D6</f>
        <v>0</v>
      </c>
    </row>
    <row r="7" spans="1:6" ht="25.5">
      <c r="A7" s="124"/>
      <c r="B7" s="125" t="s">
        <v>161</v>
      </c>
      <c r="C7" s="129" t="s">
        <v>43</v>
      </c>
      <c r="D7" s="129">
        <v>1</v>
      </c>
      <c r="E7" s="129"/>
      <c r="F7" s="130">
        <f t="shared" si="0"/>
        <v>0</v>
      </c>
    </row>
    <row r="8" spans="1:6" ht="25.5">
      <c r="A8" s="124"/>
      <c r="B8" s="125" t="s">
        <v>162</v>
      </c>
      <c r="C8" s="129" t="s">
        <v>43</v>
      </c>
      <c r="D8" s="129">
        <v>1</v>
      </c>
      <c r="E8" s="129"/>
      <c r="F8" s="130">
        <f t="shared" si="0"/>
        <v>0</v>
      </c>
    </row>
    <row r="9" spans="1:6" ht="25.5">
      <c r="A9" s="124"/>
      <c r="B9" s="131" t="s">
        <v>163</v>
      </c>
      <c r="C9" s="126" t="s">
        <v>164</v>
      </c>
      <c r="D9" s="127">
        <v>4</v>
      </c>
      <c r="E9" s="127"/>
      <c r="F9" s="132">
        <f t="shared" si="0"/>
        <v>0</v>
      </c>
    </row>
    <row r="10" spans="1:6" ht="12.75">
      <c r="A10" s="133"/>
      <c r="B10" s="131" t="s">
        <v>165</v>
      </c>
      <c r="C10" s="126" t="s">
        <v>164</v>
      </c>
      <c r="D10" s="134">
        <v>1</v>
      </c>
      <c r="E10" s="134"/>
      <c r="F10" s="132">
        <f t="shared" si="0"/>
        <v>0</v>
      </c>
    </row>
    <row r="11" spans="1:6" ht="12.75">
      <c r="A11" s="133"/>
      <c r="B11" s="131" t="s">
        <v>166</v>
      </c>
      <c r="C11" s="126" t="s">
        <v>43</v>
      </c>
      <c r="D11" s="134">
        <v>2</v>
      </c>
      <c r="E11" s="134"/>
      <c r="F11" s="132">
        <f t="shared" si="0"/>
        <v>0</v>
      </c>
    </row>
    <row r="12" spans="1:6" ht="12.75">
      <c r="A12" s="124"/>
      <c r="B12" s="135" t="s">
        <v>167</v>
      </c>
      <c r="C12" s="126" t="s">
        <v>107</v>
      </c>
      <c r="D12" s="127">
        <v>0.08</v>
      </c>
      <c r="E12" s="127"/>
      <c r="F12" s="128">
        <f t="shared" si="0"/>
        <v>0</v>
      </c>
    </row>
    <row r="13" spans="1:6" ht="12.75">
      <c r="A13" s="124"/>
      <c r="B13" s="135" t="s">
        <v>168</v>
      </c>
      <c r="C13" s="126" t="s">
        <v>169</v>
      </c>
      <c r="D13" s="127">
        <v>5</v>
      </c>
      <c r="E13" s="127"/>
      <c r="F13" s="128">
        <f t="shared" si="0"/>
        <v>0</v>
      </c>
    </row>
    <row r="14" spans="1:6" ht="13.5" thickBot="1">
      <c r="A14" s="124"/>
      <c r="B14" s="135" t="s">
        <v>170</v>
      </c>
      <c r="C14" s="126" t="s">
        <v>51</v>
      </c>
      <c r="D14" s="127">
        <v>1</v>
      </c>
      <c r="E14" s="127"/>
      <c r="F14" s="128">
        <f t="shared" si="0"/>
        <v>0</v>
      </c>
    </row>
    <row r="15" spans="1:6" ht="15.75" thickBot="1">
      <c r="A15" s="136"/>
      <c r="B15" s="137" t="s">
        <v>171</v>
      </c>
      <c r="C15" s="138"/>
      <c r="D15" s="138"/>
      <c r="E15" s="139"/>
      <c r="F15" s="140">
        <f>SUM(F6:F14)</f>
        <v>0</v>
      </c>
    </row>
    <row r="16" spans="1:6" ht="12.75">
      <c r="A16" s="141" t="s">
        <v>172</v>
      </c>
      <c r="B16" s="142"/>
      <c r="C16" s="142"/>
      <c r="D16" s="142"/>
      <c r="E16" s="142"/>
      <c r="F16" s="143"/>
    </row>
    <row r="17" spans="1:6" ht="38.25">
      <c r="A17" s="144">
        <v>1</v>
      </c>
      <c r="B17" s="145" t="s">
        <v>173</v>
      </c>
      <c r="C17" s="146" t="s">
        <v>43</v>
      </c>
      <c r="D17" s="145">
        <v>1</v>
      </c>
      <c r="E17" s="147"/>
      <c r="F17" s="148">
        <f>E17*D17</f>
        <v>0</v>
      </c>
    </row>
    <row r="18" spans="1:6" ht="38.25">
      <c r="A18" s="144"/>
      <c r="B18" s="145" t="s">
        <v>234</v>
      </c>
      <c r="C18" s="146" t="s">
        <v>51</v>
      </c>
      <c r="D18" s="145">
        <v>1</v>
      </c>
      <c r="E18" s="147"/>
      <c r="F18" s="149">
        <f>E18*D18</f>
        <v>0</v>
      </c>
    </row>
    <row r="19" spans="1:6" ht="12.75">
      <c r="A19" s="144"/>
      <c r="B19" s="150" t="s">
        <v>174</v>
      </c>
      <c r="C19" s="125" t="s">
        <v>43</v>
      </c>
      <c r="D19" s="125">
        <v>1</v>
      </c>
      <c r="E19" s="151"/>
      <c r="F19" s="149">
        <f>E19*D19</f>
        <v>0</v>
      </c>
    </row>
    <row r="20" spans="1:6" ht="38.25">
      <c r="A20" s="144">
        <v>2</v>
      </c>
      <c r="B20" s="145" t="s">
        <v>175</v>
      </c>
      <c r="C20" s="152" t="s">
        <v>43</v>
      </c>
      <c r="D20" s="152">
        <v>1</v>
      </c>
      <c r="E20" s="147"/>
      <c r="F20" s="149">
        <f>E20*D20</f>
        <v>0</v>
      </c>
    </row>
    <row r="21" spans="1:6" ht="12.75">
      <c r="A21" s="144"/>
      <c r="B21" s="153" t="s">
        <v>176</v>
      </c>
      <c r="C21" s="152" t="s">
        <v>43</v>
      </c>
      <c r="D21" s="152">
        <v>1</v>
      </c>
      <c r="E21" s="147" t="s">
        <v>177</v>
      </c>
      <c r="F21" s="149"/>
    </row>
    <row r="22" spans="1:6" ht="12.75">
      <c r="A22" s="144"/>
      <c r="B22" s="153" t="s">
        <v>178</v>
      </c>
      <c r="C22" s="152" t="s">
        <v>43</v>
      </c>
      <c r="D22" s="152">
        <v>1</v>
      </c>
      <c r="E22" s="147"/>
      <c r="F22" s="149">
        <f>E22*D22</f>
        <v>0</v>
      </c>
    </row>
    <row r="23" spans="1:6" ht="12.75">
      <c r="A23" s="144"/>
      <c r="B23" s="153" t="s">
        <v>179</v>
      </c>
      <c r="C23" s="152" t="s">
        <v>43</v>
      </c>
      <c r="D23" s="152">
        <v>1</v>
      </c>
      <c r="E23" s="147"/>
      <c r="F23" s="149">
        <f>E23*D23</f>
        <v>0</v>
      </c>
    </row>
    <row r="24" spans="1:6" ht="12.75">
      <c r="A24" s="144"/>
      <c r="B24" s="150" t="s">
        <v>180</v>
      </c>
      <c r="C24" s="152" t="s">
        <v>43</v>
      </c>
      <c r="D24" s="152">
        <v>1</v>
      </c>
      <c r="E24" s="147"/>
      <c r="F24" s="149">
        <f>E24*D24</f>
        <v>0</v>
      </c>
    </row>
    <row r="25" spans="1:6" ht="38.25">
      <c r="A25" s="144"/>
      <c r="B25" s="145" t="s">
        <v>181</v>
      </c>
      <c r="C25" s="152" t="s">
        <v>43</v>
      </c>
      <c r="D25" s="152">
        <v>1</v>
      </c>
      <c r="E25" s="147"/>
      <c r="F25" s="149">
        <f>E25*D25</f>
        <v>0</v>
      </c>
    </row>
    <row r="26" spans="1:6" ht="25.5">
      <c r="A26" s="144">
        <v>3</v>
      </c>
      <c r="B26" s="145" t="s">
        <v>182</v>
      </c>
      <c r="C26" s="152" t="s">
        <v>43</v>
      </c>
      <c r="D26" s="152">
        <v>1</v>
      </c>
      <c r="E26" s="147"/>
      <c r="F26" s="149">
        <f>E26*D26</f>
        <v>0</v>
      </c>
    </row>
    <row r="27" spans="1:6" ht="12.75">
      <c r="A27" s="144"/>
      <c r="B27" s="145" t="s">
        <v>183</v>
      </c>
      <c r="C27" s="152" t="s">
        <v>43</v>
      </c>
      <c r="D27" s="152">
        <v>1</v>
      </c>
      <c r="E27" s="147" t="s">
        <v>184</v>
      </c>
      <c r="F27" s="149"/>
    </row>
    <row r="28" spans="1:6" ht="12.75">
      <c r="A28" s="144"/>
      <c r="B28" s="145" t="s">
        <v>235</v>
      </c>
      <c r="C28" s="152" t="s">
        <v>43</v>
      </c>
      <c r="D28" s="152">
        <v>1</v>
      </c>
      <c r="E28" s="147"/>
      <c r="F28" s="149">
        <f>E28*D28</f>
        <v>0</v>
      </c>
    </row>
    <row r="29" spans="1:6" ht="25.5">
      <c r="A29" s="144">
        <v>4</v>
      </c>
      <c r="B29" s="145" t="s">
        <v>185</v>
      </c>
      <c r="C29" s="152" t="s">
        <v>43</v>
      </c>
      <c r="D29" s="152">
        <v>1</v>
      </c>
      <c r="E29" s="154"/>
      <c r="F29" s="149">
        <f>E29*D29</f>
        <v>0</v>
      </c>
    </row>
    <row r="30" spans="1:6" ht="12.75">
      <c r="A30" s="144"/>
      <c r="B30" s="145" t="s">
        <v>186</v>
      </c>
      <c r="C30" s="152" t="s">
        <v>43</v>
      </c>
      <c r="D30" s="152">
        <v>1</v>
      </c>
      <c r="E30" s="154" t="s">
        <v>187</v>
      </c>
      <c r="F30" s="149"/>
    </row>
    <row r="31" spans="1:6" ht="38.25">
      <c r="A31" s="144"/>
      <c r="B31" s="155" t="s">
        <v>188</v>
      </c>
      <c r="C31" s="152" t="s">
        <v>43</v>
      </c>
      <c r="D31" s="152">
        <v>1</v>
      </c>
      <c r="E31" s="147"/>
      <c r="F31" s="149">
        <f>E31*D31</f>
        <v>0</v>
      </c>
    </row>
    <row r="32" spans="1:6" ht="25.5">
      <c r="A32" s="144"/>
      <c r="B32" s="155" t="s">
        <v>189</v>
      </c>
      <c r="C32" s="152" t="s">
        <v>43</v>
      </c>
      <c r="D32" s="152">
        <v>1</v>
      </c>
      <c r="E32" s="154"/>
      <c r="F32" s="149">
        <f>E32*D32</f>
        <v>0</v>
      </c>
    </row>
    <row r="33" spans="1:6" ht="12.75">
      <c r="A33" s="144">
        <v>5</v>
      </c>
      <c r="B33" s="153" t="s">
        <v>190</v>
      </c>
      <c r="C33" s="152"/>
      <c r="D33" s="152"/>
      <c r="E33" s="154"/>
      <c r="F33" s="149"/>
    </row>
    <row r="34" spans="1:6" ht="12.75">
      <c r="A34" s="144">
        <v>6</v>
      </c>
      <c r="B34" s="153" t="s">
        <v>190</v>
      </c>
      <c r="C34" s="152"/>
      <c r="D34" s="152"/>
      <c r="E34" s="154"/>
      <c r="F34" s="149"/>
    </row>
    <row r="35" spans="1:6" ht="12.75">
      <c r="A35" s="144">
        <v>7</v>
      </c>
      <c r="B35" s="153" t="s">
        <v>190</v>
      </c>
      <c r="C35" s="152"/>
      <c r="D35" s="152"/>
      <c r="E35" s="154"/>
      <c r="F35" s="149"/>
    </row>
    <row r="36" spans="1:6" ht="12.75">
      <c r="A36" s="144">
        <v>8</v>
      </c>
      <c r="B36" s="153" t="s">
        <v>190</v>
      </c>
      <c r="C36" s="152"/>
      <c r="D36" s="152"/>
      <c r="E36" s="154"/>
      <c r="F36" s="149"/>
    </row>
    <row r="37" spans="1:6" ht="12.75">
      <c r="A37" s="144">
        <v>9</v>
      </c>
      <c r="B37" s="153" t="s">
        <v>190</v>
      </c>
      <c r="C37" s="152"/>
      <c r="D37" s="152"/>
      <c r="E37" s="154"/>
      <c r="F37" s="149"/>
    </row>
    <row r="38" spans="1:6" ht="12.75">
      <c r="A38" s="144">
        <v>10</v>
      </c>
      <c r="B38" s="153" t="s">
        <v>190</v>
      </c>
      <c r="C38" s="152"/>
      <c r="D38" s="152"/>
      <c r="E38" s="154"/>
      <c r="F38" s="149"/>
    </row>
    <row r="39" spans="1:6" ht="25.5">
      <c r="A39" s="144">
        <v>11</v>
      </c>
      <c r="B39" s="150" t="s">
        <v>191</v>
      </c>
      <c r="C39" s="150" t="s">
        <v>43</v>
      </c>
      <c r="D39" s="129">
        <v>3</v>
      </c>
      <c r="E39" s="129"/>
      <c r="F39" s="130">
        <f>E39*D39</f>
        <v>0</v>
      </c>
    </row>
    <row r="40" spans="1:6" ht="25.5">
      <c r="A40" s="144">
        <v>12</v>
      </c>
      <c r="B40" s="145" t="s">
        <v>192</v>
      </c>
      <c r="C40" s="145" t="s">
        <v>43</v>
      </c>
      <c r="D40" s="147">
        <v>1</v>
      </c>
      <c r="E40" s="156"/>
      <c r="F40" s="130">
        <f>E40*D40</f>
        <v>0</v>
      </c>
    </row>
    <row r="41" spans="1:6" ht="51">
      <c r="A41" s="144">
        <v>13</v>
      </c>
      <c r="B41" s="152" t="s">
        <v>193</v>
      </c>
      <c r="C41" s="152" t="s">
        <v>43</v>
      </c>
      <c r="D41" s="157">
        <v>1</v>
      </c>
      <c r="E41" s="157"/>
      <c r="F41" s="158">
        <f>E41*D41</f>
        <v>0</v>
      </c>
    </row>
    <row r="42" spans="1:6" ht="51">
      <c r="A42" s="144">
        <v>14</v>
      </c>
      <c r="B42" s="152" t="s">
        <v>193</v>
      </c>
      <c r="C42" s="152" t="s">
        <v>43</v>
      </c>
      <c r="D42" s="157">
        <v>1</v>
      </c>
      <c r="E42" s="157"/>
      <c r="F42" s="158">
        <f>E42*D42</f>
        <v>0</v>
      </c>
    </row>
    <row r="43" spans="1:6" ht="12.75">
      <c r="A43" s="144">
        <v>15</v>
      </c>
      <c r="B43" s="153" t="s">
        <v>190</v>
      </c>
      <c r="C43" s="152"/>
      <c r="D43" s="152"/>
      <c r="E43" s="154"/>
      <c r="F43" s="149"/>
    </row>
    <row r="44" spans="1:6" ht="25.5">
      <c r="A44" s="144">
        <v>16</v>
      </c>
      <c r="B44" s="145" t="s">
        <v>194</v>
      </c>
      <c r="C44" s="145" t="s">
        <v>43</v>
      </c>
      <c r="D44" s="147">
        <v>1</v>
      </c>
      <c r="E44" s="156"/>
      <c r="F44" s="130">
        <f>E44*D44</f>
        <v>0</v>
      </c>
    </row>
    <row r="45" spans="1:6" ht="38.25">
      <c r="A45" s="144" t="s">
        <v>195</v>
      </c>
      <c r="B45" s="145" t="s">
        <v>196</v>
      </c>
      <c r="C45" s="155" t="s">
        <v>43</v>
      </c>
      <c r="D45" s="159">
        <v>1</v>
      </c>
      <c r="E45" s="160"/>
      <c r="F45" s="130">
        <f>E45*D45</f>
        <v>0</v>
      </c>
    </row>
    <row r="46" spans="1:6" ht="12.75">
      <c r="A46" s="144">
        <v>17</v>
      </c>
      <c r="B46" s="153" t="s">
        <v>190</v>
      </c>
      <c r="C46" s="152"/>
      <c r="D46" s="152"/>
      <c r="E46" s="154"/>
      <c r="F46" s="149"/>
    </row>
    <row r="47" spans="1:6" ht="12.75">
      <c r="A47" s="144">
        <v>18</v>
      </c>
      <c r="B47" s="153" t="s">
        <v>190</v>
      </c>
      <c r="C47" s="152"/>
      <c r="D47" s="152"/>
      <c r="E47" s="154"/>
      <c r="F47" s="149"/>
    </row>
    <row r="48" spans="1:6" ht="12.75">
      <c r="A48" s="144">
        <v>19</v>
      </c>
      <c r="B48" s="153" t="s">
        <v>190</v>
      </c>
      <c r="C48" s="152"/>
      <c r="D48" s="152"/>
      <c r="E48" s="154"/>
      <c r="F48" s="149"/>
    </row>
    <row r="49" spans="1:6" ht="25.5">
      <c r="A49" s="144">
        <v>20</v>
      </c>
      <c r="B49" s="161" t="s">
        <v>197</v>
      </c>
      <c r="C49" s="152"/>
      <c r="D49" s="152"/>
      <c r="E49" s="151"/>
      <c r="F49" s="149"/>
    </row>
    <row r="50" spans="1:6" ht="12.75">
      <c r="A50" s="144"/>
      <c r="B50" s="125" t="s">
        <v>198</v>
      </c>
      <c r="C50" s="125" t="s">
        <v>164</v>
      </c>
      <c r="D50" s="129">
        <v>10</v>
      </c>
      <c r="E50" s="157"/>
      <c r="F50" s="130">
        <f>E50*D50</f>
        <v>0</v>
      </c>
    </row>
    <row r="51" spans="1:6" ht="12.75">
      <c r="A51" s="144"/>
      <c r="B51" s="125" t="s">
        <v>199</v>
      </c>
      <c r="C51" s="125" t="s">
        <v>164</v>
      </c>
      <c r="D51" s="125">
        <v>2</v>
      </c>
      <c r="E51" s="162"/>
      <c r="F51" s="130">
        <f>E51*D51</f>
        <v>0</v>
      </c>
    </row>
    <row r="52" spans="1:6" ht="25.5">
      <c r="A52" s="144">
        <v>21</v>
      </c>
      <c r="B52" s="163" t="s">
        <v>200</v>
      </c>
      <c r="C52" s="152"/>
      <c r="D52" s="152"/>
      <c r="E52" s="154"/>
      <c r="F52" s="149"/>
    </row>
    <row r="53" spans="1:6" ht="12.75">
      <c r="A53" s="144"/>
      <c r="B53" s="150" t="s">
        <v>201</v>
      </c>
      <c r="C53" s="157" t="s">
        <v>164</v>
      </c>
      <c r="D53" s="157">
        <v>1</v>
      </c>
      <c r="E53" s="157"/>
      <c r="F53" s="130">
        <f>E53*D53</f>
        <v>0</v>
      </c>
    </row>
    <row r="54" spans="1:6" ht="25.5">
      <c r="A54" s="144">
        <v>22</v>
      </c>
      <c r="B54" s="164" t="s">
        <v>202</v>
      </c>
      <c r="C54" s="152"/>
      <c r="D54" s="152"/>
      <c r="E54" s="154"/>
      <c r="F54" s="149"/>
    </row>
    <row r="55" spans="1:6" ht="12.75">
      <c r="A55" s="144"/>
      <c r="B55" s="165" t="s">
        <v>203</v>
      </c>
      <c r="C55" s="150" t="s">
        <v>164</v>
      </c>
      <c r="D55" s="157">
        <v>1</v>
      </c>
      <c r="E55" s="129"/>
      <c r="F55" s="158">
        <f>E55*D55</f>
        <v>0</v>
      </c>
    </row>
    <row r="56" spans="1:6" ht="25.5">
      <c r="A56" s="144">
        <v>23</v>
      </c>
      <c r="B56" s="150" t="s">
        <v>204</v>
      </c>
      <c r="C56" s="152" t="s">
        <v>43</v>
      </c>
      <c r="D56" s="157">
        <v>2</v>
      </c>
      <c r="E56" s="157"/>
      <c r="F56" s="130">
        <f>+D56*E56</f>
        <v>0</v>
      </c>
    </row>
    <row r="57" spans="1:6" ht="12.75">
      <c r="A57" s="144"/>
      <c r="B57" s="125" t="s">
        <v>205</v>
      </c>
      <c r="C57" s="145" t="s">
        <v>63</v>
      </c>
      <c r="D57" s="147">
        <v>3</v>
      </c>
      <c r="E57" s="147"/>
      <c r="F57" s="130">
        <f>E57*D57</f>
        <v>0</v>
      </c>
    </row>
    <row r="58" spans="1:6" ht="25.5">
      <c r="A58" s="166"/>
      <c r="B58" s="125" t="s">
        <v>206</v>
      </c>
      <c r="C58" s="145" t="s">
        <v>63</v>
      </c>
      <c r="D58" s="147">
        <v>1</v>
      </c>
      <c r="E58" s="147"/>
      <c r="F58" s="130">
        <f aca="true" t="shared" si="1" ref="F58:F64">E58*D58</f>
        <v>0</v>
      </c>
    </row>
    <row r="59" spans="1:6" ht="12.75">
      <c r="A59" s="166"/>
      <c r="B59" s="125" t="s">
        <v>207</v>
      </c>
      <c r="C59" s="145" t="s">
        <v>169</v>
      </c>
      <c r="D59" s="147">
        <v>30</v>
      </c>
      <c r="E59" s="147"/>
      <c r="F59" s="130">
        <f t="shared" si="1"/>
        <v>0</v>
      </c>
    </row>
    <row r="60" spans="1:6" ht="12.75">
      <c r="A60" s="166"/>
      <c r="B60" s="125" t="s">
        <v>208</v>
      </c>
      <c r="C60" s="145" t="s">
        <v>43</v>
      </c>
      <c r="D60" s="147">
        <v>1</v>
      </c>
      <c r="E60" s="147"/>
      <c r="F60" s="130">
        <f t="shared" si="1"/>
        <v>0</v>
      </c>
    </row>
    <row r="61" spans="1:6" ht="12.75">
      <c r="A61" s="166"/>
      <c r="B61" s="125" t="s">
        <v>209</v>
      </c>
      <c r="C61" s="145" t="s">
        <v>43</v>
      </c>
      <c r="D61" s="147">
        <v>1</v>
      </c>
      <c r="E61" s="147"/>
      <c r="F61" s="130">
        <f t="shared" si="1"/>
        <v>0</v>
      </c>
    </row>
    <row r="62" spans="1:6" ht="12.75">
      <c r="A62" s="166"/>
      <c r="B62" s="125" t="s">
        <v>210</v>
      </c>
      <c r="C62" s="145" t="s">
        <v>43</v>
      </c>
      <c r="D62" s="147">
        <v>1</v>
      </c>
      <c r="E62" s="147"/>
      <c r="F62" s="130">
        <f t="shared" si="1"/>
        <v>0</v>
      </c>
    </row>
    <row r="63" spans="1:6" ht="12.75">
      <c r="A63" s="166"/>
      <c r="B63" s="125" t="s">
        <v>211</v>
      </c>
      <c r="C63" s="145" t="s">
        <v>43</v>
      </c>
      <c r="D63" s="147">
        <v>1</v>
      </c>
      <c r="E63" s="147"/>
      <c r="F63" s="130">
        <f t="shared" si="1"/>
        <v>0</v>
      </c>
    </row>
    <row r="64" spans="1:6" ht="26.25" thickBot="1">
      <c r="A64" s="166"/>
      <c r="B64" s="125" t="s">
        <v>212</v>
      </c>
      <c r="C64" s="145" t="s">
        <v>43</v>
      </c>
      <c r="D64" s="147">
        <v>1</v>
      </c>
      <c r="E64" s="147"/>
      <c r="F64" s="130">
        <f t="shared" si="1"/>
        <v>0</v>
      </c>
    </row>
    <row r="65" spans="1:6" ht="15">
      <c r="A65" s="167"/>
      <c r="B65" s="168" t="s">
        <v>171</v>
      </c>
      <c r="C65" s="169"/>
      <c r="D65" s="169"/>
      <c r="E65" s="170"/>
      <c r="F65" s="171">
        <f>SUM(F17:F64)</f>
        <v>0</v>
      </c>
    </row>
    <row r="66" spans="1:6" ht="12.75">
      <c r="A66" s="141" t="s">
        <v>213</v>
      </c>
      <c r="B66" s="172"/>
      <c r="C66" s="173"/>
      <c r="D66" s="174"/>
      <c r="E66" s="174"/>
      <c r="F66" s="175"/>
    </row>
    <row r="67" spans="1:6" ht="12.75">
      <c r="A67" s="176"/>
      <c r="B67" s="177" t="s">
        <v>214</v>
      </c>
      <c r="C67" s="178" t="s">
        <v>43</v>
      </c>
      <c r="D67" s="178">
        <v>1</v>
      </c>
      <c r="E67" s="179"/>
      <c r="F67" s="180">
        <f>E67*D67</f>
        <v>0</v>
      </c>
    </row>
    <row r="68" spans="1:6" ht="24">
      <c r="A68" s="176"/>
      <c r="B68" s="177" t="s">
        <v>215</v>
      </c>
      <c r="C68" s="178" t="s">
        <v>51</v>
      </c>
      <c r="D68" s="178">
        <v>1</v>
      </c>
      <c r="E68" s="179"/>
      <c r="F68" s="180">
        <f aca="true" t="shared" si="2" ref="F68:F77">E68*D68</f>
        <v>0</v>
      </c>
    </row>
    <row r="69" spans="1:6" ht="24">
      <c r="A69" s="176"/>
      <c r="B69" s="177" t="s">
        <v>216</v>
      </c>
      <c r="C69" s="179" t="s">
        <v>217</v>
      </c>
      <c r="D69" s="179">
        <v>3</v>
      </c>
      <c r="E69" s="179"/>
      <c r="F69" s="180">
        <f t="shared" si="2"/>
        <v>0</v>
      </c>
    </row>
    <row r="70" spans="1:6" ht="12.75">
      <c r="A70" s="176"/>
      <c r="B70" s="177" t="s">
        <v>218</v>
      </c>
      <c r="C70" s="179" t="s">
        <v>217</v>
      </c>
      <c r="D70" s="179">
        <v>2</v>
      </c>
      <c r="E70" s="179"/>
      <c r="F70" s="180">
        <f t="shared" si="2"/>
        <v>0</v>
      </c>
    </row>
    <row r="71" spans="1:6" ht="12.75">
      <c r="A71" s="176"/>
      <c r="B71" s="177" t="s">
        <v>219</v>
      </c>
      <c r="C71" s="179" t="s">
        <v>51</v>
      </c>
      <c r="D71" s="179">
        <v>1</v>
      </c>
      <c r="E71" s="179"/>
      <c r="F71" s="180">
        <f t="shared" si="2"/>
        <v>0</v>
      </c>
    </row>
    <row r="72" spans="1:6" ht="12.75">
      <c r="A72" s="176"/>
      <c r="B72" s="177" t="s">
        <v>220</v>
      </c>
      <c r="C72" s="179" t="s">
        <v>51</v>
      </c>
      <c r="D72" s="179">
        <v>1</v>
      </c>
      <c r="E72" s="179"/>
      <c r="F72" s="180">
        <f t="shared" si="2"/>
        <v>0</v>
      </c>
    </row>
    <row r="73" spans="1:6" ht="12.75">
      <c r="A73" s="176"/>
      <c r="B73" s="177" t="s">
        <v>221</v>
      </c>
      <c r="C73" s="179" t="s">
        <v>43</v>
      </c>
      <c r="D73" s="179">
        <v>1</v>
      </c>
      <c r="E73" s="179"/>
      <c r="F73" s="180">
        <f t="shared" si="2"/>
        <v>0</v>
      </c>
    </row>
    <row r="74" spans="1:6" ht="12.75">
      <c r="A74" s="176"/>
      <c r="B74" s="177" t="s">
        <v>222</v>
      </c>
      <c r="C74" s="179" t="s">
        <v>43</v>
      </c>
      <c r="D74" s="179">
        <v>1</v>
      </c>
      <c r="E74" s="179"/>
      <c r="F74" s="180">
        <f t="shared" si="2"/>
        <v>0</v>
      </c>
    </row>
    <row r="75" spans="1:6" ht="12.75">
      <c r="A75" s="176"/>
      <c r="B75" s="177" t="s">
        <v>223</v>
      </c>
      <c r="C75" s="179" t="s">
        <v>43</v>
      </c>
      <c r="D75" s="179">
        <v>1</v>
      </c>
      <c r="E75" s="179"/>
      <c r="F75" s="180">
        <f t="shared" si="2"/>
        <v>0</v>
      </c>
    </row>
    <row r="76" spans="1:6" ht="12.75">
      <c r="A76" s="176"/>
      <c r="B76" s="177" t="s">
        <v>224</v>
      </c>
      <c r="C76" s="181" t="s">
        <v>51</v>
      </c>
      <c r="D76" s="181">
        <v>1</v>
      </c>
      <c r="E76" s="181"/>
      <c r="F76" s="180">
        <f t="shared" si="2"/>
        <v>0</v>
      </c>
    </row>
    <row r="77" spans="1:6" ht="13.5" thickBot="1">
      <c r="A77" s="176"/>
      <c r="B77" s="182" t="s">
        <v>225</v>
      </c>
      <c r="C77" s="181" t="s">
        <v>51</v>
      </c>
      <c r="D77" s="181">
        <v>1</v>
      </c>
      <c r="E77" s="181"/>
      <c r="F77" s="180">
        <f t="shared" si="2"/>
        <v>0</v>
      </c>
    </row>
    <row r="78" spans="1:6" ht="15.75" thickBot="1">
      <c r="A78" s="136"/>
      <c r="B78" s="137" t="s">
        <v>171</v>
      </c>
      <c r="C78" s="138"/>
      <c r="D78" s="138"/>
      <c r="E78" s="139"/>
      <c r="F78" s="183">
        <f>SUM(F67:F77)</f>
        <v>0</v>
      </c>
    </row>
    <row r="79" spans="1:6" ht="15.75" thickBot="1">
      <c r="A79" s="136"/>
      <c r="B79" s="137" t="s">
        <v>226</v>
      </c>
      <c r="C79" s="138"/>
      <c r="D79" s="138"/>
      <c r="E79" s="139"/>
      <c r="F79" s="184">
        <f>F78+F65+F15</f>
        <v>0</v>
      </c>
    </row>
    <row r="80" spans="1:6" ht="15.75" thickBot="1">
      <c r="A80" s="185"/>
      <c r="B80" s="186" t="s">
        <v>227</v>
      </c>
      <c r="C80" s="187"/>
      <c r="D80" s="187"/>
      <c r="E80" s="187"/>
      <c r="F80" s="188">
        <f>0.21*F79</f>
        <v>0</v>
      </c>
    </row>
    <row r="81" spans="1:6" ht="15.75" thickBot="1">
      <c r="A81" s="189"/>
      <c r="B81" s="190" t="s">
        <v>228</v>
      </c>
      <c r="C81" s="191"/>
      <c r="D81" s="191"/>
      <c r="E81" s="191"/>
      <c r="F81" s="192">
        <f>F80+F79</f>
        <v>0</v>
      </c>
    </row>
    <row r="82" spans="1:6" ht="26.25">
      <c r="A82" s="193"/>
      <c r="B82" s="194" t="s">
        <v>229</v>
      </c>
      <c r="C82" s="195"/>
      <c r="D82" s="195"/>
      <c r="E82" s="196"/>
      <c r="F82" s="193"/>
    </row>
    <row r="83" spans="1:6" ht="39">
      <c r="A83" s="193"/>
      <c r="B83" s="197" t="s">
        <v>230</v>
      </c>
      <c r="C83" s="195"/>
      <c r="D83" s="195"/>
      <c r="E83" s="196"/>
      <c r="F83" s="193"/>
    </row>
    <row r="84" spans="1:6" ht="15">
      <c r="A84" s="193"/>
      <c r="B84" s="14" t="s">
        <v>231</v>
      </c>
      <c r="C84" s="195"/>
      <c r="D84" s="195"/>
      <c r="E84" s="196"/>
      <c r="F84" s="19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4.75390625" style="0" customWidth="1"/>
    <col min="2" max="2" width="22.625" style="0" customWidth="1"/>
    <col min="3" max="3" width="55.25390625" style="0" customWidth="1"/>
  </cols>
  <sheetData>
    <row r="1" spans="1:7" ht="18">
      <c r="A1" s="199" t="s">
        <v>151</v>
      </c>
      <c r="G1" s="36" t="s">
        <v>416</v>
      </c>
    </row>
    <row r="2" ht="15">
      <c r="A2" s="117" t="s">
        <v>152</v>
      </c>
    </row>
    <row r="3" ht="12.75">
      <c r="A3" s="14" t="s">
        <v>236</v>
      </c>
    </row>
    <row r="4" spans="1:3" ht="12.75">
      <c r="A4" s="14"/>
      <c r="C4" s="1" t="s">
        <v>392</v>
      </c>
    </row>
    <row r="5" spans="1:3" ht="12.75">
      <c r="A5" s="14"/>
      <c r="C5" s="1" t="s">
        <v>390</v>
      </c>
    </row>
    <row r="6" spans="1:3" ht="12.75">
      <c r="A6" s="14"/>
      <c r="C6" s="1" t="s">
        <v>391</v>
      </c>
    </row>
    <row r="7" ht="12.75">
      <c r="A7" s="14"/>
    </row>
    <row r="8" ht="12.75">
      <c r="A8" s="14"/>
    </row>
    <row r="10" ht="12.75">
      <c r="C10" s="1" t="s">
        <v>238</v>
      </c>
    </row>
    <row r="11" spans="1:7" ht="12.75">
      <c r="A11" s="213" t="s">
        <v>239</v>
      </c>
      <c r="B11" s="200" t="s">
        <v>240</v>
      </c>
      <c r="C11" s="200" t="s">
        <v>241</v>
      </c>
      <c r="D11" s="200" t="s">
        <v>155</v>
      </c>
      <c r="E11" s="200" t="s">
        <v>242</v>
      </c>
      <c r="F11" s="200" t="s">
        <v>243</v>
      </c>
      <c r="G11" s="214" t="s">
        <v>244</v>
      </c>
    </row>
    <row r="12" spans="1:7" ht="12.75">
      <c r="A12" s="215">
        <v>1</v>
      </c>
      <c r="B12" s="216" t="s">
        <v>245</v>
      </c>
      <c r="C12" s="217" t="s">
        <v>246</v>
      </c>
      <c r="D12" s="218" t="s">
        <v>14</v>
      </c>
      <c r="E12" s="216">
        <v>15</v>
      </c>
      <c r="F12" s="219">
        <v>0</v>
      </c>
      <c r="G12" s="220">
        <f aca="true" t="shared" si="0" ref="G12:G44">ROUND(E12*F12,2)</f>
        <v>0</v>
      </c>
    </row>
    <row r="13" spans="1:7" ht="12.75">
      <c r="A13" s="215">
        <v>2</v>
      </c>
      <c r="B13" s="216" t="s">
        <v>247</v>
      </c>
      <c r="C13" s="217" t="s">
        <v>248</v>
      </c>
      <c r="D13" s="218" t="s">
        <v>60</v>
      </c>
      <c r="E13" s="216">
        <v>1</v>
      </c>
      <c r="F13" s="219">
        <v>0</v>
      </c>
      <c r="G13" s="220">
        <f t="shared" si="0"/>
        <v>0</v>
      </c>
    </row>
    <row r="14" spans="1:7" ht="12.75">
      <c r="A14" s="215">
        <v>3</v>
      </c>
      <c r="B14" s="216" t="s">
        <v>249</v>
      </c>
      <c r="C14" s="217" t="s">
        <v>250</v>
      </c>
      <c r="D14" s="218" t="s">
        <v>60</v>
      </c>
      <c r="E14" s="216">
        <v>30</v>
      </c>
      <c r="F14" s="219">
        <v>0</v>
      </c>
      <c r="G14" s="220">
        <f t="shared" si="0"/>
        <v>0</v>
      </c>
    </row>
    <row r="15" spans="1:7" ht="12.75">
      <c r="A15" s="215">
        <v>4</v>
      </c>
      <c r="B15" s="216" t="s">
        <v>251</v>
      </c>
      <c r="C15" s="217" t="s">
        <v>252</v>
      </c>
      <c r="D15" s="218" t="s">
        <v>14</v>
      </c>
      <c r="E15" s="216">
        <v>20</v>
      </c>
      <c r="F15" s="219">
        <v>0</v>
      </c>
      <c r="G15" s="220">
        <f t="shared" si="0"/>
        <v>0</v>
      </c>
    </row>
    <row r="16" spans="1:7" ht="12.75">
      <c r="A16" s="215">
        <v>5</v>
      </c>
      <c r="B16" s="216" t="s">
        <v>253</v>
      </c>
      <c r="C16" s="217" t="s">
        <v>254</v>
      </c>
      <c r="D16" s="218" t="s">
        <v>14</v>
      </c>
      <c r="E16" s="216">
        <v>45</v>
      </c>
      <c r="F16" s="219">
        <v>0</v>
      </c>
      <c r="G16" s="220">
        <f t="shared" si="0"/>
        <v>0</v>
      </c>
    </row>
    <row r="17" spans="1:7" ht="12.75">
      <c r="A17" s="215">
        <v>6</v>
      </c>
      <c r="B17" s="216" t="s">
        <v>255</v>
      </c>
      <c r="C17" s="217" t="s">
        <v>256</v>
      </c>
      <c r="D17" s="218" t="s">
        <v>60</v>
      </c>
      <c r="E17" s="216">
        <v>1</v>
      </c>
      <c r="F17" s="219">
        <v>0</v>
      </c>
      <c r="G17" s="220">
        <f t="shared" si="0"/>
        <v>0</v>
      </c>
    </row>
    <row r="18" spans="1:7" ht="12.75">
      <c r="A18" s="215">
        <v>7</v>
      </c>
      <c r="B18" s="216" t="s">
        <v>257</v>
      </c>
      <c r="C18" s="217" t="s">
        <v>258</v>
      </c>
      <c r="D18" s="218" t="s">
        <v>60</v>
      </c>
      <c r="E18" s="216">
        <v>18</v>
      </c>
      <c r="F18" s="219">
        <v>0</v>
      </c>
      <c r="G18" s="220">
        <f t="shared" si="0"/>
        <v>0</v>
      </c>
    </row>
    <row r="19" spans="1:7" ht="12.75">
      <c r="A19" s="215">
        <v>8</v>
      </c>
      <c r="B19" s="216" t="s">
        <v>259</v>
      </c>
      <c r="C19" s="217" t="s">
        <v>260</v>
      </c>
      <c r="D19" s="218" t="s">
        <v>60</v>
      </c>
      <c r="E19" s="216">
        <v>1</v>
      </c>
      <c r="F19" s="219">
        <v>0</v>
      </c>
      <c r="G19" s="220">
        <f t="shared" si="0"/>
        <v>0</v>
      </c>
    </row>
    <row r="20" spans="1:7" ht="12.75">
      <c r="A20" s="215">
        <v>9</v>
      </c>
      <c r="B20" s="216" t="s">
        <v>261</v>
      </c>
      <c r="C20" s="217" t="s">
        <v>262</v>
      </c>
      <c r="D20" s="218" t="s">
        <v>60</v>
      </c>
      <c r="E20" s="216">
        <v>13</v>
      </c>
      <c r="F20" s="219">
        <v>0</v>
      </c>
      <c r="G20" s="220">
        <f t="shared" si="0"/>
        <v>0</v>
      </c>
    </row>
    <row r="21" spans="1:7" ht="12.75">
      <c r="A21" s="215">
        <v>10</v>
      </c>
      <c r="B21" s="216" t="s">
        <v>263</v>
      </c>
      <c r="C21" s="217" t="s">
        <v>264</v>
      </c>
      <c r="D21" s="218" t="s">
        <v>60</v>
      </c>
      <c r="E21" s="216">
        <v>1</v>
      </c>
      <c r="F21" s="219">
        <v>0</v>
      </c>
      <c r="G21" s="220">
        <f t="shared" si="0"/>
        <v>0</v>
      </c>
    </row>
    <row r="22" spans="1:7" ht="12.75">
      <c r="A22" s="215">
        <v>11</v>
      </c>
      <c r="B22" s="216" t="s">
        <v>265</v>
      </c>
      <c r="C22" s="217" t="s">
        <v>266</v>
      </c>
      <c r="D22" s="218" t="s">
        <v>60</v>
      </c>
      <c r="E22" s="216">
        <v>2</v>
      </c>
      <c r="F22" s="219">
        <v>0</v>
      </c>
      <c r="G22" s="220">
        <f t="shared" si="0"/>
        <v>0</v>
      </c>
    </row>
    <row r="23" spans="1:7" ht="12.75">
      <c r="A23" s="215">
        <v>12</v>
      </c>
      <c r="B23" s="216" t="s">
        <v>267</v>
      </c>
      <c r="C23" s="217" t="s">
        <v>268</v>
      </c>
      <c r="D23" s="218" t="s">
        <v>60</v>
      </c>
      <c r="E23" s="216">
        <v>1</v>
      </c>
      <c r="F23" s="219">
        <v>0</v>
      </c>
      <c r="G23" s="220">
        <f t="shared" si="0"/>
        <v>0</v>
      </c>
    </row>
    <row r="24" spans="1:7" ht="12.75">
      <c r="A24" s="215">
        <v>13</v>
      </c>
      <c r="B24" s="216" t="s">
        <v>269</v>
      </c>
      <c r="C24" s="217" t="s">
        <v>270</v>
      </c>
      <c r="D24" s="218" t="s">
        <v>60</v>
      </c>
      <c r="E24" s="216">
        <v>2</v>
      </c>
      <c r="F24" s="219">
        <v>0</v>
      </c>
      <c r="G24" s="220">
        <f t="shared" si="0"/>
        <v>0</v>
      </c>
    </row>
    <row r="25" spans="1:7" ht="12.75">
      <c r="A25" s="215">
        <v>14</v>
      </c>
      <c r="B25" s="216" t="s">
        <v>271</v>
      </c>
      <c r="C25" s="217" t="s">
        <v>272</v>
      </c>
      <c r="D25" s="218" t="s">
        <v>60</v>
      </c>
      <c r="E25" s="216">
        <v>1</v>
      </c>
      <c r="F25" s="219">
        <v>0</v>
      </c>
      <c r="G25" s="220">
        <f t="shared" si="0"/>
        <v>0</v>
      </c>
    </row>
    <row r="26" spans="1:7" ht="12.75">
      <c r="A26" s="215">
        <v>15</v>
      </c>
      <c r="B26" s="216" t="s">
        <v>273</v>
      </c>
      <c r="C26" s="217" t="s">
        <v>274</v>
      </c>
      <c r="D26" s="218" t="s">
        <v>60</v>
      </c>
      <c r="E26" s="216">
        <v>1</v>
      </c>
      <c r="F26" s="219">
        <v>0</v>
      </c>
      <c r="G26" s="220">
        <f t="shared" si="0"/>
        <v>0</v>
      </c>
    </row>
    <row r="27" spans="1:7" ht="12.75">
      <c r="A27" s="215">
        <v>16</v>
      </c>
      <c r="B27" s="216" t="s">
        <v>275</v>
      </c>
      <c r="C27" s="217" t="s">
        <v>276</v>
      </c>
      <c r="D27" s="218" t="s">
        <v>60</v>
      </c>
      <c r="E27" s="216">
        <v>1</v>
      </c>
      <c r="F27" s="219">
        <v>0</v>
      </c>
      <c r="G27" s="220">
        <f t="shared" si="0"/>
        <v>0</v>
      </c>
    </row>
    <row r="28" spans="1:7" ht="12.75">
      <c r="A28" s="215">
        <v>17</v>
      </c>
      <c r="B28" s="216" t="s">
        <v>277</v>
      </c>
      <c r="C28" s="217" t="s">
        <v>278</v>
      </c>
      <c r="D28" s="218" t="s">
        <v>60</v>
      </c>
      <c r="E28" s="216">
        <v>20</v>
      </c>
      <c r="F28" s="219">
        <v>0</v>
      </c>
      <c r="G28" s="220">
        <f t="shared" si="0"/>
        <v>0</v>
      </c>
    </row>
    <row r="29" spans="1:7" ht="12.75">
      <c r="A29" s="215">
        <v>18</v>
      </c>
      <c r="B29" s="216" t="s">
        <v>279</v>
      </c>
      <c r="C29" s="217" t="s">
        <v>280</v>
      </c>
      <c r="D29" s="218" t="s">
        <v>14</v>
      </c>
      <c r="E29" s="216">
        <v>40</v>
      </c>
      <c r="F29" s="219">
        <v>0</v>
      </c>
      <c r="G29" s="220">
        <f t="shared" si="0"/>
        <v>0</v>
      </c>
    </row>
    <row r="30" spans="1:7" ht="12.75">
      <c r="A30" s="215">
        <v>19</v>
      </c>
      <c r="B30" s="216" t="s">
        <v>281</v>
      </c>
      <c r="C30" s="217" t="s">
        <v>282</v>
      </c>
      <c r="D30" s="218" t="s">
        <v>60</v>
      </c>
      <c r="E30" s="216">
        <v>7</v>
      </c>
      <c r="F30" s="219">
        <v>0</v>
      </c>
      <c r="G30" s="220">
        <f t="shared" si="0"/>
        <v>0</v>
      </c>
    </row>
    <row r="31" spans="1:7" ht="12.75">
      <c r="A31" s="215">
        <v>20</v>
      </c>
      <c r="B31" s="216" t="s">
        <v>281</v>
      </c>
      <c r="C31" s="217" t="s">
        <v>283</v>
      </c>
      <c r="D31" s="218" t="s">
        <v>60</v>
      </c>
      <c r="E31" s="216">
        <v>7</v>
      </c>
      <c r="F31" s="219">
        <v>0</v>
      </c>
      <c r="G31" s="220">
        <f t="shared" si="0"/>
        <v>0</v>
      </c>
    </row>
    <row r="32" spans="1:7" ht="12.75">
      <c r="A32" s="215">
        <v>21</v>
      </c>
      <c r="B32" s="216" t="s">
        <v>284</v>
      </c>
      <c r="C32" s="217" t="s">
        <v>285</v>
      </c>
      <c r="D32" s="218" t="s">
        <v>14</v>
      </c>
      <c r="E32" s="216">
        <v>158</v>
      </c>
      <c r="F32" s="219">
        <v>0</v>
      </c>
      <c r="G32" s="220">
        <f t="shared" si="0"/>
        <v>0</v>
      </c>
    </row>
    <row r="33" spans="1:7" ht="12.75">
      <c r="A33" s="215">
        <v>22</v>
      </c>
      <c r="B33" s="216" t="s">
        <v>286</v>
      </c>
      <c r="C33" s="217" t="s">
        <v>287</v>
      </c>
      <c r="D33" s="218" t="s">
        <v>14</v>
      </c>
      <c r="E33" s="216">
        <v>79</v>
      </c>
      <c r="F33" s="219">
        <v>0</v>
      </c>
      <c r="G33" s="220">
        <f t="shared" si="0"/>
        <v>0</v>
      </c>
    </row>
    <row r="34" spans="1:7" ht="12.75">
      <c r="A34" s="215">
        <v>23</v>
      </c>
      <c r="B34" s="216" t="s">
        <v>286</v>
      </c>
      <c r="C34" s="217" t="s">
        <v>288</v>
      </c>
      <c r="D34" s="218" t="s">
        <v>14</v>
      </c>
      <c r="E34" s="216">
        <v>204</v>
      </c>
      <c r="F34" s="219">
        <v>0</v>
      </c>
      <c r="G34" s="220">
        <f t="shared" si="0"/>
        <v>0</v>
      </c>
    </row>
    <row r="35" spans="1:7" ht="12.75">
      <c r="A35" s="215">
        <v>24</v>
      </c>
      <c r="B35" s="216" t="s">
        <v>289</v>
      </c>
      <c r="C35" s="217" t="s">
        <v>290</v>
      </c>
      <c r="D35" s="218" t="s">
        <v>14</v>
      </c>
      <c r="E35" s="216">
        <v>25</v>
      </c>
      <c r="F35" s="219">
        <v>0</v>
      </c>
      <c r="G35" s="220">
        <f t="shared" si="0"/>
        <v>0</v>
      </c>
    </row>
    <row r="36" spans="1:7" ht="12.75">
      <c r="A36" s="215">
        <v>25</v>
      </c>
      <c r="B36" s="216" t="s">
        <v>291</v>
      </c>
      <c r="C36" s="217" t="s">
        <v>292</v>
      </c>
      <c r="D36" s="218" t="s">
        <v>14</v>
      </c>
      <c r="E36" s="216">
        <v>18</v>
      </c>
      <c r="F36" s="219">
        <v>0</v>
      </c>
      <c r="G36" s="220">
        <f t="shared" si="0"/>
        <v>0</v>
      </c>
    </row>
    <row r="37" spans="1:7" ht="12.75">
      <c r="A37" s="215">
        <v>26</v>
      </c>
      <c r="B37" s="216" t="s">
        <v>293</v>
      </c>
      <c r="C37" s="217" t="s">
        <v>294</v>
      </c>
      <c r="D37" s="218" t="s">
        <v>14</v>
      </c>
      <c r="E37" s="216">
        <v>5</v>
      </c>
      <c r="F37" s="219">
        <v>0</v>
      </c>
      <c r="G37" s="220">
        <f t="shared" si="0"/>
        <v>0</v>
      </c>
    </row>
    <row r="38" spans="1:7" ht="12.75">
      <c r="A38" s="215">
        <v>27</v>
      </c>
      <c r="B38" s="216" t="s">
        <v>295</v>
      </c>
      <c r="C38" s="217" t="s">
        <v>296</v>
      </c>
      <c r="D38" s="218" t="s">
        <v>14</v>
      </c>
      <c r="E38" s="216">
        <v>40</v>
      </c>
      <c r="F38" s="219">
        <v>0</v>
      </c>
      <c r="G38" s="220">
        <f t="shared" si="0"/>
        <v>0</v>
      </c>
    </row>
    <row r="39" spans="1:7" ht="12.75">
      <c r="A39" s="215">
        <v>28</v>
      </c>
      <c r="B39" s="216" t="s">
        <v>297</v>
      </c>
      <c r="C39" s="217" t="s">
        <v>298</v>
      </c>
      <c r="D39" s="218" t="s">
        <v>60</v>
      </c>
      <c r="E39" s="216">
        <v>1</v>
      </c>
      <c r="F39" s="219">
        <v>0</v>
      </c>
      <c r="G39" s="220">
        <f t="shared" si="0"/>
        <v>0</v>
      </c>
    </row>
    <row r="40" spans="1:7" ht="12.75">
      <c r="A40" s="215">
        <v>29</v>
      </c>
      <c r="B40" s="216" t="s">
        <v>299</v>
      </c>
      <c r="C40" s="217" t="s">
        <v>300</v>
      </c>
      <c r="D40" s="218" t="s">
        <v>60</v>
      </c>
      <c r="E40" s="216">
        <v>1</v>
      </c>
      <c r="F40" s="219">
        <v>0</v>
      </c>
      <c r="G40" s="220">
        <f t="shared" si="0"/>
        <v>0</v>
      </c>
    </row>
    <row r="41" spans="1:7" ht="12.75">
      <c r="A41" s="215">
        <v>30</v>
      </c>
      <c r="B41" s="216" t="s">
        <v>301</v>
      </c>
      <c r="C41" s="217" t="s">
        <v>302</v>
      </c>
      <c r="D41" s="218" t="s">
        <v>60</v>
      </c>
      <c r="E41" s="216">
        <v>2</v>
      </c>
      <c r="F41" s="219">
        <v>0</v>
      </c>
      <c r="G41" s="220">
        <f t="shared" si="0"/>
        <v>0</v>
      </c>
    </row>
    <row r="42" spans="1:7" ht="12.75">
      <c r="A42" s="215">
        <v>31</v>
      </c>
      <c r="B42" s="216" t="s">
        <v>303</v>
      </c>
      <c r="C42" s="217" t="s">
        <v>304</v>
      </c>
      <c r="D42" s="218" t="s">
        <v>14</v>
      </c>
      <c r="E42" s="216">
        <v>30</v>
      </c>
      <c r="F42" s="219">
        <v>0</v>
      </c>
      <c r="G42" s="220">
        <f t="shared" si="0"/>
        <v>0</v>
      </c>
    </row>
    <row r="43" spans="1:7" ht="12.75">
      <c r="A43" s="215">
        <v>32</v>
      </c>
      <c r="B43" s="216" t="s">
        <v>305</v>
      </c>
      <c r="C43" s="217" t="s">
        <v>306</v>
      </c>
      <c r="D43" s="218" t="s">
        <v>27</v>
      </c>
      <c r="E43" s="216">
        <v>1</v>
      </c>
      <c r="F43" s="219">
        <f>ROUND(SUM(G12:G42)/100,2)</f>
        <v>0</v>
      </c>
      <c r="G43" s="220">
        <f t="shared" si="0"/>
        <v>0</v>
      </c>
    </row>
    <row r="44" spans="1:7" ht="12.75">
      <c r="A44" s="215">
        <v>33</v>
      </c>
      <c r="B44" s="216" t="s">
        <v>307</v>
      </c>
      <c r="C44" s="217" t="s">
        <v>308</v>
      </c>
      <c r="D44" s="218" t="s">
        <v>27</v>
      </c>
      <c r="E44" s="216">
        <v>6</v>
      </c>
      <c r="F44" s="219">
        <f>ROUND(SUM(G12:G43)/100,2)</f>
        <v>0</v>
      </c>
      <c r="G44" s="220">
        <f t="shared" si="0"/>
        <v>0</v>
      </c>
    </row>
    <row r="45" spans="1:7" ht="12.75">
      <c r="A45" s="221"/>
      <c r="B45" s="201" t="s">
        <v>25</v>
      </c>
      <c r="C45" s="201" t="s">
        <v>238</v>
      </c>
      <c r="D45" s="202"/>
      <c r="E45" s="202"/>
      <c r="F45" s="202"/>
      <c r="G45" s="222">
        <f>SUM(G12:G44)</f>
        <v>0</v>
      </c>
    </row>
    <row r="47" ht="12.75">
      <c r="C47" s="1" t="s">
        <v>309</v>
      </c>
    </row>
    <row r="48" spans="1:7" ht="12.75">
      <c r="A48" s="213" t="s">
        <v>239</v>
      </c>
      <c r="B48" s="200" t="s">
        <v>240</v>
      </c>
      <c r="C48" s="200" t="s">
        <v>241</v>
      </c>
      <c r="D48" s="200" t="s">
        <v>155</v>
      </c>
      <c r="E48" s="200" t="s">
        <v>242</v>
      </c>
      <c r="F48" s="200" t="s">
        <v>243</v>
      </c>
      <c r="G48" s="214" t="s">
        <v>244</v>
      </c>
    </row>
    <row r="49" spans="1:7" ht="12.75">
      <c r="A49" s="215">
        <v>1</v>
      </c>
      <c r="B49" s="216" t="s">
        <v>310</v>
      </c>
      <c r="C49" s="217" t="s">
        <v>311</v>
      </c>
      <c r="D49" s="218" t="s">
        <v>14</v>
      </c>
      <c r="E49" s="216">
        <v>79</v>
      </c>
      <c r="F49" s="219">
        <v>0</v>
      </c>
      <c r="G49" s="220">
        <f aca="true" t="shared" si="1" ref="G49:G71">ROUND(E49*F49,2)</f>
        <v>0</v>
      </c>
    </row>
    <row r="50" spans="1:7" ht="12.75">
      <c r="A50" s="215">
        <v>2</v>
      </c>
      <c r="B50" s="216" t="s">
        <v>310</v>
      </c>
      <c r="C50" s="217" t="s">
        <v>312</v>
      </c>
      <c r="D50" s="218" t="s">
        <v>14</v>
      </c>
      <c r="E50" s="216">
        <v>204</v>
      </c>
      <c r="F50" s="219">
        <v>0</v>
      </c>
      <c r="G50" s="220">
        <f t="shared" si="1"/>
        <v>0</v>
      </c>
    </row>
    <row r="51" spans="1:7" ht="12.75">
      <c r="A51" s="215">
        <v>3</v>
      </c>
      <c r="B51" s="216" t="s">
        <v>313</v>
      </c>
      <c r="C51" s="217" t="s">
        <v>314</v>
      </c>
      <c r="D51" s="218" t="s">
        <v>14</v>
      </c>
      <c r="E51" s="216">
        <v>18</v>
      </c>
      <c r="F51" s="219">
        <v>0</v>
      </c>
      <c r="G51" s="220">
        <f t="shared" si="1"/>
        <v>0</v>
      </c>
    </row>
    <row r="52" spans="1:7" ht="12.75">
      <c r="A52" s="215">
        <v>4</v>
      </c>
      <c r="B52" s="216" t="s">
        <v>315</v>
      </c>
      <c r="C52" s="217" t="s">
        <v>316</v>
      </c>
      <c r="D52" s="218" t="s">
        <v>14</v>
      </c>
      <c r="E52" s="216">
        <v>5</v>
      </c>
      <c r="F52" s="219">
        <v>0</v>
      </c>
      <c r="G52" s="220">
        <f t="shared" si="1"/>
        <v>0</v>
      </c>
    </row>
    <row r="53" spans="1:7" ht="12.75">
      <c r="A53" s="215">
        <v>5</v>
      </c>
      <c r="B53" s="216" t="s">
        <v>317</v>
      </c>
      <c r="C53" s="217" t="s">
        <v>318</v>
      </c>
      <c r="D53" s="218" t="s">
        <v>14</v>
      </c>
      <c r="E53" s="216">
        <v>40</v>
      </c>
      <c r="F53" s="219">
        <v>0</v>
      </c>
      <c r="G53" s="220">
        <f t="shared" si="1"/>
        <v>0</v>
      </c>
    </row>
    <row r="54" spans="1:7" ht="12.75">
      <c r="A54" s="215">
        <v>6</v>
      </c>
      <c r="B54" s="216" t="s">
        <v>319</v>
      </c>
      <c r="C54" s="217" t="s">
        <v>320</v>
      </c>
      <c r="D54" s="218" t="s">
        <v>14</v>
      </c>
      <c r="E54" s="216">
        <v>30</v>
      </c>
      <c r="F54" s="219">
        <v>0</v>
      </c>
      <c r="G54" s="220">
        <f t="shared" si="1"/>
        <v>0</v>
      </c>
    </row>
    <row r="55" spans="1:7" ht="12.75">
      <c r="A55" s="215">
        <v>7</v>
      </c>
      <c r="B55" s="216" t="s">
        <v>321</v>
      </c>
      <c r="C55" s="217" t="s">
        <v>322</v>
      </c>
      <c r="D55" s="218" t="s">
        <v>14</v>
      </c>
      <c r="E55" s="216">
        <v>158</v>
      </c>
      <c r="F55" s="219">
        <v>0</v>
      </c>
      <c r="G55" s="220">
        <f t="shared" si="1"/>
        <v>0</v>
      </c>
    </row>
    <row r="56" spans="1:7" ht="12.75">
      <c r="A56" s="215">
        <v>8</v>
      </c>
      <c r="B56" s="216" t="s">
        <v>323</v>
      </c>
      <c r="C56" s="217" t="s">
        <v>324</v>
      </c>
      <c r="D56" s="218" t="s">
        <v>60</v>
      </c>
      <c r="E56" s="216">
        <v>1</v>
      </c>
      <c r="F56" s="219">
        <v>0</v>
      </c>
      <c r="G56" s="220">
        <f t="shared" si="1"/>
        <v>0</v>
      </c>
    </row>
    <row r="57" spans="1:7" ht="12.75">
      <c r="A57" s="215">
        <v>9</v>
      </c>
      <c r="B57" s="216" t="s">
        <v>325</v>
      </c>
      <c r="C57" s="217" t="s">
        <v>326</v>
      </c>
      <c r="D57" s="218" t="s">
        <v>60</v>
      </c>
      <c r="E57" s="216">
        <v>2</v>
      </c>
      <c r="F57" s="219">
        <v>0</v>
      </c>
      <c r="G57" s="220">
        <f t="shared" si="1"/>
        <v>0</v>
      </c>
    </row>
    <row r="58" spans="1:7" ht="12.75">
      <c r="A58" s="215">
        <v>10</v>
      </c>
      <c r="B58" s="216" t="s">
        <v>327</v>
      </c>
      <c r="C58" s="217" t="s">
        <v>328</v>
      </c>
      <c r="D58" s="218" t="s">
        <v>60</v>
      </c>
      <c r="E58" s="216">
        <v>30</v>
      </c>
      <c r="F58" s="219">
        <v>0</v>
      </c>
      <c r="G58" s="220">
        <f t="shared" si="1"/>
        <v>0</v>
      </c>
    </row>
    <row r="59" spans="1:7" ht="25.5">
      <c r="A59" s="215">
        <v>11</v>
      </c>
      <c r="B59" s="216" t="s">
        <v>329</v>
      </c>
      <c r="C59" s="217" t="s">
        <v>330</v>
      </c>
      <c r="D59" s="218" t="s">
        <v>60</v>
      </c>
      <c r="E59" s="216">
        <v>1</v>
      </c>
      <c r="F59" s="219">
        <v>0</v>
      </c>
      <c r="G59" s="220">
        <f t="shared" si="1"/>
        <v>0</v>
      </c>
    </row>
    <row r="60" spans="1:7" ht="12.75">
      <c r="A60" s="215">
        <v>12</v>
      </c>
      <c r="B60" s="216" t="s">
        <v>331</v>
      </c>
      <c r="C60" s="217" t="s">
        <v>332</v>
      </c>
      <c r="D60" s="218" t="s">
        <v>14</v>
      </c>
      <c r="E60" s="216">
        <v>20</v>
      </c>
      <c r="F60" s="219">
        <v>0</v>
      </c>
      <c r="G60" s="220">
        <f t="shared" si="1"/>
        <v>0</v>
      </c>
    </row>
    <row r="61" spans="1:7" ht="12.75">
      <c r="A61" s="215">
        <v>13</v>
      </c>
      <c r="B61" s="216" t="s">
        <v>333</v>
      </c>
      <c r="C61" s="217" t="s">
        <v>334</v>
      </c>
      <c r="D61" s="218" t="s">
        <v>14</v>
      </c>
      <c r="E61" s="216">
        <v>45</v>
      </c>
      <c r="F61" s="219">
        <v>0</v>
      </c>
      <c r="G61" s="220">
        <f t="shared" si="1"/>
        <v>0</v>
      </c>
    </row>
    <row r="62" spans="1:7" ht="12.75">
      <c r="A62" s="215">
        <v>14</v>
      </c>
      <c r="B62" s="216" t="s">
        <v>335</v>
      </c>
      <c r="C62" s="217" t="s">
        <v>336</v>
      </c>
      <c r="D62" s="218" t="s">
        <v>60</v>
      </c>
      <c r="E62" s="216">
        <v>1</v>
      </c>
      <c r="F62" s="219">
        <v>0</v>
      </c>
      <c r="G62" s="220">
        <f t="shared" si="1"/>
        <v>0</v>
      </c>
    </row>
    <row r="63" spans="1:7" ht="12.75">
      <c r="A63" s="215">
        <v>15</v>
      </c>
      <c r="B63" s="216" t="s">
        <v>337</v>
      </c>
      <c r="C63" s="217" t="s">
        <v>338</v>
      </c>
      <c r="D63" s="218" t="s">
        <v>60</v>
      </c>
      <c r="E63" s="216">
        <v>1</v>
      </c>
      <c r="F63" s="219">
        <v>0</v>
      </c>
      <c r="G63" s="220">
        <f t="shared" si="1"/>
        <v>0</v>
      </c>
    </row>
    <row r="64" spans="1:7" ht="12.75">
      <c r="A64" s="215">
        <v>16</v>
      </c>
      <c r="B64" s="216" t="s">
        <v>339</v>
      </c>
      <c r="C64" s="217" t="s">
        <v>340</v>
      </c>
      <c r="D64" s="218" t="s">
        <v>60</v>
      </c>
      <c r="E64" s="216">
        <v>1</v>
      </c>
      <c r="F64" s="219">
        <v>0</v>
      </c>
      <c r="G64" s="220">
        <f t="shared" si="1"/>
        <v>0</v>
      </c>
    </row>
    <row r="65" spans="1:7" ht="12.75">
      <c r="A65" s="215">
        <v>17</v>
      </c>
      <c r="B65" s="216" t="s">
        <v>341</v>
      </c>
      <c r="C65" s="217" t="s">
        <v>342</v>
      </c>
      <c r="D65" s="218" t="s">
        <v>60</v>
      </c>
      <c r="E65" s="216">
        <v>1</v>
      </c>
      <c r="F65" s="219">
        <v>0</v>
      </c>
      <c r="G65" s="220">
        <f t="shared" si="1"/>
        <v>0</v>
      </c>
    </row>
    <row r="66" spans="1:7" ht="12.75">
      <c r="A66" s="215">
        <v>18</v>
      </c>
      <c r="B66" s="216" t="s">
        <v>343</v>
      </c>
      <c r="C66" s="217" t="s">
        <v>344</v>
      </c>
      <c r="D66" s="218" t="s">
        <v>60</v>
      </c>
      <c r="E66" s="216">
        <v>1</v>
      </c>
      <c r="F66" s="219">
        <v>0</v>
      </c>
      <c r="G66" s="220">
        <f t="shared" si="1"/>
        <v>0</v>
      </c>
    </row>
    <row r="67" spans="1:7" ht="12.75">
      <c r="A67" s="215">
        <v>19</v>
      </c>
      <c r="B67" s="216" t="s">
        <v>345</v>
      </c>
      <c r="C67" s="217" t="s">
        <v>346</v>
      </c>
      <c r="D67" s="218" t="s">
        <v>60</v>
      </c>
      <c r="E67" s="216">
        <v>1</v>
      </c>
      <c r="F67" s="219">
        <v>0</v>
      </c>
      <c r="G67" s="220">
        <f t="shared" si="1"/>
        <v>0</v>
      </c>
    </row>
    <row r="68" spans="1:7" ht="12.75">
      <c r="A68" s="215">
        <v>20</v>
      </c>
      <c r="B68" s="216" t="s">
        <v>347</v>
      </c>
      <c r="C68" s="217" t="s">
        <v>348</v>
      </c>
      <c r="D68" s="218" t="s">
        <v>51</v>
      </c>
      <c r="E68" s="216">
        <v>20</v>
      </c>
      <c r="F68" s="219">
        <v>0</v>
      </c>
      <c r="G68" s="220">
        <f t="shared" si="1"/>
        <v>0</v>
      </c>
    </row>
    <row r="69" spans="1:7" ht="12.75">
      <c r="A69" s="215">
        <v>21</v>
      </c>
      <c r="B69" s="216" t="s">
        <v>349</v>
      </c>
      <c r="C69" s="217" t="s">
        <v>350</v>
      </c>
      <c r="D69" s="218" t="s">
        <v>51</v>
      </c>
      <c r="E69" s="216">
        <v>20</v>
      </c>
      <c r="F69" s="219">
        <v>0</v>
      </c>
      <c r="G69" s="220">
        <f t="shared" si="1"/>
        <v>0</v>
      </c>
    </row>
    <row r="70" spans="1:7" ht="12.75">
      <c r="A70" s="215">
        <v>22</v>
      </c>
      <c r="B70" s="216" t="s">
        <v>351</v>
      </c>
      <c r="C70" s="217" t="s">
        <v>352</v>
      </c>
      <c r="D70" s="218" t="s">
        <v>27</v>
      </c>
      <c r="E70" s="216">
        <v>3</v>
      </c>
      <c r="F70" s="219">
        <f>ROUND(SUM(G49:G69)/100,2)</f>
        <v>0</v>
      </c>
      <c r="G70" s="220">
        <f t="shared" si="1"/>
        <v>0</v>
      </c>
    </row>
    <row r="71" spans="1:7" ht="12.75">
      <c r="A71" s="215">
        <v>23</v>
      </c>
      <c r="B71" s="216" t="s">
        <v>353</v>
      </c>
      <c r="C71" s="217" t="s">
        <v>354</v>
      </c>
      <c r="D71" s="218" t="s">
        <v>27</v>
      </c>
      <c r="E71" s="216">
        <v>10</v>
      </c>
      <c r="F71" s="219">
        <f>ROUND(SUM(G49:G70)/100,2)</f>
        <v>0</v>
      </c>
      <c r="G71" s="220">
        <f t="shared" si="1"/>
        <v>0</v>
      </c>
    </row>
    <row r="72" spans="1:7" ht="12.75">
      <c r="A72" s="221"/>
      <c r="B72" s="201" t="s">
        <v>25</v>
      </c>
      <c r="C72" s="201" t="s">
        <v>309</v>
      </c>
      <c r="D72" s="202"/>
      <c r="E72" s="202"/>
      <c r="F72" s="202"/>
      <c r="G72" s="222">
        <f>SUM(G49:G71)</f>
        <v>0</v>
      </c>
    </row>
    <row r="74" ht="12.75">
      <c r="C74" s="1" t="s">
        <v>355</v>
      </c>
    </row>
    <row r="75" spans="1:7" ht="12.75">
      <c r="A75" s="213" t="s">
        <v>239</v>
      </c>
      <c r="B75" s="200" t="s">
        <v>240</v>
      </c>
      <c r="C75" s="200" t="s">
        <v>241</v>
      </c>
      <c r="D75" s="200" t="s">
        <v>155</v>
      </c>
      <c r="E75" s="200" t="s">
        <v>242</v>
      </c>
      <c r="F75" s="200" t="s">
        <v>243</v>
      </c>
      <c r="G75" s="214" t="s">
        <v>244</v>
      </c>
    </row>
    <row r="76" spans="1:7" ht="12.75">
      <c r="A76" s="215">
        <v>1</v>
      </c>
      <c r="B76" s="216" t="s">
        <v>356</v>
      </c>
      <c r="C76" s="217" t="s">
        <v>274</v>
      </c>
      <c r="D76" s="218" t="s">
        <v>60</v>
      </c>
      <c r="E76" s="216">
        <v>1</v>
      </c>
      <c r="F76" s="219">
        <v>0</v>
      </c>
      <c r="G76" s="220">
        <f>ROUND(E76*F76,2)</f>
        <v>0</v>
      </c>
    </row>
    <row r="77" spans="1:7" ht="12.75">
      <c r="A77" s="215">
        <v>2</v>
      </c>
      <c r="B77" s="216" t="s">
        <v>357</v>
      </c>
      <c r="C77" s="217" t="s">
        <v>358</v>
      </c>
      <c r="D77" s="218" t="s">
        <v>237</v>
      </c>
      <c r="E77" s="216">
        <v>0</v>
      </c>
      <c r="F77" s="219">
        <v>0</v>
      </c>
      <c r="G77" s="220">
        <f>ROUND(E77*F77,2)</f>
        <v>0</v>
      </c>
    </row>
    <row r="78" spans="1:7" ht="12.75">
      <c r="A78" s="215">
        <v>3</v>
      </c>
      <c r="B78" s="216" t="s">
        <v>351</v>
      </c>
      <c r="C78" s="217" t="s">
        <v>352</v>
      </c>
      <c r="D78" s="218" t="s">
        <v>27</v>
      </c>
      <c r="E78" s="216">
        <v>3</v>
      </c>
      <c r="F78" s="219">
        <f>ROUND(SUM(G76:G77)/100,2)</f>
        <v>0</v>
      </c>
      <c r="G78" s="220">
        <f>ROUND(E78*F78,2)</f>
        <v>0</v>
      </c>
    </row>
    <row r="79" spans="1:7" ht="12.75">
      <c r="A79" s="215">
        <v>4</v>
      </c>
      <c r="B79" s="216" t="s">
        <v>353</v>
      </c>
      <c r="C79" s="217" t="s">
        <v>354</v>
      </c>
      <c r="D79" s="218" t="s">
        <v>27</v>
      </c>
      <c r="E79" s="216">
        <v>10</v>
      </c>
      <c r="F79" s="219">
        <f>ROUND(SUM(G76:G78)/100,2)</f>
        <v>0</v>
      </c>
      <c r="G79" s="220">
        <f>ROUND(E79*F79,2)</f>
        <v>0</v>
      </c>
    </row>
    <row r="80" spans="1:7" ht="12.75">
      <c r="A80" s="221"/>
      <c r="B80" s="201" t="s">
        <v>25</v>
      </c>
      <c r="C80" s="201" t="s">
        <v>355</v>
      </c>
      <c r="D80" s="202"/>
      <c r="E80" s="202"/>
      <c r="F80" s="202"/>
      <c r="G80" s="222">
        <f>SUM(G76:G79)</f>
        <v>0</v>
      </c>
    </row>
    <row r="82" ht="12.75">
      <c r="C82" s="1" t="s">
        <v>359</v>
      </c>
    </row>
    <row r="83" spans="1:7" ht="12.75">
      <c r="A83" s="213" t="s">
        <v>239</v>
      </c>
      <c r="B83" s="200" t="s">
        <v>240</v>
      </c>
      <c r="C83" s="200" t="s">
        <v>241</v>
      </c>
      <c r="D83" s="200" t="s">
        <v>155</v>
      </c>
      <c r="E83" s="200" t="s">
        <v>242</v>
      </c>
      <c r="F83" s="200" t="s">
        <v>243</v>
      </c>
      <c r="G83" s="214" t="s">
        <v>244</v>
      </c>
    </row>
    <row r="84" spans="1:7" ht="12.75">
      <c r="A84" s="215">
        <v>1</v>
      </c>
      <c r="B84" s="216" t="s">
        <v>360</v>
      </c>
      <c r="C84" s="217" t="s">
        <v>361</v>
      </c>
      <c r="D84" s="218" t="s">
        <v>51</v>
      </c>
      <c r="E84" s="216">
        <v>1</v>
      </c>
      <c r="F84" s="219">
        <v>0</v>
      </c>
      <c r="G84" s="220">
        <f aca="true" t="shared" si="2" ref="G84:G98">ROUND(E84*F84,2)</f>
        <v>0</v>
      </c>
    </row>
    <row r="85" spans="1:7" ht="12.75">
      <c r="A85" s="215">
        <v>2</v>
      </c>
      <c r="B85" s="216" t="s">
        <v>362</v>
      </c>
      <c r="C85" s="217" t="s">
        <v>363</v>
      </c>
      <c r="D85" s="218" t="s">
        <v>51</v>
      </c>
      <c r="E85" s="216">
        <v>5</v>
      </c>
      <c r="F85" s="219">
        <v>0</v>
      </c>
      <c r="G85" s="220">
        <f t="shared" si="2"/>
        <v>0</v>
      </c>
    </row>
    <row r="86" spans="1:7" ht="12.75">
      <c r="A86" s="215">
        <v>3</v>
      </c>
      <c r="B86" s="216" t="s">
        <v>364</v>
      </c>
      <c r="C86" s="217" t="s">
        <v>365</v>
      </c>
      <c r="D86" s="218" t="s">
        <v>51</v>
      </c>
      <c r="E86" s="216">
        <v>1</v>
      </c>
      <c r="F86" s="219">
        <v>0</v>
      </c>
      <c r="G86" s="220">
        <f t="shared" si="2"/>
        <v>0</v>
      </c>
    </row>
    <row r="87" spans="1:7" ht="12.75">
      <c r="A87" s="215">
        <v>4</v>
      </c>
      <c r="B87" s="216" t="s">
        <v>366</v>
      </c>
      <c r="C87" s="217" t="s">
        <v>367</v>
      </c>
      <c r="D87" s="218" t="s">
        <v>51</v>
      </c>
      <c r="E87" s="216">
        <v>1</v>
      </c>
      <c r="F87" s="219">
        <v>0</v>
      </c>
      <c r="G87" s="220">
        <f t="shared" si="2"/>
        <v>0</v>
      </c>
    </row>
    <row r="88" spans="1:7" ht="12.75">
      <c r="A88" s="215">
        <v>5</v>
      </c>
      <c r="B88" s="216" t="s">
        <v>368</v>
      </c>
      <c r="C88" s="217" t="s">
        <v>369</v>
      </c>
      <c r="D88" s="218" t="s">
        <v>60</v>
      </c>
      <c r="E88" s="216">
        <v>4</v>
      </c>
      <c r="F88" s="219">
        <v>0</v>
      </c>
      <c r="G88" s="220">
        <f t="shared" si="2"/>
        <v>0</v>
      </c>
    </row>
    <row r="89" spans="1:7" ht="12.75">
      <c r="A89" s="215">
        <v>6</v>
      </c>
      <c r="B89" s="216" t="s">
        <v>368</v>
      </c>
      <c r="C89" s="217" t="s">
        <v>370</v>
      </c>
      <c r="D89" s="218" t="s">
        <v>60</v>
      </c>
      <c r="E89" s="216">
        <v>4</v>
      </c>
      <c r="F89" s="219">
        <v>0</v>
      </c>
      <c r="G89" s="220">
        <f t="shared" si="2"/>
        <v>0</v>
      </c>
    </row>
    <row r="90" spans="1:7" ht="12.75">
      <c r="A90" s="215">
        <v>7</v>
      </c>
      <c r="B90" s="216" t="s">
        <v>335</v>
      </c>
      <c r="C90" s="217" t="s">
        <v>371</v>
      </c>
      <c r="D90" s="218" t="s">
        <v>60</v>
      </c>
      <c r="E90" s="216">
        <v>1</v>
      </c>
      <c r="F90" s="219">
        <v>0</v>
      </c>
      <c r="G90" s="220">
        <f t="shared" si="2"/>
        <v>0</v>
      </c>
    </row>
    <row r="91" spans="1:7" ht="12.75">
      <c r="A91" s="215">
        <v>8</v>
      </c>
      <c r="B91" s="216" t="s">
        <v>343</v>
      </c>
      <c r="C91" s="217" t="s">
        <v>372</v>
      </c>
      <c r="D91" s="218" t="s">
        <v>60</v>
      </c>
      <c r="E91" s="216">
        <v>1</v>
      </c>
      <c r="F91" s="219">
        <v>0</v>
      </c>
      <c r="G91" s="220">
        <f t="shared" si="2"/>
        <v>0</v>
      </c>
    </row>
    <row r="92" spans="1:7" ht="12.75">
      <c r="A92" s="215">
        <v>9</v>
      </c>
      <c r="B92" s="216" t="s">
        <v>373</v>
      </c>
      <c r="C92" s="217" t="s">
        <v>374</v>
      </c>
      <c r="D92" s="218" t="s">
        <v>51</v>
      </c>
      <c r="E92" s="216">
        <v>1</v>
      </c>
      <c r="F92" s="219">
        <v>0</v>
      </c>
      <c r="G92" s="220">
        <f t="shared" si="2"/>
        <v>0</v>
      </c>
    </row>
    <row r="93" spans="1:7" ht="12.75">
      <c r="A93" s="215">
        <v>10</v>
      </c>
      <c r="B93" s="216" t="s">
        <v>375</v>
      </c>
      <c r="C93" s="217" t="s">
        <v>376</v>
      </c>
      <c r="D93" s="218" t="s">
        <v>51</v>
      </c>
      <c r="E93" s="216">
        <v>1</v>
      </c>
      <c r="F93" s="219">
        <v>0</v>
      </c>
      <c r="G93" s="220">
        <f t="shared" si="2"/>
        <v>0</v>
      </c>
    </row>
    <row r="94" spans="1:7" ht="12.75">
      <c r="A94" s="215">
        <v>11</v>
      </c>
      <c r="B94" s="216" t="s">
        <v>377</v>
      </c>
      <c r="C94" s="217" t="s">
        <v>378</v>
      </c>
      <c r="D94" s="218" t="s">
        <v>51</v>
      </c>
      <c r="E94" s="216">
        <v>10</v>
      </c>
      <c r="F94" s="219">
        <v>0</v>
      </c>
      <c r="G94" s="220">
        <f t="shared" si="2"/>
        <v>0</v>
      </c>
    </row>
    <row r="95" spans="1:7" ht="12.75">
      <c r="A95" s="215">
        <v>12</v>
      </c>
      <c r="B95" s="216" t="s">
        <v>377</v>
      </c>
      <c r="C95" s="217" t="s">
        <v>379</v>
      </c>
      <c r="D95" s="218" t="s">
        <v>51</v>
      </c>
      <c r="E95" s="216">
        <v>3</v>
      </c>
      <c r="F95" s="219">
        <v>0</v>
      </c>
      <c r="G95" s="220">
        <f t="shared" si="2"/>
        <v>0</v>
      </c>
    </row>
    <row r="96" spans="1:7" ht="12.75">
      <c r="A96" s="215">
        <v>13</v>
      </c>
      <c r="B96" s="216" t="s">
        <v>377</v>
      </c>
      <c r="C96" s="217" t="s">
        <v>380</v>
      </c>
      <c r="D96" s="218" t="s">
        <v>51</v>
      </c>
      <c r="E96" s="216">
        <v>3</v>
      </c>
      <c r="F96" s="219">
        <v>0</v>
      </c>
      <c r="G96" s="220">
        <f t="shared" si="2"/>
        <v>0</v>
      </c>
    </row>
    <row r="97" spans="1:7" ht="12.75">
      <c r="A97" s="215">
        <v>14</v>
      </c>
      <c r="B97" s="216" t="s">
        <v>381</v>
      </c>
      <c r="C97" s="217" t="s">
        <v>382</v>
      </c>
      <c r="D97" s="218" t="s">
        <v>51</v>
      </c>
      <c r="E97" s="216">
        <v>1</v>
      </c>
      <c r="F97" s="219">
        <v>0</v>
      </c>
      <c r="G97" s="220">
        <f t="shared" si="2"/>
        <v>0</v>
      </c>
    </row>
    <row r="98" spans="1:7" ht="12.75">
      <c r="A98" s="215">
        <v>15</v>
      </c>
      <c r="B98" s="216" t="s">
        <v>383</v>
      </c>
      <c r="C98" s="217" t="s">
        <v>384</v>
      </c>
      <c r="D98" s="218" t="s">
        <v>27</v>
      </c>
      <c r="E98" s="216">
        <v>40</v>
      </c>
      <c r="F98" s="219">
        <f>ROUND(SUM(G84:G97)/100,2)</f>
        <v>0</v>
      </c>
      <c r="G98" s="220">
        <f t="shared" si="2"/>
        <v>0</v>
      </c>
    </row>
    <row r="99" spans="1:7" ht="12.75">
      <c r="A99" s="221"/>
      <c r="B99" s="201" t="s">
        <v>25</v>
      </c>
      <c r="C99" s="201" t="s">
        <v>359</v>
      </c>
      <c r="D99" s="202"/>
      <c r="E99" s="202"/>
      <c r="F99" s="202"/>
      <c r="G99" s="222">
        <f>SUM(G84:G98)</f>
        <v>0</v>
      </c>
    </row>
    <row r="101" ht="12.75">
      <c r="C101" s="1" t="s">
        <v>385</v>
      </c>
    </row>
    <row r="102" spans="1:7" ht="12.75">
      <c r="A102" s="213" t="s">
        <v>239</v>
      </c>
      <c r="B102" s="200" t="s">
        <v>240</v>
      </c>
      <c r="C102" s="200" t="s">
        <v>241</v>
      </c>
      <c r="D102" s="200" t="s">
        <v>155</v>
      </c>
      <c r="E102" s="200" t="s">
        <v>242</v>
      </c>
      <c r="F102" s="200" t="s">
        <v>243</v>
      </c>
      <c r="G102" s="214" t="s">
        <v>244</v>
      </c>
    </row>
    <row r="103" spans="1:7" ht="25.5">
      <c r="A103" s="215">
        <v>1</v>
      </c>
      <c r="B103" s="216" t="s">
        <v>386</v>
      </c>
      <c r="C103" s="217" t="s">
        <v>387</v>
      </c>
      <c r="D103" s="218" t="s">
        <v>43</v>
      </c>
      <c r="E103" s="216">
        <v>1</v>
      </c>
      <c r="F103" s="219">
        <v>0</v>
      </c>
      <c r="G103" s="220">
        <f>ROUND(E103*F103,2)</f>
        <v>0</v>
      </c>
    </row>
    <row r="104" spans="1:7" ht="12.75">
      <c r="A104" s="221"/>
      <c r="B104" s="201" t="s">
        <v>25</v>
      </c>
      <c r="C104" s="201" t="s">
        <v>385</v>
      </c>
      <c r="D104" s="202"/>
      <c r="E104" s="202"/>
      <c r="F104" s="202"/>
      <c r="G104" s="222">
        <f>SUM(G103:G103)</f>
        <v>0</v>
      </c>
    </row>
    <row r="106" ht="12.75">
      <c r="C106" s="1" t="s">
        <v>388</v>
      </c>
    </row>
    <row r="107" spans="1:7" ht="12.75">
      <c r="A107" s="213" t="s">
        <v>239</v>
      </c>
      <c r="B107" s="200" t="s">
        <v>240</v>
      </c>
      <c r="C107" s="200" t="s">
        <v>241</v>
      </c>
      <c r="D107" s="200" t="s">
        <v>155</v>
      </c>
      <c r="E107" s="200" t="s">
        <v>242</v>
      </c>
      <c r="F107" s="200" t="s">
        <v>243</v>
      </c>
      <c r="G107" s="214" t="s">
        <v>244</v>
      </c>
    </row>
    <row r="108" spans="1:7" ht="12.75">
      <c r="A108" s="215">
        <v>1</v>
      </c>
      <c r="B108" s="216" t="s">
        <v>386</v>
      </c>
      <c r="C108" s="217" t="s">
        <v>389</v>
      </c>
      <c r="D108" s="218" t="s">
        <v>43</v>
      </c>
      <c r="E108" s="216">
        <v>1</v>
      </c>
      <c r="F108" s="219">
        <v>0</v>
      </c>
      <c r="G108" s="220">
        <f>ROUND(E108*F108,2)</f>
        <v>0</v>
      </c>
    </row>
    <row r="109" spans="1:7" ht="12.75">
      <c r="A109" s="221"/>
      <c r="B109" s="201" t="s">
        <v>25</v>
      </c>
      <c r="C109" s="201" t="s">
        <v>388</v>
      </c>
      <c r="D109" s="202"/>
      <c r="E109" s="202"/>
      <c r="F109" s="202"/>
      <c r="G109" s="222">
        <f>SUM(G108:G108)</f>
        <v>0</v>
      </c>
    </row>
    <row r="111" ht="12.75">
      <c r="C111" s="1" t="s">
        <v>393</v>
      </c>
    </row>
    <row r="112" spans="2:5" ht="12.75">
      <c r="B112" s="205" t="s">
        <v>394</v>
      </c>
      <c r="C112" s="200" t="s">
        <v>241</v>
      </c>
      <c r="D112" s="200" t="s">
        <v>395</v>
      </c>
      <c r="E112" s="209" t="s">
        <v>396</v>
      </c>
    </row>
    <row r="113" spans="2:5" ht="12.75">
      <c r="B113" s="206" t="s">
        <v>397</v>
      </c>
      <c r="C113" s="203" t="s">
        <v>398</v>
      </c>
      <c r="D113" s="204">
        <v>21</v>
      </c>
      <c r="E113" s="210">
        <v>0</v>
      </c>
    </row>
    <row r="114" spans="2:5" ht="12.75">
      <c r="B114" s="206" t="s">
        <v>399</v>
      </c>
      <c r="C114" s="203" t="s">
        <v>400</v>
      </c>
      <c r="D114" s="204">
        <v>21</v>
      </c>
      <c r="E114" s="210">
        <v>0</v>
      </c>
    </row>
    <row r="115" spans="2:5" ht="12.75">
      <c r="B115" s="206" t="s">
        <v>401</v>
      </c>
      <c r="C115" s="203" t="s">
        <v>402</v>
      </c>
      <c r="D115" s="204">
        <v>21</v>
      </c>
      <c r="E115" s="210">
        <v>0</v>
      </c>
    </row>
    <row r="116" spans="2:5" ht="12.75">
      <c r="B116" s="206" t="s">
        <v>403</v>
      </c>
      <c r="C116" s="203" t="s">
        <v>404</v>
      </c>
      <c r="D116" s="204">
        <v>21</v>
      </c>
      <c r="E116" s="210">
        <v>0</v>
      </c>
    </row>
    <row r="117" spans="2:5" ht="12.75">
      <c r="B117" s="206" t="s">
        <v>405</v>
      </c>
      <c r="C117" s="203" t="s">
        <v>406</v>
      </c>
      <c r="D117" s="204">
        <v>21</v>
      </c>
      <c r="E117" s="210">
        <v>0</v>
      </c>
    </row>
    <row r="118" spans="2:5" ht="12.75">
      <c r="B118" s="206" t="s">
        <v>407</v>
      </c>
      <c r="C118" s="203" t="s">
        <v>389</v>
      </c>
      <c r="D118" s="204">
        <v>21</v>
      </c>
      <c r="E118" s="210">
        <v>0</v>
      </c>
    </row>
    <row r="119" spans="2:5" ht="12.75">
      <c r="B119" s="207"/>
      <c r="C119" s="201" t="s">
        <v>408</v>
      </c>
      <c r="D119" s="202"/>
      <c r="E119" s="211">
        <f>SUM(E113:E118)</f>
        <v>0</v>
      </c>
    </row>
    <row r="120" spans="2:5" ht="12.75">
      <c r="B120" s="208"/>
      <c r="E120" s="212"/>
    </row>
    <row r="121" spans="2:5" ht="12.75">
      <c r="B121" s="208"/>
      <c r="C121" s="1" t="s">
        <v>409</v>
      </c>
      <c r="E121" s="212"/>
    </row>
    <row r="122" spans="2:5" ht="12.75">
      <c r="B122" s="205" t="s">
        <v>237</v>
      </c>
      <c r="C122" s="200" t="s">
        <v>241</v>
      </c>
      <c r="D122" s="200" t="s">
        <v>395</v>
      </c>
      <c r="E122" s="209" t="s">
        <v>396</v>
      </c>
    </row>
    <row r="123" spans="2:5" ht="12.75">
      <c r="B123" s="206"/>
      <c r="C123" s="203" t="s">
        <v>410</v>
      </c>
      <c r="D123" s="204">
        <v>21</v>
      </c>
      <c r="E123" s="210">
        <f>SUMIF(D113:D118,D123,E113:E118)</f>
        <v>0</v>
      </c>
    </row>
    <row r="124" spans="2:5" ht="12.75">
      <c r="B124" s="206"/>
      <c r="C124" s="203" t="s">
        <v>411</v>
      </c>
      <c r="D124" s="204">
        <v>21</v>
      </c>
      <c r="E124" s="210">
        <f>ROUND(D124*E123/100,0)</f>
        <v>0</v>
      </c>
    </row>
    <row r="125" spans="2:5" ht="12.75">
      <c r="B125" s="206"/>
      <c r="C125" s="203" t="s">
        <v>410</v>
      </c>
      <c r="D125" s="204">
        <v>15</v>
      </c>
      <c r="E125" s="210">
        <f>SUMIF(D113:D118,D125,E113:E118)</f>
        <v>0</v>
      </c>
    </row>
    <row r="126" spans="2:5" ht="12.75">
      <c r="B126" s="206"/>
      <c r="C126" s="203" t="s">
        <v>411</v>
      </c>
      <c r="D126" s="204">
        <v>15</v>
      </c>
      <c r="E126" s="210">
        <f>ROUND(D126*E125/100,0)</f>
        <v>0</v>
      </c>
    </row>
    <row r="127" spans="2:5" ht="12.75">
      <c r="B127" s="206"/>
      <c r="C127" s="203" t="s">
        <v>410</v>
      </c>
      <c r="D127" s="204">
        <v>10</v>
      </c>
      <c r="E127" s="210">
        <f>SUMIF(D113:D118,D127,E113:E118)</f>
        <v>0</v>
      </c>
    </row>
    <row r="128" spans="2:5" ht="12.75">
      <c r="B128" s="206"/>
      <c r="C128" s="203" t="s">
        <v>411</v>
      </c>
      <c r="D128" s="204">
        <v>10</v>
      </c>
      <c r="E128" s="210">
        <f>ROUND(D128*E127/100,0)</f>
        <v>0</v>
      </c>
    </row>
    <row r="129" spans="2:5" ht="12.75">
      <c r="B129" s="206"/>
      <c r="C129" s="203" t="s">
        <v>412</v>
      </c>
      <c r="D129" s="204">
        <v>0</v>
      </c>
      <c r="E129" s="210">
        <f>E119-E127-E125-E123</f>
        <v>0</v>
      </c>
    </row>
    <row r="130" spans="2:5" ht="12.75">
      <c r="B130" s="207"/>
      <c r="C130" s="201" t="s">
        <v>413</v>
      </c>
      <c r="D130" s="202"/>
      <c r="E130" s="211">
        <f>SUM(E123:E129)</f>
        <v>0</v>
      </c>
    </row>
    <row r="133" ht="105" customHeight="1">
      <c r="C133" s="34" t="s">
        <v>415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Chochola</dc:creator>
  <cp:keywords/>
  <dc:description/>
  <cp:lastModifiedBy>Renata Nedvědová</cp:lastModifiedBy>
  <cp:lastPrinted>2022-06-23T08:23:21Z</cp:lastPrinted>
  <dcterms:created xsi:type="dcterms:W3CDTF">2008-09-12T14:05:46Z</dcterms:created>
  <dcterms:modified xsi:type="dcterms:W3CDTF">2022-06-23T08:23:24Z</dcterms:modified>
  <cp:category/>
  <cp:version/>
  <cp:contentType/>
  <cp:contentStatus/>
</cp:coreProperties>
</file>