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3"/>
  </bookViews>
  <sheets>
    <sheet name="Rekapitulace" sheetId="1" r:id="rId1"/>
    <sheet name="SO 000_SO 000" sheetId="2" r:id="rId2"/>
    <sheet name="SO 201_SO 000" sheetId="3" r:id="rId3"/>
    <sheet name="SO 201_SO 201" sheetId="4" r:id="rId4"/>
    <sheet name="SO 901_SO 901" sheetId="5" r:id="rId5"/>
  </sheets>
  <definedNames/>
  <calcPr calcId="152511"/>
</workbook>
</file>

<file path=xl/sharedStrings.xml><?xml version="1.0" encoding="utf-8"?>
<sst xmlns="http://schemas.openxmlformats.org/spreadsheetml/2006/main" count="1730" uniqueCount="563">
  <si>
    <t>Firma: Pontex, spol. s r.o.</t>
  </si>
  <si>
    <t>Rekapitulace ceny</t>
  </si>
  <si>
    <t>Stavba: 17 016 00 - II/237 Hořešovice, most ev.č.237-013b přes potok Zichovec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</si>
  <si>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</si>
  <si>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</si>
  <si>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</si>
  <si>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</si>
  <si>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</si>
  <si>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</si>
  <si>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</si>
  <si>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</si>
  <si>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</si>
  <si>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</si>
  <si>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</si>
  <si>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</si>
  <si>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17 016 00</t>
  </si>
  <si>
    <t>II/237 Hořešovice, most ev.č.237-013b přes potok Zichovec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</si>
  <si>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</si>
  <si>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</si>
  <si>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</si>
  <si>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</si>
  <si>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</si>
  <si>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</si>
  <si>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</si>
  <si>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</si>
  <si>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</si>
  <si>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2</t>
  </si>
  <si>
    <t>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</si>
  <si>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</si>
  <si>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</si>
  <si>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</si>
  <si>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</si>
  <si>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</si>
  <si>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</si>
  <si>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</si>
  <si>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</si>
  <si>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</si>
  <si>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</si>
  <si>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</si>
  <si>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</si>
  <si>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</si>
  <si>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</si>
  <si>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</si>
  <si>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</si>
  <si>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</si>
  <si>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</si>
  <si>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</si>
  <si>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SO 000</t>
  </si>
  <si>
    <t>SD</t>
  </si>
  <si>
    <t>Všeobecné konstrukce a práce</t>
  </si>
  <si>
    <t>P</t>
  </si>
  <si>
    <t>00410</t>
  </si>
  <si>
    <t>R</t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</si>
  <si>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</si>
  <si>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</si>
  <si>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</si>
  <si>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do 
původního nebo projektovaného stavu 
- zajištění bezpečnosti při provádění stavby ve smyslu bezpečnosti práce a ochrany  
životního prostředí 
- likvidace přebytečného stavebního materiálu odpovídajícím způsobem 
- péče o nepředané objekty a konstrukce stavby, jejich ošetřování 
- nutný rozsah stavebního pojištění budovaného díla na předmětné stavbě a pojištění 
odpovědnosti za škodu způsobenou dodavatelem třetí osobě 
- zajištění bankovních garancí 
- všechny další nutné náklady k řádnému a úplnému zhotovení předmětu díla zřejmé ze 
 zadávací dokumentace nebo místních podmínek</t>
  </si>
  <si>
    <t>VV</t>
  </si>
  <si>
    <t>1=1,00 [A]</t>
  </si>
  <si>
    <t>00420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</si>
  <si>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</si>
  <si>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Povodňového plánu stavby 
- zpracování Plánu bezpečnosti a ochrany zdraví při práci na staveništi (dle § 15, odst. 
2 zákona č. 309/2006 Sb., kterým se upravují další požadavky BOZP) 
- zpracování technologických postupů a plánů kontrol 
- pasportizace stavbou dotčených ploch a objektů 
- všechny další nutné činnosti k řádnému a úplnému zhotovení předmětu díla  
zřejmé ze zadávací dokumentace nebo místních podmínek</t>
  </si>
  <si>
    <t>02520</t>
  </si>
  <si>
    <t/>
  </si>
  <si>
    <t>ZKOUŠENÍ MATERIÁLŮ NEZÁVISLOU ZKUŠEBNOU</t>
  </si>
  <si>
    <t>2021_OTSKP</t>
  </si>
  <si>
    <t>Veškeré zkoušky dle KZP pro provedení a předání stavby</t>
  </si>
  <si>
    <t>02620</t>
  </si>
  <si>
    <t>ZKOUŠENÍ KONSTRUKCÍ A PRACÍ NEZÁVISLOU ZKUŠEBNOU</t>
  </si>
  <si>
    <t>Veškeré zkoušky dle KZP konstrukcí pro provedení a předání stavby</t>
  </si>
  <si>
    <t>02730</t>
  </si>
  <si>
    <t>POMOC PRÁCE ZŘÍZ NEBO ZAJIŠŤ OCHRANU INŽENÝRSKÝCH SÍTÍ</t>
  </si>
  <si>
    <t>Vytýčení veškerých inženýrských sítí a jejich ochrana během výstavby  
V blízkosti stavby se nachází vysokotlaký plynovod (DN100; společnosti GridServices,s.r.o.). Plynovod nebude stavbou dotčen, nicméně je potřeba jej po celou dobu stavby účinně chránit před poškozením, a dodržovat opatření v ochranném pásmu.   
Výskyt inženýrských sítí je nutno čerpat z koordinačních příloh stavby</t>
  </si>
  <si>
    <t>02910</t>
  </si>
  <si>
    <t>OSTATNÍ POŽADAVKY - ZEMĚMĚŘIČSKÁ MĚŘENÍ</t>
  </si>
  <si>
    <t>vytýčení stávajících sítí - vysokotlaký plynovod</t>
  </si>
  <si>
    <t>7</t>
  </si>
  <si>
    <t>02911</t>
  </si>
  <si>
    <t>OSTATNÍ POŽADAVKY - GEODETICKÉ ZAMĚŘENÍ</t>
  </si>
  <si>
    <t>Zaměření skutečného stavu po dokončení stavby vč. zákresu do katastrální mapy a její 
digitalizace</t>
  </si>
  <si>
    <t>8</t>
  </si>
  <si>
    <t>029412</t>
  </si>
  <si>
    <t>OSTATNÍ POŽADAVKY - VYPRACOVÁNÍ MOSTNÍHO LISTU</t>
  </si>
  <si>
    <t>KUS</t>
  </si>
  <si>
    <t>Aktualizace mostního listu</t>
  </si>
  <si>
    <t>02943</t>
  </si>
  <si>
    <t>OSTATNÍ POŽADAVKY - VYPRACOVÁNÍ RDS</t>
  </si>
  <si>
    <t>RDS z PDPS pro celou stavbu</t>
  </si>
  <si>
    <t>02944</t>
  </si>
  <si>
    <t>OSTAT POŽADAVKY - DOKUMENTACE SKUTEČ PROVEDENÍ V DIGIT FORMĚ</t>
  </si>
  <si>
    <t>Skutečného provedení stavby  
ve výkresové formě 4 paré</t>
  </si>
  <si>
    <t>02946</t>
  </si>
  <si>
    <t>OSTAT POŽADAVKY - FOTODOKUMENTACE</t>
  </si>
  <si>
    <t>Včetně zdokumentování stávajícího stavu, demolice a průběhu výstavby  
vč.fotodokumentace sousedících objektů</t>
  </si>
  <si>
    <t>12</t>
  </si>
  <si>
    <t>02950</t>
  </si>
  <si>
    <t>OSTATNÍ POŽADAVKY - POSUDKY, KONTROLY, REVIZNÍ ZPRÁVY</t>
  </si>
  <si>
    <t>Plán sledování a údržby mostu</t>
  </si>
  <si>
    <t>13</t>
  </si>
  <si>
    <t>029511</t>
  </si>
  <si>
    <t>OSTATNÍ POŽADAVKY - POSUDKY A KONTROLY</t>
  </si>
  <si>
    <t>HOD</t>
  </si>
  <si>
    <t>stanovení zatížitelnosti</t>
  </si>
  <si>
    <t>14</t>
  </si>
  <si>
    <t>02953</t>
  </si>
  <si>
    <t>OSTATNÍ POŽADAVKY - HLAVNÍ MOSTNÍ PROHLÍDKA</t>
  </si>
  <si>
    <t>1.HMP vč.eventuálního zpřístupnění</t>
  </si>
  <si>
    <t>15</t>
  </si>
  <si>
    <t>02991</t>
  </si>
  <si>
    <t>a</t>
  </si>
  <si>
    <t>OSTATNÍ POŽADAVKY - INFORMAČNÍ TABULE</t>
  </si>
  <si>
    <t>Označení stavby dle směrnic investora</t>
  </si>
  <si>
    <t>2=2,00 [A]</t>
  </si>
  <si>
    <t>16</t>
  </si>
  <si>
    <t>b</t>
  </si>
  <si>
    <t>označení stavby dle směrnic investora-omluvné tabule</t>
  </si>
  <si>
    <t>17</t>
  </si>
  <si>
    <t>03100</t>
  </si>
  <si>
    <t>ZAŘÍZENÍ STAVENIŠTĚ - ZŘÍZENÍ, PROVOZ, DEMONTÁŽ</t>
  </si>
  <si>
    <t>Vč .případného nájmu pozemku, vč. provizorních komunikací a případných záborů 
vč. buňkoviště, toalet a dalšího zařízení nezbytného pro provoz a řízení stavby po celou dobu její výstavby  
vč.oplocení a zábran proti vstupu   
vč.ohraničení celé stavby</t>
  </si>
  <si>
    <t>SO 201</t>
  </si>
  <si>
    <t>Most ev.č.237-013b</t>
  </si>
  <si>
    <t>Demolice</t>
  </si>
  <si>
    <t>015111</t>
  </si>
  <si>
    <t>POPLATKY ZA LIKVIDACŮ ODPADŮ NEKONTAMINOVANÝCH - 17 05 04  VYTĚŽENÉ ZEMINY A HORNINY -  I. TŘÍDA TĚŽITELNOSTI</t>
  </si>
  <si>
    <t>T</t>
  </si>
  <si>
    <t>zemina, kamenivo, kameny</t>
  </si>
  <si>
    <t>1,8*(539,73-77,57+12,32+14,22+23,87)=922,63 [A]</t>
  </si>
  <si>
    <t>015120</t>
  </si>
  <si>
    <t>POPLATKY ZA LIKVIDACŮ ODPADŮ NEKONTAMINOVANÝCH - 17 01 02  STAVEBNÍ A DEMOLIČNÍ SUŤ</t>
  </si>
  <si>
    <t>směsný demoliční a stavební odpad</t>
  </si>
  <si>
    <t>2,0*85,63=171,26 [A]</t>
  </si>
  <si>
    <t>015130</t>
  </si>
  <si>
    <t>POPLATKY ZA LIKVIDACŮ ODPADŮ NEKONTAMINOVANÝCH - 17 03 02  VYBOURANÝ ASFALTOVÝ BETON BEZ DEHTU</t>
  </si>
  <si>
    <t>živice</t>
  </si>
  <si>
    <t>1,8*22,27=40,09 [A]</t>
  </si>
  <si>
    <t>015140</t>
  </si>
  <si>
    <t>POPLATKY ZA LIKVIDACŮ ODPADŮ NEKONTAMINOVANÝCH - 17 01 01  BETON Z DEMOLIC OBJEKTŮ, ZÁKLADŮ TV</t>
  </si>
  <si>
    <t>železobeton</t>
  </si>
  <si>
    <t>2,5*(6,35)=15,88 [A]</t>
  </si>
  <si>
    <t>prostý beton - SC</t>
  </si>
  <si>
    <t>2,0*23,82=47,64 [A]</t>
  </si>
  <si>
    <t>Zemní práce</t>
  </si>
  <si>
    <t>11120</t>
  </si>
  <si>
    <t>ODSTRANĚNÍ KŘOVIN</t>
  </si>
  <si>
    <t>M2</t>
  </si>
  <si>
    <t>zarostlý vtok a výtok</t>
  </si>
  <si>
    <t>10=10,00 [A]</t>
  </si>
  <si>
    <t>11130</t>
  </si>
  <si>
    <t>SEJMUTÍ DRNU</t>
  </si>
  <si>
    <t>na vtoku a výtoku, podél křídel, po pravé straně v délce úpravy svahů</t>
  </si>
  <si>
    <t>1,25*4,10*22,0+1,25*21,5*3,0+4*1,25*35=368,38 [A]</t>
  </si>
  <si>
    <t>113138</t>
  </si>
  <si>
    <t>ODSTRANĚNÍ KRYTU ZPEVNĚNÝCH PLOCH S ASFALT POJIVEM, ODVOZ DO 20KM</t>
  </si>
  <si>
    <t>M3</t>
  </si>
  <si>
    <t>živičné spodní vrstvy - tl.100mm 
krajice na mostě</t>
  </si>
  <si>
    <t>vozovka 
205.66*0.10=20,57 [A] 
krajnice na mostě 
0.18*(4.79+4,68)=1,70 [B] 
Celkem: A+B=22,27 [C]</t>
  </si>
  <si>
    <t>113328</t>
  </si>
  <si>
    <t>ODSTRAN PODKL ZPEVNĚNÝCH PLOCH Z KAMENIVA NESTMEL, ODVOZ DO 20KM</t>
  </si>
  <si>
    <t>podkladní vrstvy vozovky  
nadnásyp kleby - ve vrcholu odhad 380mm 
nad patou klenby - odhad 380+500mm</t>
  </si>
  <si>
    <t>0.38*158,83=60,36 [A] 
2*0.5*(3,10+1,80)/2*5.5=13,48 [B] 
Celkem: A+B=73,84 [C]</t>
  </si>
  <si>
    <t>113348</t>
  </si>
  <si>
    <t>ODSTRAN PODKL ZPEVNĚNÝCH PLOCH S CEM POJIVEM, ODVOZ DO 20KM</t>
  </si>
  <si>
    <t>podkladní vozovkové vrstvy - odhad 150mm</t>
  </si>
  <si>
    <t>0.15*158,83=23,82 [A]</t>
  </si>
  <si>
    <t>113728</t>
  </si>
  <si>
    <t>FRÉZOVÁNÍ ZPEVNĚNÝCH PLOCH ASFALTOVÝCH, ODVOZ DO 20KM</t>
  </si>
  <si>
    <t>povinný odkup zhotovitele 
tl.vrstvy 95mm 
krajních 0.60m - tl.vrstvy 45mm</t>
  </si>
  <si>
    <t>213.50*0.095+6.55*0.60*0.045+6.53*0.60*0.045=20,64 [A]</t>
  </si>
  <si>
    <t>11525</t>
  </si>
  <si>
    <t>PŘEVEDENÍ VODY POTRUBÍM DN 600 NEBO ŽLABY R.O. DO 2,0M</t>
  </si>
  <si>
    <t>M</t>
  </si>
  <si>
    <t>zatrubnění potoka po dobu stavby - 2ks 
vč.úpravy nátoku 
vč.odstranění, uložení a skládkovného po dokončení stavby 
vč.případné manipulace v době stavby</t>
  </si>
  <si>
    <t>2*19=38,00 [A]</t>
  </si>
  <si>
    <t>122738</t>
  </si>
  <si>
    <t>ODKOPÁVKY A PROKOPÁVKY OBECNÉ TŘ. I, ODVOZ DO 20KM</t>
  </si>
  <si>
    <t>odkopávka hrázek  
vč.odvozu</t>
  </si>
  <si>
    <t>2*(0.75+2.25)/2*0.75*3.0=6,75 [A]</t>
  </si>
  <si>
    <t>12960</t>
  </si>
  <si>
    <t>ČIŠTĚNÍ VODOTEČÍ A MELIORAČ KANÁLŮ OD NÁNOSŮ</t>
  </si>
  <si>
    <t>před mostem a za mostem - 5m 
příkop podél silnice 
vč.odvozu na skládku</t>
  </si>
  <si>
    <t>2*5.0*0.5*3.0=15,00 [A] 
20.0*1.5*0.3=9,00 [B] 
Celkem: A+B=24,00 [C]</t>
  </si>
  <si>
    <t>131738</t>
  </si>
  <si>
    <t>HLOUBENÍ JAM ZAPAŽ I NEPAŽ TŘ. I, ODVOZ DO 20KM</t>
  </si>
  <si>
    <t>vč. odvozu na skládku  
výkop přechodových oblastí  
výkop v korytě potoka</t>
  </si>
  <si>
    <t>2*9,57*4,0/4,28*(8,50+2*1,0+3,8)=255,80 [D] 
5.77*4,0/4,28*(8,50+2*1,0+1.5)=64,71 [B] 
Celkem: D+B=320,51 [E]</t>
  </si>
  <si>
    <t>snížení úrovně základové půdy v případě požadované výměny podzákladí dle závěru při převzetí ZS geologem 
předpokládaná tl. výměny podzákladí 0,50m 
položka čerpána výhradně se souhlasem TDI</t>
  </si>
  <si>
    <t>7,80*0,50*(8,5+2*1,0)=40,95 [A]</t>
  </si>
  <si>
    <t>17120</t>
  </si>
  <si>
    <t>ULOŽENÍ SYPANINY DO NÁSYPŮ A NA SKLÁDKY BEZ ZHUTNĚNÍ</t>
  </si>
  <si>
    <t>na skládku a meziskládku</t>
  </si>
  <si>
    <t>320,51+40,95+24,0+6,75+73,84+0,2*368,38=539,73 [A]</t>
  </si>
  <si>
    <t>18</t>
  </si>
  <si>
    <t>17750</t>
  </si>
  <si>
    <t>ZEMNÍ HRÁZKY ZE ZEMIN NEPROPUSTNÝCH</t>
  </si>
  <si>
    <t>vč.dodávky zeminy  
pro zatrubnění potoka</t>
  </si>
  <si>
    <t>Základy</t>
  </si>
  <si>
    <t>19</t>
  </si>
  <si>
    <t>21361</t>
  </si>
  <si>
    <t>DRENÁŽNÍ VRSTVY Z GEOTEXTILIE</t>
  </si>
  <si>
    <t>v případě výměny podzákladí - uloženo pod štěrkový polštář 
položka čerpána jen na základě souhlasu TDI v souladu se závěrem geologa při přejímce ZS</t>
  </si>
  <si>
    <t>7,80*(8,5+2*1,0)=81,90 [A]</t>
  </si>
  <si>
    <t>Vodorovné konstrukce</t>
  </si>
  <si>
    <t>20</t>
  </si>
  <si>
    <t>451312</t>
  </si>
  <si>
    <t>PODKLADNÍ A VÝPLŇOVÉ VRSTVY Z PROSTÉHO BETONU C12/15</t>
  </si>
  <si>
    <t>výměna podzákladí  
položka čerpána jen na základě souhlasu TDI v souladu se závěrem geologa při přejímce ZS</t>
  </si>
  <si>
    <t>Ostatní konstrukce a práce</t>
  </si>
  <si>
    <t>21</t>
  </si>
  <si>
    <t>9113B3</t>
  </si>
  <si>
    <t>SVODIDLO OCEL SILNIČ JEDNOSTR, ÚROVEŇ ZADRŽ H1 - DEMONTÁŽ S PŘESUNEM</t>
  </si>
  <si>
    <t>vč.odvozu a uložení dle pokynu investora</t>
  </si>
  <si>
    <t>2*11,25=22,50 [A]</t>
  </si>
  <si>
    <t>22</t>
  </si>
  <si>
    <t>919111</t>
  </si>
  <si>
    <t>ŘEZÁNÍ ASFALTOVÉHO KRYTU VOZOVEK TL DO 50MM</t>
  </si>
  <si>
    <t>řezaná spára v místě napojení na stávající stav - řezání obrusné vrstvy vozovky</t>
  </si>
  <si>
    <t>6,55+6,53=13,08 [A]</t>
  </si>
  <si>
    <t>23</t>
  </si>
  <si>
    <t>966128</t>
  </si>
  <si>
    <t>BOURÁNÍ KONSTRUKCÍ Z KAMENE NA SUCHO S ODVOZEM DO 20KM</t>
  </si>
  <si>
    <t>kamenná rovnanina za rubem klenby</t>
  </si>
  <si>
    <t>2*(1,80+1,0)/2*0.80*5.50=12,32 [A]</t>
  </si>
  <si>
    <t>24</t>
  </si>
  <si>
    <t>966138</t>
  </si>
  <si>
    <t>BOURÁNÍ KONSTRUKCÍ Z KAMENE NA MC S ODVOZEM DO 20KM</t>
  </si>
  <si>
    <t>klenba z lomového kamene s lícním pásem z pískovcových kvádrů vč.omítky</t>
  </si>
  <si>
    <t>0.50*5.50*5.17=14,22 [A]</t>
  </si>
  <si>
    <t>25</t>
  </si>
  <si>
    <t>opěry - původní z lomového kamene</t>
  </si>
  <si>
    <t>2*5.50*1.40*1.55=23,87 [A]</t>
  </si>
  <si>
    <t>26</t>
  </si>
  <si>
    <t>966148</t>
  </si>
  <si>
    <t>BOURÁNÍ KONSTRUKCÍ Z CIHEL A TVÁRNIC S ODVOZEM DO 20KM</t>
  </si>
  <si>
    <t>rozšíření opěr ze struskových cihel, křídla  
poprsní zídky</t>
  </si>
  <si>
    <t>opěry 
2*4.79*(2.60+0.8)*1.88=61,24 [A] 
křídla 
(1.69+1,40+1,94+1,70)*(2.60+0.8)*1.00=22,88 [B] 
poprsní zídky 
2*0.35*0.45*4.79=1,51 [C] 
Celkem: A+B+C=85,63 [D]</t>
  </si>
  <si>
    <t>27</t>
  </si>
  <si>
    <t>966168</t>
  </si>
  <si>
    <t>BOURÁNÍ KONSTRUKCÍ ZE ŽELEZOBETONU S ODVOZEM DO 20KM</t>
  </si>
  <si>
    <t>žlb deska nad rozšířením nk</t>
  </si>
  <si>
    <t>2*0,25*4,79*2,20+2*0,25*0,45*4,79=6,35 [A]</t>
  </si>
  <si>
    <t>28</t>
  </si>
  <si>
    <t>96618</t>
  </si>
  <si>
    <t>BOURÁNÍ KONSTRUKCÍ KOVOVÝCH</t>
  </si>
  <si>
    <t>rozšíření nk ocelovými nosníky I280 - 47.9kg/m 
vč.odvozu do kovošrotu 
event.výzisk je majetekem investora</t>
  </si>
  <si>
    <t>2*3*5,0*0.0479=1,44 [A]</t>
  </si>
  <si>
    <t>Most ev.č.237-031b</t>
  </si>
  <si>
    <t xml:space="preserve">  SO 201</t>
  </si>
  <si>
    <t>z meziskládky</t>
  </si>
  <si>
    <t>77,57=77,57 [A]</t>
  </si>
  <si>
    <t>126730R</t>
  </si>
  <si>
    <t>ZŘÍZENÍ STUPŇŮ V PODLOŽÍ NÁSYPŮ TŘ. I - KOMPLET</t>
  </si>
  <si>
    <t>2018_OTSKP</t>
  </si>
  <si>
    <t>kompletní provedení - vytvoření stupňů pro royšíření násypu sil.tělesa 
vč.naložení, odvozu, uložení na skládku a skládkovného - komplet</t>
  </si>
  <si>
    <t>1.25*22.0*4.11+0*5*21.5*3.0=113,03 [A]</t>
  </si>
  <si>
    <t>17290R</t>
  </si>
  <si>
    <t>ZŘÍZENÍ TĚSNĚNÍ Z JINÝCH MATERIÁLŮ</t>
  </si>
  <si>
    <t>těsnící vrstva za rubem rámu z PE folie vč. všech ochranných vrstev a geotextílie</t>
  </si>
  <si>
    <t>40,48*2/3+38,40*2/3=52,59 [A]</t>
  </si>
  <si>
    <t>17380</t>
  </si>
  <si>
    <t>ZEMNÍ KRAJNICE A DOSYPÁVKY Z NAKUPOVANÝCH MATERIÁLŮ</t>
  </si>
  <si>
    <t>-dosypání svahů podél komunikace po pravé straně  z nakupovaného materiálu 
odhad - průměrná vrstva dosypávky svahu - 0,60m 
vč.dosypání zazubení 
-dosypání krajnice po levé straně - tl.0.25m 
-dosypání svahů podél křídel - po levé straně 
vč.nákupu materiálu</t>
  </si>
  <si>
    <t>1.25*(0,60+0.15)*(22,0+7.75)*4,11+1.25*(0,60+0.15)*(22,5+6.95)*3,0=197,46 [A] 
0.25*1.5*(22.0+22.5)=16,69 [B] 
2*(0.75*1.25-0.75*0.75/2)*4.0=5,25 [C] 
Celkem: A+B+C=219,40 [D]</t>
  </si>
  <si>
    <t>17411</t>
  </si>
  <si>
    <t>ZÁSYP JAM A RÝH ZEMINOU SE ZHUTNĚNÍM</t>
  </si>
  <si>
    <t>zásyp za rubem opěry do úrovně těsnící folie 
z meziskládky</t>
  </si>
  <si>
    <t>2*3,55*4,0/4,28*7,5=49,77 [A] 
2*(1+1,5/2)*8,5*4/4,28=27,80 [B] 
Celkem: A+B=77,57 [C]</t>
  </si>
  <si>
    <t>17481</t>
  </si>
  <si>
    <t>ZÁSYP JAM A RÝH Z NAKUPOVANÝCH MATERIÁLŮ</t>
  </si>
  <si>
    <t>vč.nákupu materiálu 
vč.hutnění na požadovanou mez 
dosypání přechodových oblastí</t>
  </si>
  <si>
    <t>2*4,15*4,0/4,28*7,50=58,18 [A]</t>
  </si>
  <si>
    <t>17581</t>
  </si>
  <si>
    <t>OBSYP POTRUBÍ A OBJEKTŮ Z NAKUPOVANÝCH MATERIÁLŮ</t>
  </si>
  <si>
    <t>drenážní obsyp rubu opěry vč.obsypu drenážní trubky</t>
  </si>
  <si>
    <t>2*1,20*0,6*7,50=10,80 [A]</t>
  </si>
  <si>
    <t>18222</t>
  </si>
  <si>
    <t>ROZPROSTŘENÍ ORNICE VE SVAHU V TL DO 0,15M</t>
  </si>
  <si>
    <t>1,25*4,10*22,0+1,25*21,5*3,0+3*1,25*25=287,13 [A]</t>
  </si>
  <si>
    <t>18222R</t>
  </si>
  <si>
    <t>DODÁNÍ REKULTIVAČNÍ ZEMINY</t>
  </si>
  <si>
    <t>vč.nákupu a dodání zeminy</t>
  </si>
  <si>
    <t>0,15*(1,25*4,10*22,0+1,25*21,5*3,0+3*1,25*25)=43,07 [A]</t>
  </si>
  <si>
    <t>18245</t>
  </si>
  <si>
    <t>ZALOŽENÍ TRÁVNÍKU ZATRAVŇOVACÍ TEXTILIÍ (ROHOŽÍ)</t>
  </si>
  <si>
    <t>18247</t>
  </si>
  <si>
    <t>OŠETŘOVÁNÍ TRÁVNÍKU</t>
  </si>
  <si>
    <t>4x</t>
  </si>
  <si>
    <t>4*368,38=1 473,52 [A]</t>
  </si>
  <si>
    <t>21263</t>
  </si>
  <si>
    <t>TRATIVODY KOMPLET Z TRUB Z PLAST HMOT DN DO 150MM</t>
  </si>
  <si>
    <t>drenáž za rubem rámu vč. vyústění skrz stěnu rámu</t>
  </si>
  <si>
    <t>2*8,05+2*2,0+3,71+3,85+4,40+3,56=35,62 [A]</t>
  </si>
  <si>
    <t>Svislé konstrukce</t>
  </si>
  <si>
    <t>31717</t>
  </si>
  <si>
    <t>KOVOVÉ KONSTRUKCE PRO KOTVENÍ ŘÍMSY</t>
  </si>
  <si>
    <t>KG</t>
  </si>
  <si>
    <t>po 1m nad n.k. 
odhad 6g/ks</t>
  </si>
  <si>
    <t>6*(7+7)=84,00 [A]</t>
  </si>
  <si>
    <t>317325</t>
  </si>
  <si>
    <t>ŘÍMSY ZE ŽELEZOBETONU DO C30/37</t>
  </si>
  <si>
    <t>C30/37 XF4 
na n.k. a křídlech</t>
  </si>
  <si>
    <t>(0,8*0,245+0,35*0,30)*(13,12+13,52)=8,02 [A]</t>
  </si>
  <si>
    <t>317365</t>
  </si>
  <si>
    <t>VÝZTUŽ ŘÍMS Z OCELI 10505, B500B</t>
  </si>
  <si>
    <t>odhad výztuže 150kg/m3</t>
  </si>
  <si>
    <t>0,15*8,02=1,20 [A]</t>
  </si>
  <si>
    <t>389325</t>
  </si>
  <si>
    <t>MOSTNÍ RÁMOVÉ KONSTRUKCE ZE ŽELEZOBETONU C30/37</t>
  </si>
  <si>
    <t>C 30/37 XF2 - viz TZ 
rámová konstrukce celkem - základová deska, stojky, příčle, křídla 
vč.vlysu s letopočtem 
vč.výplně a těsnění dilatačních, smršťovacích a pracovních spar</t>
  </si>
  <si>
    <t>(5,8*0,6+0,6*3,27+0,6*3,17+0,42*1,6+2*(0,42+0,6)/2*1,2)*8,5=78,54 [D] 
0,50*(7,78+6,80+6,50+7,0)=14,04 [B] 
Celkem: D+B=92,58 [E]</t>
  </si>
  <si>
    <t>389365</t>
  </si>
  <si>
    <t>VÝZTUŽ MOSTNÍ RÁMOVÉ KONSTRUKCE Z OCELI 10505, B500B</t>
  </si>
  <si>
    <t>odhad 250kg/m3 
vč.ochranného epoxid.nátěru v roysahu +-50mm od pracovní spáry</t>
  </si>
  <si>
    <t>0,25*92,58=23,15 [A]</t>
  </si>
  <si>
    <t>434125</t>
  </si>
  <si>
    <t>SCHODIŠŤOVÉ STUPNĚ, Z DÍLCŮ ŽELEZOBETON DO C30/37</t>
  </si>
  <si>
    <t>revizní schodiště z žlb dílců vč.vyztužení</t>
  </si>
  <si>
    <t>14*0,50*0,18*0,75=0,95 [A]</t>
  </si>
  <si>
    <t>podkladní beton pod základovou desku 
podkladní beton pod drenážní trubku</t>
  </si>
  <si>
    <t>0,15*7,80*(8,50+2*1,0)*4,28/4=13,14 [D] 
2*0,30*1,10*8,03=5,30 [B] 
Celkem: D+B=18,44 [E]</t>
  </si>
  <si>
    <t>podkladní a výplňový beton pro vytvarování kinety uvnitř tubusu rámu</t>
  </si>
  <si>
    <t>1,95*(4,0/4,28)*9,10=16,58 [A]</t>
  </si>
  <si>
    <t>451313</t>
  </si>
  <si>
    <t>PODKLADNÍ A VÝPLŇOVÉ VRSTVY Z PROSTÉHO BETONU C16/20</t>
  </si>
  <si>
    <t>C16/20n- XF1 
Betonové lože pro dlažbu -0,15m</t>
  </si>
  <si>
    <t>zádlažba za koncem křídel 
3*(0,15)*4,0*0,80+0,15*4,0*(0,8+1,25)/2+0,15*0,30*0,6=2,08 [F] 
odláždění svahu 
0,15*1,25*(25,00)=4,69 [B] 
dláždění na vtoku a výtoku 
0,15*(1,25*4,6+2,50+1,25*2,50)=1,71 [C] 
0,15*(1,25*3,17+2,87+1,25*5,31)=2,02 [D] 
odláždění podél křídel 
0,15*0,5*(4,85+4,0+4,85)=1,03 [G] 
Celkem: F+B+C+D+G=11,53 [H]</t>
  </si>
  <si>
    <t>45131A</t>
  </si>
  <si>
    <t>PODKLADNÍ A VÝPLŇOVÉ VRSTVY Z PROSTÉHO BETONU C20/25</t>
  </si>
  <si>
    <t>betonové lože C20/25n-XF3 pod terénní schodiště</t>
  </si>
  <si>
    <t>1,25*0,15*0,75*4,0=0,56 [A]</t>
  </si>
  <si>
    <t>45157</t>
  </si>
  <si>
    <t>PODKLADNÍ A VÝPLŇOVÉ VRSTVY Z KAMENIVA TĚŽENÉHO</t>
  </si>
  <si>
    <t>ŠD podsyp pod dlažbou v tl.0.10m 
pod zádlažbou za rubem křídel, svahy 
pod terénní schodiště</t>
  </si>
  <si>
    <t>zádlažba za koncem křídel 
3*(0,10)*4,0*0,80+0,10*4,0*(0,8+1,25)/2+0,10*0,30*0,6=1,39 [F] 
odláždění svahu 
0,10*1,25*(25,00)=3,13 [B] 
dláždění na vtoku a výtoku 
0,10*(1,25*4,6+2,50+1,25*2,50)=1,14 [C] 
0,10*(1,25*3,17+2,87+1,25*5,31)=1,35 [D] 
odláždění podél křídel 
0,10*0,5*(4,85+4,0+4,85)=0,69 [G] 
pod schodiště 
0,10*1,25*0,75*4,0=0,38 [E] 
Celkem: F+B+C+D+G+E=8,08 [H]</t>
  </si>
  <si>
    <t>45860</t>
  </si>
  <si>
    <t>VÝPLŇ ZA OPĚRAMI A ZDMI Z MEZEROVITÉHO BETONU</t>
  </si>
  <si>
    <t>samostatný přechodový klín 
obsyp drenážní trubky</t>
  </si>
  <si>
    <t>(0,3+0,6)/2*(40,48+38,40)=35,50 [A] 
2*0,3*0,3*8,05=1,45 [B] 
Celkem: A+B=36,95 [C]</t>
  </si>
  <si>
    <t>465512</t>
  </si>
  <si>
    <t>DLAŽBY Z LOMOVÉHO KAMENE NA MC</t>
  </si>
  <si>
    <t>vč.olemování dlažby zakončujícími prahy</t>
  </si>
  <si>
    <t>v tubusu rámu 
tl. lože 0,05m</t>
  </si>
  <si>
    <t>(0,15+0,05)*(0,4+0,3*1,25*2+3,0)*9,10=7,55 [A]</t>
  </si>
  <si>
    <t>467314</t>
  </si>
  <si>
    <t>STUPNĚ A PRAHY VODNÍCH KORYT Z PROSTÉHO BETONU C25/30</t>
  </si>
  <si>
    <t>betonové prahy v korytě potoka na vtoku a výtoku</t>
  </si>
  <si>
    <t>2*0,40*1,10*(2*0,8*1,25+0,7)=2,38 [A]</t>
  </si>
  <si>
    <t>Komunikace</t>
  </si>
  <si>
    <t>56140</t>
  </si>
  <si>
    <t>KAMENIVO ZPEVNĚNÉ CEMENTEM</t>
  </si>
  <si>
    <t>KSC C8/10 - 0.15m</t>
  </si>
  <si>
    <t>0,15*(9,90*7,5+5,70*7,5)=17,55 [A]</t>
  </si>
  <si>
    <t>29</t>
  </si>
  <si>
    <t>56334</t>
  </si>
  <si>
    <t>VOZOVKOVÉ VRSTVY ZE ŠTĚRKODRTI TL. DO 200MM</t>
  </si>
  <si>
    <t>podkladní vozovková vrstva  
ŠDa - 200mm 
ČSN 736126, ČSN EN 13285</t>
  </si>
  <si>
    <t>(9,90*7,5+5,70*7,5)=117,00 [A]</t>
  </si>
  <si>
    <t>30</t>
  </si>
  <si>
    <t>56963</t>
  </si>
  <si>
    <t>ZPEVNĚNÍ KRAJNIC Z RECYKLOVANÉHO MATERIÁLU TL DO 150MM - DEFINITIVNÍ</t>
  </si>
  <si>
    <t>2*1,50*22,0+2*1,50*22,50=133,50 [A]</t>
  </si>
  <si>
    <t>31</t>
  </si>
  <si>
    <t>572121</t>
  </si>
  <si>
    <t>INFILTRAČNÍ POSTŘIK ASFALTOVÝ DO 1,0KG/M2</t>
  </si>
  <si>
    <t>PI-A 1.1kg/m2 (C60 BP5) 
ČSN 736129, ČSN EN13808</t>
  </si>
  <si>
    <t>9,90*7,5+5,70*7,5=117,00 [A]</t>
  </si>
  <si>
    <t>32</t>
  </si>
  <si>
    <t>572213</t>
  </si>
  <si>
    <t>SPOJOVACÍ POSTŘIK Z EMULZE DO 0,5KG/M2</t>
  </si>
  <si>
    <t>PS-EP 0.30kg/m2 
ČSN 736129, ČSN EN 13808</t>
  </si>
  <si>
    <t>2*251,63-2*0,6*6,55=495,40 [A]</t>
  </si>
  <si>
    <t>33</t>
  </si>
  <si>
    <t>57476</t>
  </si>
  <si>
    <t>VOZOVKOVÉ VÝZTUŽNÉ VRSTVY Z GEOMŘÍŽOVINY S TKANINOU</t>
  </si>
  <si>
    <t>nad rubem rámu, uloženo na ložné vrstvě vozovky</t>
  </si>
  <si>
    <t>1,5*8,05*2=24,15 [A]</t>
  </si>
  <si>
    <t>34</t>
  </si>
  <si>
    <t>574A44</t>
  </si>
  <si>
    <t>ASFALTOVÝ BETON PRO OBRUSNÉ VRSTVY ACO 11+, 11S TL. 50MM</t>
  </si>
  <si>
    <t>asfaltový beton střednězrnný ACO 11+ modifik. - 45mm 
PmB 25/55-65 
ČSN 736121, ČSN EN 3108-1</t>
  </si>
  <si>
    <t>251,63=251,63 [A]</t>
  </si>
  <si>
    <t>35</t>
  </si>
  <si>
    <t>574D66</t>
  </si>
  <si>
    <t>ASFALTOVÝ BETON PRO LOŽNÍ VRSTVY MODIFIK ACL 16+, 16S TL. 70MM</t>
  </si>
  <si>
    <t>asfaltový beton střednězrnný ACL 16+   
50/70 modif 
ČSN 736121, ČSN EN 3108-1</t>
  </si>
  <si>
    <t>100,76+101,19=201,95 [A]</t>
  </si>
  <si>
    <t>36</t>
  </si>
  <si>
    <t>574E88</t>
  </si>
  <si>
    <t>ASFALTOVÝ BETON PRO PODKLADNÍ VRSTVY ACP 22+, 22S TL. 90MM</t>
  </si>
  <si>
    <t>asfaltový beton střednězrnný ACP 22S modif. 50/70 
ČSN 736121, ČSN EN 3108-1</t>
  </si>
  <si>
    <t>96,85+97,22=194,07 [A]</t>
  </si>
  <si>
    <t>37</t>
  </si>
  <si>
    <t>575C53</t>
  </si>
  <si>
    <t>LITÝ ASFALT MA IV (OCHRANA MOSTNÍ IZOLACE) 11 TL. 40MM</t>
  </si>
  <si>
    <t>na mostě 
litý asfalt jemnozrnný MA 11 IV  PmB10/40-65 
ČSN 736121, ČSN EN 3108-1</t>
  </si>
  <si>
    <t>41,77=41,77 [A]</t>
  </si>
  <si>
    <t>Přidružená stavební výroba</t>
  </si>
  <si>
    <t>38</t>
  </si>
  <si>
    <t>711111</t>
  </si>
  <si>
    <t>IZOLACE BĚŽNÝCH KONSTRUKCÍ PROTI ZEMNÍ VLHKOSTI ASFALTOVÝMI NÁTĚRY</t>
  </si>
  <si>
    <t>ALP+2xALN</t>
  </si>
  <si>
    <t>(4,0+2*0,7)*9,10+2*(0,585+0,3+1,5)*8,03+7,79+6,79+11,20+6,53+6,99+11,20=137,94 [A]</t>
  </si>
  <si>
    <t>39</t>
  </si>
  <si>
    <t>711112</t>
  </si>
  <si>
    <t>IZOLACE BĚŽNÝCH KONSTRUKCÍ PROTI ZEMNÍ VLHKOSTI ASFALTOVÝMI PÁSY</t>
  </si>
  <si>
    <t>rub rámu - zataženo až pod drenáž</t>
  </si>
  <si>
    <t>2*2,65*8,03=42,56 [A]</t>
  </si>
  <si>
    <t>40</t>
  </si>
  <si>
    <t>711442</t>
  </si>
  <si>
    <t>IZOLACE MOSTOVEK CELOPLOŠNÁ ASFALTOVÝMI PÁSY S PEČETÍCÍ VRSTVOU</t>
  </si>
  <si>
    <t>NAIP na kotevně-impregnační nátěr</t>
  </si>
  <si>
    <t>47,35+2*(0,6+0,15)*8,033=59,40 [A]</t>
  </si>
  <si>
    <t>41</t>
  </si>
  <si>
    <t>711502</t>
  </si>
  <si>
    <t>OCHRANA IZOLACE NA POVRCHU ASFALTOVÝMI PÁSY</t>
  </si>
  <si>
    <t>ochrana izolace pod římsami afaltovými pásy s kovovou vložkou</t>
  </si>
  <si>
    <t>2*0,65*5,57=7,24 [A]</t>
  </si>
  <si>
    <t>42</t>
  </si>
  <si>
    <t>711509</t>
  </si>
  <si>
    <t>OCHRANA IZOLACE NA POVRCHU TEXTILIÍ</t>
  </si>
  <si>
    <t>netkaná geotextílie drenážní a ochranná  
min.600g/m2, po stlačení min.tl 6mm 
na rubu rámu a veškeré plochy opatřené izolačním nátěrem</t>
  </si>
  <si>
    <t>2*2,65*8,03=42,56 [A] 
(4,0+2*0,7)*9,10+2*(0,585+0,3+1,5)*8,03+7,79+6,79+11,20+6,53+6,99+11,20=137,94 [D] 
Celkem: A+D=180,50 [E]</t>
  </si>
  <si>
    <t>43</t>
  </si>
  <si>
    <t>78382</t>
  </si>
  <si>
    <t>NÁTĚRY BETON KONSTR TYP S2 (OS-B)</t>
  </si>
  <si>
    <t>nátěr bočních líců nk + 0.25m spodní povrch nk.</t>
  </si>
  <si>
    <t>2*0,25*(1,30+1,30+1,71)+2*2,80=7,76 [A]</t>
  </si>
  <si>
    <t>44</t>
  </si>
  <si>
    <t>78383</t>
  </si>
  <si>
    <t>NÁTĚRY BETON KONSTR TYP S4 (OS-C)</t>
  </si>
  <si>
    <t>kraje říms</t>
  </si>
  <si>
    <t>(0,15+0,15)*(13,12+13,52)=7,99 [A]</t>
  </si>
  <si>
    <t>45</t>
  </si>
  <si>
    <t>9113B1</t>
  </si>
  <si>
    <t>SVODIDLO OCEL SILNIČ JEDNOSTR, ÚROVEŇ ZADRŽ H1 -DODÁVKA A MONTÁŽ</t>
  </si>
  <si>
    <t>ocelové silniční svodidlo umístěné za konci říms 
zakončeno dlouhým výškovým náběhem</t>
  </si>
  <si>
    <t>4*25,50=102,00 [A]</t>
  </si>
  <si>
    <t>46</t>
  </si>
  <si>
    <t>9117C1</t>
  </si>
  <si>
    <t>SVOD OCEL ZÁBRADEL ÚROVEŇ ZADRŽ H2 - DODÁVKA A MONTÁŽ</t>
  </si>
  <si>
    <t>13,12+13,52=26,64 [A]</t>
  </si>
  <si>
    <t>47</t>
  </si>
  <si>
    <t>91345</t>
  </si>
  <si>
    <t>NIVELAČNÍ ZNAČKY KOVOVÉ</t>
  </si>
  <si>
    <t>opěra - 3ks 
n.k. - po obou stranách- střed pole, nad podpěrou 
vč.kompletního uchycení</t>
  </si>
  <si>
    <t>4+2=6,00 [A]</t>
  </si>
  <si>
    <t>48</t>
  </si>
  <si>
    <t>91355</t>
  </si>
  <si>
    <t>EVIDENČNÍ ČÍSLO MOSTU</t>
  </si>
  <si>
    <t>kompletní včetně uchycení 
vč.odstranění stávajících</t>
  </si>
  <si>
    <t>49</t>
  </si>
  <si>
    <t>915211</t>
  </si>
  <si>
    <t>VODOROVNÉ DOPRAVNÍ ZNAČENÍ PLASTEM HLADKÉ - DODÁVKA A POKLÁDKA</t>
  </si>
  <si>
    <t>definitivní dopravní značení 
délka úseku úpravy +50m před a za úpravou</t>
  </si>
  <si>
    <t>(2*0.25+1*0.125)*(60+2*50)=100,00 [A]</t>
  </si>
  <si>
    <t>50</t>
  </si>
  <si>
    <t>917212</t>
  </si>
  <si>
    <t>ZÁHONOVÉ OBRUBY Z BETONOVÝCH OBRUBNÍKŮ ŠÍŘ 80MM</t>
  </si>
  <si>
    <t>Do betonového lože 
Lemování zádlažby za koncem křídel, podél terénního schodiště,lemování zádlažby podél křídel</t>
  </si>
  <si>
    <t>9,05+1,0+1,55+4,0*2+1,0*3+4,0*3+0,5*2+4,8+9,85+3,55=53,80 [A]</t>
  </si>
  <si>
    <t>51</t>
  </si>
  <si>
    <t>917224</t>
  </si>
  <si>
    <t>SILNIČNÍ A CHODNÍKOVÉ OBRUBY Z BETONOVÝCH OBRUBNÍKŮ ŠÍŘ 150MM</t>
  </si>
  <si>
    <t>Do betonového lože, výškový náběh</t>
  </si>
  <si>
    <t>4*4,0=16,00 [A]</t>
  </si>
  <si>
    <t>52</t>
  </si>
  <si>
    <t>řezaná spára nad ruběm opěry 
v místě napojení na stav.stav</t>
  </si>
  <si>
    <t>2*6,55+2*8,05=29,20 [A]</t>
  </si>
  <si>
    <t>53</t>
  </si>
  <si>
    <t>931324</t>
  </si>
  <si>
    <t>TĚSNĚNÍ DILATAČ SPAR ASF ZÁLIVKOU MODIFIK PRŮŘ DO 400MM2</t>
  </si>
  <si>
    <t>s předtěsněním 
podél říms</t>
  </si>
  <si>
    <t>54</t>
  </si>
  <si>
    <t>931325</t>
  </si>
  <si>
    <t>TĚSNĚNÍ DILATAČ SPAR ASF ZÁLIVKOU MODIFIK PRŮŘ DO 600MM2</t>
  </si>
  <si>
    <t>bez předtěsnění 
podél říms 
v místě napojení na stávající vozovku za konce úpravy  
těsnění řezané spáry nad rubem opěry</t>
  </si>
  <si>
    <t>13,12+13,52=26,64 [D] 
6,55*2+8,05*2=29,20 [B] 
Celkem: D+B=55,84 [E]</t>
  </si>
  <si>
    <t>55</t>
  </si>
  <si>
    <t>935212</t>
  </si>
  <si>
    <t>PŘÍKOPOVÉ ŽLABY Z BETON TVÁRNIC ŠÍŘ DO 600MM DO BETONU TL 100MM</t>
  </si>
  <si>
    <t>skluzy za konci křídel včetně úpravy nátoku vč.lože</t>
  </si>
  <si>
    <t>1,25*3,70+9,20+2,5+8,25*1,25+1,25*2,80=30,14 [A]</t>
  </si>
  <si>
    <t>56</t>
  </si>
  <si>
    <t>93639R</t>
  </si>
  <si>
    <t>UKLIDŇOVACÍ A VSAKOVACÍ JÍMKA</t>
  </si>
  <si>
    <t>vsakovací jímka kompletní  
zaústěny skluzy</t>
  </si>
  <si>
    <t>SO 901</t>
  </si>
  <si>
    <t>Dopravně-inženýrská opatření</t>
  </si>
  <si>
    <t xml:space="preserve">  SO 901</t>
  </si>
  <si>
    <t>02720</t>
  </si>
  <si>
    <t>POMOC PRÁCE ZŘÍZ NEBO ZAJIŠŤ REGULACI A OCHRANU DOPRAVY</t>
  </si>
  <si>
    <t>aktualizace DIO vč.projednání, včetně získání DIR</t>
  </si>
  <si>
    <t>029119R</t>
  </si>
  <si>
    <t>PASPORTIZACE POZEMKŮ , OBJEKTŮ A ZAŘÍZENÍ</t>
  </si>
  <si>
    <t>pasportizace komunikaci, které by mohly být využívány jako neznačená objízdná trasa 
paspotizace staveb v okolí vč.vedení nadzemních IS 
před započetím a po skončení DIO</t>
  </si>
  <si>
    <t>mechanická zábrana proti náhodnému vjezdu vozidel do prostoru stavby  
- předpokládá se využití vybouraného nebo vytěženého materiálu 
vč.odstranění,  následného odvozu a likvidace 
vč.skládkovného - kompet</t>
  </si>
  <si>
    <t>2*20=40,00 [A]</t>
  </si>
  <si>
    <t>57790A</t>
  </si>
  <si>
    <t>VÝSPRAVA VÝTLUKŮ SMĚSÍ ACO (KUBATURA)</t>
  </si>
  <si>
    <t>přesný rozsah bude stanoven na základě pasportizace před a po DIO 
uvedení objízdných tras do původního stavu 
prům. hl. vysprávky - 0.075m 
využití položky bude odsouhlaseno investorem 
zhotovitel je oprávněn uvedenou položku či její část čerpat výhradně se souhlasem TDI</t>
  </si>
  <si>
    <t>objízdná trasa 1,70m 
odhad 2%plochy objízdné trasy 
prum.š.kom cca 6,50m 
0.02*0.075*6,50*1700=16,58 [A]</t>
  </si>
  <si>
    <t>91400</t>
  </si>
  <si>
    <t>DOČASNÉ ZAKRYTÍ NEBO OTOČENÍ STÁVAJÍCÍCH DOPRAVNÍCH ZNAČEK</t>
  </si>
  <si>
    <t>odhad 
zajištění DIO je plně věcí zhotovitele vč.DIR</t>
  </si>
  <si>
    <t>914123</t>
  </si>
  <si>
    <t>DOPRAVNÍ ZNAČKY ZÁKLADNÍ VELIKOSTI OCELOVÉ FÓLIE TŘ 1 - DEMONTÁŽ</t>
  </si>
  <si>
    <t>odstranění vč.uložení dle pokynu investora 
- stávající vyznačení zatížitelnosti a dodatkové tabulky - kompletní 
- deformované značky v místě přilehlé křižovatky</t>
  </si>
  <si>
    <t>2+2=4,00 [A]</t>
  </si>
  <si>
    <t>914131</t>
  </si>
  <si>
    <t>DOPRAVNÍ ZNAČKY ZÁKLADNÍ VELIKOSTI OCELOVÉ FÓLIE TŘ 2 - DODÁVKA A MONTÁŽ</t>
  </si>
  <si>
    <t>obnova trvalého svislého dopravního značení v místě stavby 
komplet vč.kotvení  
obnovené značení v místě přilehlé křižovatky</t>
  </si>
  <si>
    <t>914132</t>
  </si>
  <si>
    <t>DOPRAVNÍ ZNAČKY ZÁKLADNÍ VELIKOSTI OCELOVÉ FÓLIE TŘ 2 - MONTÁŽ S PŘEMÍSTĚNÍM</t>
  </si>
  <si>
    <t>provizorní dopravní značení 
viz PD 
zajištění DIO je plně věcí zhotovitele vč.DIR 
vč.rezervy - 5ks 
rezervu je možno čerpat jen se souhlasem TDI</t>
  </si>
  <si>
    <t>4+5=9,00 [A]</t>
  </si>
  <si>
    <t>914133</t>
  </si>
  <si>
    <t>DOPRAVNÍ ZNAČKY ZÁKLADNÍ VELIKOSTI OCELOVÉ FÓLIE TŘ 2 - DEMONTÁŽ</t>
  </si>
  <si>
    <t>914139</t>
  </si>
  <si>
    <t>DOPRAV ZNAČKY ZÁKLAD VEL OCEL FÓLIE TŘ 2 - NÁJEMNÉ</t>
  </si>
  <si>
    <t>KSDEN</t>
  </si>
  <si>
    <t>viz PD 
zajištění DIO je plně věcí zhotovitele vč.DIR 
vč.rezervy 5ks 
rezervu je možno čerpat jen se souhlasem TDI 
délka výstavby 90dní</t>
  </si>
  <si>
    <t>9*90=810,00 [A]</t>
  </si>
  <si>
    <t>914332</t>
  </si>
  <si>
    <t>DOPRAV ZNAČKY ZMENŠ VEL OCEL FÓLIE TŘ 2 - MONTÁŽ S PŘESUNEM</t>
  </si>
  <si>
    <t>provizorní dopravní značení 
směrové tabule pro značení objížďky IS11b, IS11c, dodatkové tabule 
zajištění DIO je plně věcí zhotovitele vč.DIR 
vč.rezervy - 5ks 
rezervu je možno čerpat jen se souhlasem TDI</t>
  </si>
  <si>
    <t>8+3+5=16,00 [A]</t>
  </si>
  <si>
    <t>914333</t>
  </si>
  <si>
    <t>DOPRAV ZNAČKY ZMENŠ VEL OCEL FÓLIE TŘ 2 - DEMONTÁŽ</t>
  </si>
  <si>
    <t>viz PD 
zajištění DIO je plně věcí zhotovitele vč.DIR 
rezervu je možno čerpat jen se souhlasem TDI</t>
  </si>
  <si>
    <t>16=16,00 [A]</t>
  </si>
  <si>
    <t>914339</t>
  </si>
  <si>
    <t>DOPRAV ZNAČKY ZMENŠ VEL OCEL FÓLIE TŘ 2 - NÁJEMNÉ</t>
  </si>
  <si>
    <t>viz PD 
zajištění DIO je plně věcí zhotovitele vč.DIR 
délka výstavby 90dní</t>
  </si>
  <si>
    <t>16*90=1 440,00 [A]</t>
  </si>
  <si>
    <t>914432</t>
  </si>
  <si>
    <t>DOPRAVNÍ ZNAČKY 100X150CM OCELOVÉ FÓLIE TŘ 2 - MONTÁŽ S PŘEMÍSTĚNÍM</t>
  </si>
  <si>
    <t>viz PD 
zajištění DIO je plně věcí zhotovitele vč.DIR 
IS11a 
vč.rezervy - 2ks 
rezervu je možno čerpat jen se souhlasem TDI</t>
  </si>
  <si>
    <t>3+2=5,00 [A]</t>
  </si>
  <si>
    <t>914433</t>
  </si>
  <si>
    <t>DOPRAVNÍ ZNAČKY 100X150CM OCELOVÉ FÓLIE TŘ 2 - DEMONTÁŽ</t>
  </si>
  <si>
    <t>viz PD 
zajištění DIO je plně věcí zhotovitele vč.DIR</t>
  </si>
  <si>
    <t>5=5,00 [A]</t>
  </si>
  <si>
    <t>914439</t>
  </si>
  <si>
    <t>DOPRAV ZNAČKY 100X150CM OCEL FÓLIE TŘ 2 - NÁJEMNÉ</t>
  </si>
  <si>
    <t>6*90=540,00 [A]</t>
  </si>
  <si>
    <t>916122</t>
  </si>
  <si>
    <t>DOPRAV SVĚTLO VÝSTRAŽ SOUPRAVA 3KS - MONTÁŽ S PŘESUNEM</t>
  </si>
  <si>
    <t>světelná závora v místě uzavření mostu resp.jeho části - zabránění vjezdu vozidel na staveniště 
umístěno na Z02</t>
  </si>
  <si>
    <t>916123</t>
  </si>
  <si>
    <t>DOPRAV SVĚTLO VÝSTRAŽ SOUPRAVA 3KS - DEMONTÁŽ</t>
  </si>
  <si>
    <t>světelná závora proti vjezdu na staveniště 
umítěno na Z02</t>
  </si>
  <si>
    <t>916129</t>
  </si>
  <si>
    <t>DOPRAV SVĚTLO VÝSTRAŽ SOUPRAVA 3KS - NÁJEMNÉ</t>
  </si>
  <si>
    <t>světelná závora proti vjezdu na staveniště 
délka výstavby 90dní 
umístěno na.Z02</t>
  </si>
  <si>
    <t>2*90=180,00 [A]</t>
  </si>
  <si>
    <t>916312</t>
  </si>
  <si>
    <t>DOPRAVNÍ ZÁBRANY Z2 S FÓLIÍ TŘ 1 - MONTÁŽ S PŘESUNEM</t>
  </si>
  <si>
    <t>provizorní dopravní značení - Z2</t>
  </si>
  <si>
    <t>916313</t>
  </si>
  <si>
    <t>DOPRAVNÍ ZÁBRANY Z2 S FÓLIÍ TŘ 1 - DEMONTÁŽ</t>
  </si>
  <si>
    <t>916319</t>
  </si>
  <si>
    <t>DOPRAVNÍ ZÁBRANY Z2 - NÁJEMNÉ</t>
  </si>
  <si>
    <t>délka výstavby 90dní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</si>
</sst>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3" borderId="6" xfId="0" applyFont="1" applyFill="1" applyBorder="1"/>
    <xf numFmtId="0" fontId="3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4" fontId="3" fillId="3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0+C10+C12+C15</f>
        <v>0</v>
      </c>
      <c r="D6" s="8"/>
      <c r="E6" s="8"/>
    </row>
    <row r="7" spans="1:5" ht="12.75" customHeight="1">
      <c r="A7" s="8"/>
      <c r="B7" s="10" t="s">
        <v>5</v>
      </c>
      <c r="C7" s="13">
        <f>0+E10+E12+E15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3" t="s">
        <v>19</v>
      </c>
      <c r="B10" s="23" t="s">
        <v>20</v>
      </c>
      <c r="C10" s="24">
        <f>0+C11</f>
        <v>0</v>
      </c>
      <c r="D10" s="24">
        <f>0+D11</f>
        <v>0</v>
      </c>
      <c r="E10" s="24">
        <f>0+E11</f>
        <v>0</v>
      </c>
    </row>
    <row r="11" spans="1:5" ht="12.75" customHeight="1">
      <c r="A11" s="25" t="s">
        <v>47</v>
      </c>
      <c r="B11" s="25" t="s">
        <v>20</v>
      </c>
      <c r="C11" s="26">
        <f>'SO 000_SO 000'!I3</f>
        <v>0</v>
      </c>
      <c r="D11" s="26">
        <f>'SO 000_SO 000'!O2</f>
        <v>0</v>
      </c>
      <c r="E11" s="26">
        <f>C11+D11</f>
        <v>0</v>
      </c>
    </row>
    <row r="12" spans="1:5" ht="12.75" customHeight="1">
      <c r="A12" s="23" t="s">
        <v>120</v>
      </c>
      <c r="B12" s="23" t="s">
        <v>121</v>
      </c>
      <c r="C12" s="24">
        <f>0+C13+C14</f>
        <v>0</v>
      </c>
      <c r="D12" s="24">
        <f>0+D13+D14</f>
        <v>0</v>
      </c>
      <c r="E12" s="24">
        <f>0+E13+E14</f>
        <v>0</v>
      </c>
    </row>
    <row r="13" spans="1:5" ht="12.75" customHeight="1">
      <c r="A13" s="25" t="s">
        <v>47</v>
      </c>
      <c r="B13" s="25" t="s">
        <v>122</v>
      </c>
      <c r="C13" s="26">
        <f>'SO 201_SO 000'!I3</f>
        <v>0</v>
      </c>
      <c r="D13" s="26">
        <f>'SO 201_SO 000'!O2</f>
        <v>0</v>
      </c>
      <c r="E13" s="26">
        <f>C13+D13</f>
        <v>0</v>
      </c>
    </row>
    <row r="14" spans="1:5" ht="12.75" customHeight="1">
      <c r="A14" s="25" t="s">
        <v>247</v>
      </c>
      <c r="B14" s="25" t="s">
        <v>246</v>
      </c>
      <c r="C14" s="26">
        <f>'SO 201_SO 201'!I3</f>
        <v>0</v>
      </c>
      <c r="D14" s="26">
        <f>'SO 201_SO 201'!O2</f>
        <v>0</v>
      </c>
      <c r="E14" s="26">
        <f>C14+D14</f>
        <v>0</v>
      </c>
    </row>
    <row r="15" spans="1:5" ht="12.75" customHeight="1">
      <c r="A15" s="23" t="s">
        <v>486</v>
      </c>
      <c r="B15" s="23" t="s">
        <v>487</v>
      </c>
      <c r="C15" s="24">
        <f>0+C16</f>
        <v>0</v>
      </c>
      <c r="D15" s="24">
        <f>0+D16</f>
        <v>0</v>
      </c>
      <c r="E15" s="24">
        <f>0+E16</f>
        <v>0</v>
      </c>
    </row>
    <row r="16" spans="1:5" ht="12.75" customHeight="1">
      <c r="A16" s="25" t="s">
        <v>488</v>
      </c>
      <c r="B16" s="25" t="s">
        <v>487</v>
      </c>
      <c r="C16" s="26">
        <f>'SO 901_SO 901'!I3</f>
        <v>0</v>
      </c>
      <c r="D16" s="26">
        <f>'SO 901_SO 901'!O2</f>
        <v>0</v>
      </c>
      <c r="E16" s="26">
        <f>C16+D16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</f>
        <v>0</v>
      </c>
      <c r="P2" t="s">
        <v>27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19</v>
      </c>
      <c r="I3" s="41">
        <f>0+I9</f>
        <v>0</v>
      </c>
      <c r="J3" s="16"/>
      <c r="O3" t="s">
        <v>23</v>
      </c>
      <c r="P3" t="s">
        <v>26</v>
      </c>
    </row>
    <row r="4" spans="1:16" ht="15" customHeight="1">
      <c r="A4" t="s">
        <v>17</v>
      </c>
      <c r="B4" s="18" t="s">
        <v>18</v>
      </c>
      <c r="C4" s="4" t="s">
        <v>19</v>
      </c>
      <c r="D4" s="7"/>
      <c r="E4" s="19" t="s">
        <v>20</v>
      </c>
      <c r="F4" s="8"/>
      <c r="G4" s="8"/>
      <c r="H4" s="17"/>
      <c r="I4" s="17"/>
      <c r="J4" s="8"/>
      <c r="O4" t="s">
        <v>24</v>
      </c>
      <c r="P4" t="s">
        <v>26</v>
      </c>
    </row>
    <row r="5" spans="1:16" ht="12.75" customHeight="1">
      <c r="A5" t="s">
        <v>21</v>
      </c>
      <c r="B5" s="21" t="s">
        <v>22</v>
      </c>
      <c r="C5" s="3" t="s">
        <v>19</v>
      </c>
      <c r="D5" s="2"/>
      <c r="E5" s="22" t="s">
        <v>20</v>
      </c>
      <c r="F5" s="12"/>
      <c r="G5" s="12"/>
      <c r="H5" s="12"/>
      <c r="I5" s="12"/>
      <c r="J5" s="12"/>
      <c r="O5" t="s">
        <v>25</v>
      </c>
      <c r="P5" t="s">
        <v>26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26</v>
      </c>
      <c r="D8" s="20" t="s">
        <v>27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0+I10+I13+I16+I19+I22+I25+I28+I31+I34+I37+I40+I43+I46+I49+I52+I55+I58</f>
        <v>0</v>
      </c>
      <c r="R9">
        <f>0+O10+O13+O16+O19+O22+O25+O28+O31+O34+O37+O40+O43+O46+O49+O52+O55+O58</f>
        <v>0</v>
      </c>
    </row>
    <row r="10" spans="1:16" ht="12.75">
      <c r="A10" s="27" t="s">
        <v>50</v>
      </c>
      <c r="B10" s="32" t="s">
        <v>31</v>
      </c>
      <c r="C10" s="32" t="s">
        <v>51</v>
      </c>
      <c r="D10" s="27" t="s">
        <v>52</v>
      </c>
      <c r="E10" s="33" t="s">
        <v>53</v>
      </c>
      <c r="F10" s="34" t="s">
        <v>54</v>
      </c>
      <c r="G10" s="35">
        <v>1</v>
      </c>
      <c r="H10" s="35">
        <v>0</v>
      </c>
      <c r="I10" s="35">
        <f>ROUND(ROUND(H10,2)*ROUND(G10,2),2)</f>
        <v>0</v>
      </c>
      <c r="J10" s="34"/>
      <c r="O10">
        <f>(I10*21)/100</f>
        <v>0</v>
      </c>
      <c r="P10" t="s">
        <v>26</v>
      </c>
    </row>
    <row r="11" spans="1:5" ht="229.5">
      <c r="A11" s="36" t="s">
        <v>55</v>
      </c>
      <c r="E11" s="37" t="s">
        <v>56</v>
      </c>
    </row>
    <row r="12" spans="1:5" ht="12.75">
      <c r="A12" s="40" t="s">
        <v>57</v>
      </c>
      <c r="E12" s="39" t="s">
        <v>58</v>
      </c>
    </row>
    <row r="13" spans="1:16" ht="12.75">
      <c r="A13" s="27" t="s">
        <v>50</v>
      </c>
      <c r="B13" s="32" t="s">
        <v>26</v>
      </c>
      <c r="C13" s="32" t="s">
        <v>59</v>
      </c>
      <c r="D13" s="27" t="s">
        <v>52</v>
      </c>
      <c r="E13" s="33" t="s">
        <v>60</v>
      </c>
      <c r="F13" s="34" t="s">
        <v>54</v>
      </c>
      <c r="G13" s="35">
        <v>1</v>
      </c>
      <c r="H13" s="35">
        <v>0</v>
      </c>
      <c r="I13" s="35">
        <f>ROUND(ROUND(H13,2)*ROUND(G13,2),2)</f>
        <v>0</v>
      </c>
      <c r="J13" s="34"/>
      <c r="O13">
        <f>(I13*21)/100</f>
        <v>0</v>
      </c>
      <c r="P13" t="s">
        <v>26</v>
      </c>
    </row>
    <row r="14" spans="1:5" ht="153">
      <c r="A14" s="36" t="s">
        <v>55</v>
      </c>
      <c r="E14" s="37" t="s">
        <v>61</v>
      </c>
    </row>
    <row r="15" spans="1:5" ht="12.75">
      <c r="A15" s="40" t="s">
        <v>57</v>
      </c>
      <c r="E15" s="39" t="s">
        <v>58</v>
      </c>
    </row>
    <row r="16" spans="1:16" ht="12.75">
      <c r="A16" s="27" t="s">
        <v>50</v>
      </c>
      <c r="B16" s="32" t="s">
        <v>27</v>
      </c>
      <c r="C16" s="32" t="s">
        <v>62</v>
      </c>
      <c r="D16" s="27" t="s">
        <v>63</v>
      </c>
      <c r="E16" s="33" t="s">
        <v>64</v>
      </c>
      <c r="F16" s="34" t="s">
        <v>54</v>
      </c>
      <c r="G16" s="35">
        <v>1</v>
      </c>
      <c r="H16" s="35">
        <v>0</v>
      </c>
      <c r="I16" s="35">
        <f>ROUND(ROUND(H16,2)*ROUND(G16,2),2)</f>
        <v>0</v>
      </c>
      <c r="J16" s="34" t="s">
        <v>65</v>
      </c>
      <c r="O16">
        <f>(I16*21)/100</f>
        <v>0</v>
      </c>
      <c r="P16" t="s">
        <v>26</v>
      </c>
    </row>
    <row r="17" spans="1:5" ht="12.75">
      <c r="A17" s="36" t="s">
        <v>55</v>
      </c>
      <c r="E17" s="37" t="s">
        <v>66</v>
      </c>
    </row>
    <row r="18" spans="1:5" ht="12.75">
      <c r="A18" s="40" t="s">
        <v>57</v>
      </c>
      <c r="E18" s="39" t="s">
        <v>58</v>
      </c>
    </row>
    <row r="19" spans="1:16" ht="12.75">
      <c r="A19" s="27" t="s">
        <v>50</v>
      </c>
      <c r="B19" s="32" t="s">
        <v>35</v>
      </c>
      <c r="C19" s="32" t="s">
        <v>67</v>
      </c>
      <c r="D19" s="27" t="s">
        <v>63</v>
      </c>
      <c r="E19" s="33" t="s">
        <v>68</v>
      </c>
      <c r="F19" s="34" t="s">
        <v>54</v>
      </c>
      <c r="G19" s="35">
        <v>1</v>
      </c>
      <c r="H19" s="35">
        <v>0</v>
      </c>
      <c r="I19" s="35">
        <f>ROUND(ROUND(H19,2)*ROUND(G19,2),2)</f>
        <v>0</v>
      </c>
      <c r="J19" s="34" t="s">
        <v>65</v>
      </c>
      <c r="O19">
        <f>(I19*21)/100</f>
        <v>0</v>
      </c>
      <c r="P19" t="s">
        <v>26</v>
      </c>
    </row>
    <row r="20" spans="1:5" ht="12.75">
      <c r="A20" s="36" t="s">
        <v>55</v>
      </c>
      <c r="E20" s="37" t="s">
        <v>69</v>
      </c>
    </row>
    <row r="21" spans="1:5" ht="12.75">
      <c r="A21" s="40" t="s">
        <v>57</v>
      </c>
      <c r="E21" s="39" t="s">
        <v>58</v>
      </c>
    </row>
    <row r="22" spans="1:16" ht="12.75">
      <c r="A22" s="27" t="s">
        <v>50</v>
      </c>
      <c r="B22" s="32" t="s">
        <v>37</v>
      </c>
      <c r="C22" s="32" t="s">
        <v>70</v>
      </c>
      <c r="D22" s="27" t="s">
        <v>63</v>
      </c>
      <c r="E22" s="33" t="s">
        <v>71</v>
      </c>
      <c r="F22" s="34" t="s">
        <v>54</v>
      </c>
      <c r="G22" s="35">
        <v>1</v>
      </c>
      <c r="H22" s="35">
        <v>0</v>
      </c>
      <c r="I22" s="35">
        <f>ROUND(ROUND(H22,2)*ROUND(G22,2),2)</f>
        <v>0</v>
      </c>
      <c r="J22" s="34" t="s">
        <v>65</v>
      </c>
      <c r="O22">
        <f>(I22*21)/100</f>
        <v>0</v>
      </c>
      <c r="P22" t="s">
        <v>26</v>
      </c>
    </row>
    <row r="23" spans="1:5" ht="76.5">
      <c r="A23" s="36" t="s">
        <v>55</v>
      </c>
      <c r="E23" s="37" t="s">
        <v>72</v>
      </c>
    </row>
    <row r="24" spans="1:5" ht="12.75">
      <c r="A24" s="40" t="s">
        <v>57</v>
      </c>
      <c r="E24" s="39" t="s">
        <v>58</v>
      </c>
    </row>
    <row r="25" spans="1:16" ht="12.75">
      <c r="A25" s="27" t="s">
        <v>50</v>
      </c>
      <c r="B25" s="32" t="s">
        <v>39</v>
      </c>
      <c r="C25" s="32" t="s">
        <v>73</v>
      </c>
      <c r="D25" s="27" t="s">
        <v>63</v>
      </c>
      <c r="E25" s="33" t="s">
        <v>74</v>
      </c>
      <c r="F25" s="34" t="s">
        <v>54</v>
      </c>
      <c r="G25" s="35">
        <v>1</v>
      </c>
      <c r="H25" s="35">
        <v>0</v>
      </c>
      <c r="I25" s="35">
        <f>ROUND(ROUND(H25,2)*ROUND(G25,2),2)</f>
        <v>0</v>
      </c>
      <c r="J25" s="34" t="s">
        <v>65</v>
      </c>
      <c r="O25">
        <f>(I25*21)/100</f>
        <v>0</v>
      </c>
      <c r="P25" t="s">
        <v>26</v>
      </c>
    </row>
    <row r="26" spans="1:5" ht="12.75">
      <c r="A26" s="36" t="s">
        <v>55</v>
      </c>
      <c r="E26" s="37" t="s">
        <v>75</v>
      </c>
    </row>
    <row r="27" spans="1:5" ht="12.75">
      <c r="A27" s="40" t="s">
        <v>57</v>
      </c>
      <c r="E27" s="39" t="s">
        <v>58</v>
      </c>
    </row>
    <row r="28" spans="1:16" ht="12.75">
      <c r="A28" s="27" t="s">
        <v>50</v>
      </c>
      <c r="B28" s="32" t="s">
        <v>76</v>
      </c>
      <c r="C28" s="32" t="s">
        <v>77</v>
      </c>
      <c r="D28" s="27" t="s">
        <v>52</v>
      </c>
      <c r="E28" s="33" t="s">
        <v>78</v>
      </c>
      <c r="F28" s="34" t="s">
        <v>54</v>
      </c>
      <c r="G28" s="35">
        <v>1</v>
      </c>
      <c r="H28" s="35">
        <v>0</v>
      </c>
      <c r="I28" s="35">
        <f>ROUND(ROUND(H28,2)*ROUND(G28,2),2)</f>
        <v>0</v>
      </c>
      <c r="J28" s="34" t="s">
        <v>65</v>
      </c>
      <c r="O28">
        <f>(I28*21)/100</f>
        <v>0</v>
      </c>
      <c r="P28" t="s">
        <v>26</v>
      </c>
    </row>
    <row r="29" spans="1:5" ht="38.25">
      <c r="A29" s="36" t="s">
        <v>55</v>
      </c>
      <c r="E29" s="37" t="s">
        <v>79</v>
      </c>
    </row>
    <row r="30" spans="1:5" ht="12.75">
      <c r="A30" s="40" t="s">
        <v>57</v>
      </c>
      <c r="E30" s="39" t="s">
        <v>58</v>
      </c>
    </row>
    <row r="31" spans="1:16" ht="12.75">
      <c r="A31" s="27" t="s">
        <v>50</v>
      </c>
      <c r="B31" s="32" t="s">
        <v>80</v>
      </c>
      <c r="C31" s="32" t="s">
        <v>81</v>
      </c>
      <c r="D31" s="27" t="s">
        <v>63</v>
      </c>
      <c r="E31" s="33" t="s">
        <v>82</v>
      </c>
      <c r="F31" s="34" t="s">
        <v>83</v>
      </c>
      <c r="G31" s="35">
        <v>1</v>
      </c>
      <c r="H31" s="35">
        <v>0</v>
      </c>
      <c r="I31" s="35">
        <f>ROUND(ROUND(H31,2)*ROUND(G31,2),2)</f>
        <v>0</v>
      </c>
      <c r="J31" s="34" t="s">
        <v>65</v>
      </c>
      <c r="O31">
        <f>(I31*21)/100</f>
        <v>0</v>
      </c>
      <c r="P31" t="s">
        <v>26</v>
      </c>
    </row>
    <row r="32" spans="1:5" ht="12.75">
      <c r="A32" s="36" t="s">
        <v>55</v>
      </c>
      <c r="E32" s="37" t="s">
        <v>84</v>
      </c>
    </row>
    <row r="33" spans="1:5" ht="12.75">
      <c r="A33" s="40" t="s">
        <v>57</v>
      </c>
      <c r="E33" s="39" t="s">
        <v>58</v>
      </c>
    </row>
    <row r="34" spans="1:16" ht="12.75">
      <c r="A34" s="27" t="s">
        <v>50</v>
      </c>
      <c r="B34" s="32" t="s">
        <v>42</v>
      </c>
      <c r="C34" s="32" t="s">
        <v>85</v>
      </c>
      <c r="D34" s="27" t="s">
        <v>63</v>
      </c>
      <c r="E34" s="33" t="s">
        <v>86</v>
      </c>
      <c r="F34" s="34" t="s">
        <v>54</v>
      </c>
      <c r="G34" s="35">
        <v>1</v>
      </c>
      <c r="H34" s="35">
        <v>0</v>
      </c>
      <c r="I34" s="35">
        <f>ROUND(ROUND(H34,2)*ROUND(G34,2),2)</f>
        <v>0</v>
      </c>
      <c r="J34" s="34" t="s">
        <v>65</v>
      </c>
      <c r="O34">
        <f>(I34*21)/100</f>
        <v>0</v>
      </c>
      <c r="P34" t="s">
        <v>26</v>
      </c>
    </row>
    <row r="35" spans="1:5" ht="12.75">
      <c r="A35" s="36" t="s">
        <v>55</v>
      </c>
      <c r="E35" s="37" t="s">
        <v>87</v>
      </c>
    </row>
    <row r="36" spans="1:5" ht="12.75">
      <c r="A36" s="40" t="s">
        <v>57</v>
      </c>
      <c r="E36" s="39" t="s">
        <v>58</v>
      </c>
    </row>
    <row r="37" spans="1:16" ht="12.75">
      <c r="A37" s="27" t="s">
        <v>50</v>
      </c>
      <c r="B37" s="32" t="s">
        <v>44</v>
      </c>
      <c r="C37" s="32" t="s">
        <v>88</v>
      </c>
      <c r="D37" s="27" t="s">
        <v>63</v>
      </c>
      <c r="E37" s="33" t="s">
        <v>89</v>
      </c>
      <c r="F37" s="34" t="s">
        <v>54</v>
      </c>
      <c r="G37" s="35">
        <v>1</v>
      </c>
      <c r="H37" s="35">
        <v>0</v>
      </c>
      <c r="I37" s="35">
        <f>ROUND(ROUND(H37,2)*ROUND(G37,2),2)</f>
        <v>0</v>
      </c>
      <c r="J37" s="34" t="s">
        <v>65</v>
      </c>
      <c r="O37">
        <f>(I37*21)/100</f>
        <v>0</v>
      </c>
      <c r="P37" t="s">
        <v>26</v>
      </c>
    </row>
    <row r="38" spans="1:5" ht="25.5">
      <c r="A38" s="36" t="s">
        <v>55</v>
      </c>
      <c r="E38" s="37" t="s">
        <v>90</v>
      </c>
    </row>
    <row r="39" spans="1:5" ht="12.75">
      <c r="A39" s="40" t="s">
        <v>57</v>
      </c>
      <c r="E39" s="39" t="s">
        <v>58</v>
      </c>
    </row>
    <row r="40" spans="1:16" ht="12.75">
      <c r="A40" s="27" t="s">
        <v>50</v>
      </c>
      <c r="B40" s="32" t="s">
        <v>46</v>
      </c>
      <c r="C40" s="32" t="s">
        <v>91</v>
      </c>
      <c r="D40" s="27" t="s">
        <v>63</v>
      </c>
      <c r="E40" s="33" t="s">
        <v>92</v>
      </c>
      <c r="F40" s="34" t="s">
        <v>54</v>
      </c>
      <c r="G40" s="35">
        <v>1</v>
      </c>
      <c r="H40" s="35">
        <v>0</v>
      </c>
      <c r="I40" s="35">
        <f>ROUND(ROUND(H40,2)*ROUND(G40,2),2)</f>
        <v>0</v>
      </c>
      <c r="J40" s="34" t="s">
        <v>65</v>
      </c>
      <c r="O40">
        <f>(I40*21)/100</f>
        <v>0</v>
      </c>
      <c r="P40" t="s">
        <v>26</v>
      </c>
    </row>
    <row r="41" spans="1:5" ht="25.5">
      <c r="A41" s="36" t="s">
        <v>55</v>
      </c>
      <c r="E41" s="37" t="s">
        <v>93</v>
      </c>
    </row>
    <row r="42" spans="1:5" ht="12.75">
      <c r="A42" s="40" t="s">
        <v>57</v>
      </c>
      <c r="E42" s="39" t="s">
        <v>58</v>
      </c>
    </row>
    <row r="43" spans="1:16" ht="12.75">
      <c r="A43" s="27" t="s">
        <v>50</v>
      </c>
      <c r="B43" s="32" t="s">
        <v>94</v>
      </c>
      <c r="C43" s="32" t="s">
        <v>95</v>
      </c>
      <c r="D43" s="27" t="s">
        <v>63</v>
      </c>
      <c r="E43" s="33" t="s">
        <v>96</v>
      </c>
      <c r="F43" s="34" t="s">
        <v>54</v>
      </c>
      <c r="G43" s="35">
        <v>1</v>
      </c>
      <c r="H43" s="35">
        <v>0</v>
      </c>
      <c r="I43" s="35">
        <f>ROUND(ROUND(H43,2)*ROUND(G43,2),2)</f>
        <v>0</v>
      </c>
      <c r="J43" s="34" t="s">
        <v>65</v>
      </c>
      <c r="O43">
        <f>(I43*21)/100</f>
        <v>0</v>
      </c>
      <c r="P43" t="s">
        <v>26</v>
      </c>
    </row>
    <row r="44" spans="1:5" ht="12.75">
      <c r="A44" s="36" t="s">
        <v>55</v>
      </c>
      <c r="E44" s="37" t="s">
        <v>97</v>
      </c>
    </row>
    <row r="45" spans="1:5" ht="12.75">
      <c r="A45" s="40" t="s">
        <v>57</v>
      </c>
      <c r="E45" s="39" t="s">
        <v>58</v>
      </c>
    </row>
    <row r="46" spans="1:16" ht="12.75">
      <c r="A46" s="27" t="s">
        <v>50</v>
      </c>
      <c r="B46" s="32" t="s">
        <v>98</v>
      </c>
      <c r="C46" s="32" t="s">
        <v>99</v>
      </c>
      <c r="D46" s="27" t="s">
        <v>63</v>
      </c>
      <c r="E46" s="33" t="s">
        <v>100</v>
      </c>
      <c r="F46" s="34" t="s">
        <v>101</v>
      </c>
      <c r="G46" s="35">
        <v>1</v>
      </c>
      <c r="H46" s="35">
        <v>0</v>
      </c>
      <c r="I46" s="35">
        <f>ROUND(ROUND(H46,2)*ROUND(G46,2),2)</f>
        <v>0</v>
      </c>
      <c r="J46" s="34" t="s">
        <v>65</v>
      </c>
      <c r="O46">
        <f>(I46*21)/100</f>
        <v>0</v>
      </c>
      <c r="P46" t="s">
        <v>26</v>
      </c>
    </row>
    <row r="47" spans="1:5" ht="12.75">
      <c r="A47" s="36" t="s">
        <v>55</v>
      </c>
      <c r="E47" s="37" t="s">
        <v>102</v>
      </c>
    </row>
    <row r="48" spans="1:5" ht="12.75">
      <c r="A48" s="40" t="s">
        <v>57</v>
      </c>
      <c r="E48" s="39" t="s">
        <v>58</v>
      </c>
    </row>
    <row r="49" spans="1:16" ht="12.75">
      <c r="A49" s="27" t="s">
        <v>50</v>
      </c>
      <c r="B49" s="32" t="s">
        <v>103</v>
      </c>
      <c r="C49" s="32" t="s">
        <v>104</v>
      </c>
      <c r="D49" s="27" t="s">
        <v>63</v>
      </c>
      <c r="E49" s="33" t="s">
        <v>105</v>
      </c>
      <c r="F49" s="34" t="s">
        <v>83</v>
      </c>
      <c r="G49" s="35">
        <v>1</v>
      </c>
      <c r="H49" s="35">
        <v>0</v>
      </c>
      <c r="I49" s="35">
        <f>ROUND(ROUND(H49,2)*ROUND(G49,2),2)</f>
        <v>0</v>
      </c>
      <c r="J49" s="34" t="s">
        <v>65</v>
      </c>
      <c r="O49">
        <f>(I49*21)/100</f>
        <v>0</v>
      </c>
      <c r="P49" t="s">
        <v>26</v>
      </c>
    </row>
    <row r="50" spans="1:5" ht="12.75">
      <c r="A50" s="36" t="s">
        <v>55</v>
      </c>
      <c r="E50" s="37" t="s">
        <v>106</v>
      </c>
    </row>
    <row r="51" spans="1:5" ht="12.75">
      <c r="A51" s="40" t="s">
        <v>57</v>
      </c>
      <c r="E51" s="39" t="s">
        <v>58</v>
      </c>
    </row>
    <row r="52" spans="1:16" ht="12.75">
      <c r="A52" s="27" t="s">
        <v>50</v>
      </c>
      <c r="B52" s="32" t="s">
        <v>107</v>
      </c>
      <c r="C52" s="32" t="s">
        <v>108</v>
      </c>
      <c r="D52" s="27" t="s">
        <v>109</v>
      </c>
      <c r="E52" s="33" t="s">
        <v>110</v>
      </c>
      <c r="F52" s="34" t="s">
        <v>83</v>
      </c>
      <c r="G52" s="35">
        <v>2</v>
      </c>
      <c r="H52" s="35">
        <v>0</v>
      </c>
      <c r="I52" s="35">
        <f>ROUND(ROUND(H52,2)*ROUND(G52,2),2)</f>
        <v>0</v>
      </c>
      <c r="J52" s="34" t="s">
        <v>65</v>
      </c>
      <c r="O52">
        <f>(I52*21)/100</f>
        <v>0</v>
      </c>
      <c r="P52" t="s">
        <v>26</v>
      </c>
    </row>
    <row r="53" spans="1:5" ht="12.75">
      <c r="A53" s="36" t="s">
        <v>55</v>
      </c>
      <c r="E53" s="37" t="s">
        <v>111</v>
      </c>
    </row>
    <row r="54" spans="1:5" ht="12.75">
      <c r="A54" s="40" t="s">
        <v>57</v>
      </c>
      <c r="E54" s="39" t="s">
        <v>112</v>
      </c>
    </row>
    <row r="55" spans="1:16" ht="12.75">
      <c r="A55" s="27" t="s">
        <v>50</v>
      </c>
      <c r="B55" s="32" t="s">
        <v>113</v>
      </c>
      <c r="C55" s="32" t="s">
        <v>108</v>
      </c>
      <c r="D55" s="27" t="s">
        <v>114</v>
      </c>
      <c r="E55" s="33" t="s">
        <v>110</v>
      </c>
      <c r="F55" s="34" t="s">
        <v>83</v>
      </c>
      <c r="G55" s="35">
        <v>2</v>
      </c>
      <c r="H55" s="35">
        <v>0</v>
      </c>
      <c r="I55" s="35">
        <f>ROUND(ROUND(H55,2)*ROUND(G55,2),2)</f>
        <v>0</v>
      </c>
      <c r="J55" s="34" t="s">
        <v>65</v>
      </c>
      <c r="O55">
        <f>(I55*21)/100</f>
        <v>0</v>
      </c>
      <c r="P55" t="s">
        <v>26</v>
      </c>
    </row>
    <row r="56" spans="1:5" ht="12.75">
      <c r="A56" s="36" t="s">
        <v>55</v>
      </c>
      <c r="E56" s="37" t="s">
        <v>115</v>
      </c>
    </row>
    <row r="57" spans="1:5" ht="12.75">
      <c r="A57" s="40" t="s">
        <v>57</v>
      </c>
      <c r="E57" s="39" t="s">
        <v>112</v>
      </c>
    </row>
    <row r="58" spans="1:16" ht="12.75">
      <c r="A58" s="27" t="s">
        <v>50</v>
      </c>
      <c r="B58" s="32" t="s">
        <v>116</v>
      </c>
      <c r="C58" s="32" t="s">
        <v>117</v>
      </c>
      <c r="D58" s="27" t="s">
        <v>63</v>
      </c>
      <c r="E58" s="33" t="s">
        <v>118</v>
      </c>
      <c r="F58" s="34" t="s">
        <v>54</v>
      </c>
      <c r="G58" s="35">
        <v>1</v>
      </c>
      <c r="H58" s="35">
        <v>0</v>
      </c>
      <c r="I58" s="35">
        <f>ROUND(ROUND(H58,2)*ROUND(G58,2),2)</f>
        <v>0</v>
      </c>
      <c r="J58" s="34" t="s">
        <v>65</v>
      </c>
      <c r="O58">
        <f>(I58*21)/100</f>
        <v>0</v>
      </c>
      <c r="P58" t="s">
        <v>26</v>
      </c>
    </row>
    <row r="59" spans="1:5" ht="63.75">
      <c r="A59" s="36" t="s">
        <v>55</v>
      </c>
      <c r="E59" s="37" t="s">
        <v>119</v>
      </c>
    </row>
    <row r="60" spans="1:5" ht="12.75">
      <c r="A60" s="38" t="s">
        <v>57</v>
      </c>
      <c r="E60" s="39" t="s">
        <v>58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workbookViewId="0" topLeftCell="A1">
      <pane ySplit="8" topLeftCell="A9" activePane="bottomLeft" state="frozen"/>
      <selection pane="bottomLeft" activeCell="F16" sqref="F1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0+O9+O25+O65+O69+O73</f>
        <v>0</v>
      </c>
      <c r="P2" t="s">
        <v>27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19</v>
      </c>
      <c r="I3" s="41">
        <f>0+I9+I25+I65+I69+I73</f>
        <v>0</v>
      </c>
      <c r="J3" s="16"/>
      <c r="O3" t="s">
        <v>23</v>
      </c>
      <c r="P3" t="s">
        <v>26</v>
      </c>
    </row>
    <row r="4" spans="1:16" ht="15" customHeight="1">
      <c r="A4" t="s">
        <v>17</v>
      </c>
      <c r="B4" s="18" t="s">
        <v>18</v>
      </c>
      <c r="C4" s="4" t="s">
        <v>120</v>
      </c>
      <c r="D4" s="7"/>
      <c r="E4" s="19" t="s">
        <v>121</v>
      </c>
      <c r="F4" s="8"/>
      <c r="G4" s="8"/>
      <c r="H4" s="17"/>
      <c r="I4" s="17"/>
      <c r="J4" s="8"/>
      <c r="O4" t="s">
        <v>24</v>
      </c>
      <c r="P4" t="s">
        <v>26</v>
      </c>
    </row>
    <row r="5" spans="1:16" ht="12.75" customHeight="1">
      <c r="A5" t="s">
        <v>21</v>
      </c>
      <c r="B5" s="21" t="s">
        <v>22</v>
      </c>
      <c r="C5" s="3" t="s">
        <v>19</v>
      </c>
      <c r="D5" s="2"/>
      <c r="E5" s="22" t="s">
        <v>122</v>
      </c>
      <c r="F5" s="12"/>
      <c r="G5" s="12"/>
      <c r="H5" s="12"/>
      <c r="I5" s="12"/>
      <c r="J5" s="12"/>
      <c r="O5" t="s">
        <v>25</v>
      </c>
      <c r="P5" t="s">
        <v>26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26</v>
      </c>
      <c r="D8" s="20" t="s">
        <v>27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0+I10+I13+I16+I19+I22</f>
        <v>0</v>
      </c>
      <c r="R9">
        <f>0+O10+O13+O16+O19+O22</f>
        <v>0</v>
      </c>
    </row>
    <row r="10" spans="1:16" ht="25.5">
      <c r="A10" s="27" t="s">
        <v>50</v>
      </c>
      <c r="B10" s="32" t="s">
        <v>31</v>
      </c>
      <c r="C10" s="32" t="s">
        <v>123</v>
      </c>
      <c r="D10" s="27" t="s">
        <v>63</v>
      </c>
      <c r="E10" s="33" t="s">
        <v>124</v>
      </c>
      <c r="F10" s="34" t="s">
        <v>125</v>
      </c>
      <c r="G10" s="35">
        <v>922.63</v>
      </c>
      <c r="H10" s="35">
        <v>0</v>
      </c>
      <c r="I10" s="35">
        <f>ROUND(ROUND(H10,2)*ROUND(G10,2),2)</f>
        <v>0</v>
      </c>
      <c r="J10" s="34" t="s">
        <v>65</v>
      </c>
      <c r="O10">
        <f>(I10*21)/100</f>
        <v>0</v>
      </c>
      <c r="P10" t="s">
        <v>26</v>
      </c>
    </row>
    <row r="11" spans="1:5" ht="12.75">
      <c r="A11" s="36" t="s">
        <v>55</v>
      </c>
      <c r="E11" s="37" t="s">
        <v>126</v>
      </c>
    </row>
    <row r="12" spans="1:5" ht="12.75">
      <c r="A12" s="40" t="s">
        <v>57</v>
      </c>
      <c r="E12" s="39" t="s">
        <v>127</v>
      </c>
    </row>
    <row r="13" spans="1:16" ht="25.5">
      <c r="A13" s="27" t="s">
        <v>50</v>
      </c>
      <c r="B13" s="32" t="s">
        <v>26</v>
      </c>
      <c r="C13" s="32" t="s">
        <v>128</v>
      </c>
      <c r="D13" s="27" t="s">
        <v>63</v>
      </c>
      <c r="E13" s="33" t="s">
        <v>129</v>
      </c>
      <c r="F13" s="34" t="s">
        <v>125</v>
      </c>
      <c r="G13" s="35">
        <v>171.26</v>
      </c>
      <c r="H13" s="35">
        <v>0</v>
      </c>
      <c r="I13" s="35">
        <f>ROUND(ROUND(H13,2)*ROUND(G13,2),2)</f>
        <v>0</v>
      </c>
      <c r="J13" s="34" t="s">
        <v>65</v>
      </c>
      <c r="O13">
        <f>(I13*21)/100</f>
        <v>0</v>
      </c>
      <c r="P13" t="s">
        <v>26</v>
      </c>
    </row>
    <row r="14" spans="1:5" ht="12.75">
      <c r="A14" s="36" t="s">
        <v>55</v>
      </c>
      <c r="E14" s="37" t="s">
        <v>130</v>
      </c>
    </row>
    <row r="15" spans="1:5" ht="12.75">
      <c r="A15" s="40" t="s">
        <v>57</v>
      </c>
      <c r="E15" s="39" t="s">
        <v>131</v>
      </c>
    </row>
    <row r="16" spans="1:16" ht="25.5">
      <c r="A16" s="27" t="s">
        <v>50</v>
      </c>
      <c r="B16" s="32" t="s">
        <v>27</v>
      </c>
      <c r="C16" s="32" t="s">
        <v>132</v>
      </c>
      <c r="D16" s="27" t="s">
        <v>63</v>
      </c>
      <c r="E16" s="33" t="s">
        <v>133</v>
      </c>
      <c r="F16" s="34" t="s">
        <v>125</v>
      </c>
      <c r="G16" s="35">
        <v>40.09</v>
      </c>
      <c r="H16" s="35">
        <v>0</v>
      </c>
      <c r="I16" s="35">
        <f>ROUND(ROUND(H16,2)*ROUND(G16,2),2)</f>
        <v>0</v>
      </c>
      <c r="J16" s="34" t="s">
        <v>65</v>
      </c>
      <c r="O16">
        <f>(I16*21)/100</f>
        <v>0</v>
      </c>
      <c r="P16" t="s">
        <v>26</v>
      </c>
    </row>
    <row r="17" spans="1:5" ht="12.75">
      <c r="A17" s="36" t="s">
        <v>55</v>
      </c>
      <c r="E17" s="37" t="s">
        <v>134</v>
      </c>
    </row>
    <row r="18" spans="1:5" ht="12.75">
      <c r="A18" s="40" t="s">
        <v>57</v>
      </c>
      <c r="E18" s="39" t="s">
        <v>135</v>
      </c>
    </row>
    <row r="19" spans="1:16" ht="25.5">
      <c r="A19" s="27" t="s">
        <v>50</v>
      </c>
      <c r="B19" s="32" t="s">
        <v>35</v>
      </c>
      <c r="C19" s="32" t="s">
        <v>136</v>
      </c>
      <c r="D19" s="27" t="s">
        <v>109</v>
      </c>
      <c r="E19" s="33" t="s">
        <v>137</v>
      </c>
      <c r="F19" s="34" t="s">
        <v>125</v>
      </c>
      <c r="G19" s="35">
        <v>15.88</v>
      </c>
      <c r="H19" s="35">
        <v>0</v>
      </c>
      <c r="I19" s="35">
        <f>ROUND(ROUND(H19,2)*ROUND(G19,2),2)</f>
        <v>0</v>
      </c>
      <c r="J19" s="34" t="s">
        <v>65</v>
      </c>
      <c r="O19">
        <f>(I19*21)/100</f>
        <v>0</v>
      </c>
      <c r="P19" t="s">
        <v>26</v>
      </c>
    </row>
    <row r="20" spans="1:5" ht="12.75">
      <c r="A20" s="36" t="s">
        <v>55</v>
      </c>
      <c r="E20" s="37" t="s">
        <v>138</v>
      </c>
    </row>
    <row r="21" spans="1:5" ht="12.75">
      <c r="A21" s="40" t="s">
        <v>57</v>
      </c>
      <c r="E21" s="39" t="s">
        <v>139</v>
      </c>
    </row>
    <row r="22" spans="1:16" ht="25.5">
      <c r="A22" s="27" t="s">
        <v>50</v>
      </c>
      <c r="B22" s="32" t="s">
        <v>37</v>
      </c>
      <c r="C22" s="32" t="s">
        <v>136</v>
      </c>
      <c r="D22" s="27" t="s">
        <v>114</v>
      </c>
      <c r="E22" s="33" t="s">
        <v>137</v>
      </c>
      <c r="F22" s="34" t="s">
        <v>125</v>
      </c>
      <c r="G22" s="35">
        <v>47.64</v>
      </c>
      <c r="H22" s="35">
        <v>0</v>
      </c>
      <c r="I22" s="35">
        <f>ROUND(ROUND(H22,2)*ROUND(G22,2),2)</f>
        <v>0</v>
      </c>
      <c r="J22" s="34" t="s">
        <v>65</v>
      </c>
      <c r="O22">
        <f>(I22*21)/100</f>
        <v>0</v>
      </c>
      <c r="P22" t="s">
        <v>26</v>
      </c>
    </row>
    <row r="23" spans="1:5" ht="12.75">
      <c r="A23" s="36" t="s">
        <v>55</v>
      </c>
      <c r="E23" s="37" t="s">
        <v>140</v>
      </c>
    </row>
    <row r="24" spans="1:5" ht="12.75">
      <c r="A24" s="38" t="s">
        <v>57</v>
      </c>
      <c r="E24" s="39" t="s">
        <v>141</v>
      </c>
    </row>
    <row r="25" spans="1:18" ht="12.75" customHeight="1">
      <c r="A25" s="12" t="s">
        <v>48</v>
      </c>
      <c r="B25" s="12"/>
      <c r="C25" s="42" t="s">
        <v>31</v>
      </c>
      <c r="D25" s="12"/>
      <c r="E25" s="30" t="s">
        <v>142</v>
      </c>
      <c r="F25" s="12"/>
      <c r="G25" s="12"/>
      <c r="H25" s="12"/>
      <c r="I25" s="43">
        <f>0+Q25</f>
        <v>0</v>
      </c>
      <c r="J25" s="12"/>
      <c r="O25">
        <f>0+R25</f>
        <v>0</v>
      </c>
      <c r="Q25">
        <f>0+I26+I29+I32+I35+I38+I41+I44+I47+I50+I53+I56+I59+I62</f>
        <v>0</v>
      </c>
      <c r="R25">
        <f>0+O26+O29+O32+O35+O38+O41+O44+O47+O50+O53+O56+O59+O62</f>
        <v>0</v>
      </c>
    </row>
    <row r="26" spans="1:16" ht="12.75">
      <c r="A26" s="27" t="s">
        <v>50</v>
      </c>
      <c r="B26" s="32" t="s">
        <v>39</v>
      </c>
      <c r="C26" s="32" t="s">
        <v>143</v>
      </c>
      <c r="D26" s="27" t="s">
        <v>63</v>
      </c>
      <c r="E26" s="33" t="s">
        <v>144</v>
      </c>
      <c r="F26" s="34" t="s">
        <v>145</v>
      </c>
      <c r="G26" s="35">
        <v>10</v>
      </c>
      <c r="H26" s="35">
        <v>0</v>
      </c>
      <c r="I26" s="35">
        <f>ROUND(ROUND(H26,2)*ROUND(G26,2),2)</f>
        <v>0</v>
      </c>
      <c r="J26" s="34" t="s">
        <v>65</v>
      </c>
      <c r="O26">
        <f>(I26*21)/100</f>
        <v>0</v>
      </c>
      <c r="P26" t="s">
        <v>26</v>
      </c>
    </row>
    <row r="27" spans="1:5" ht="12.75">
      <c r="A27" s="36" t="s">
        <v>55</v>
      </c>
      <c r="E27" s="37" t="s">
        <v>146</v>
      </c>
    </row>
    <row r="28" spans="1:5" ht="12.75">
      <c r="A28" s="40" t="s">
        <v>57</v>
      </c>
      <c r="E28" s="39" t="s">
        <v>147</v>
      </c>
    </row>
    <row r="29" spans="1:16" ht="12.75">
      <c r="A29" s="27" t="s">
        <v>50</v>
      </c>
      <c r="B29" s="32" t="s">
        <v>76</v>
      </c>
      <c r="C29" s="32" t="s">
        <v>148</v>
      </c>
      <c r="D29" s="27" t="s">
        <v>63</v>
      </c>
      <c r="E29" s="33" t="s">
        <v>149</v>
      </c>
      <c r="F29" s="34" t="s">
        <v>145</v>
      </c>
      <c r="G29" s="35">
        <v>368.38</v>
      </c>
      <c r="H29" s="35">
        <v>0</v>
      </c>
      <c r="I29" s="35">
        <f>ROUND(ROUND(H29,2)*ROUND(G29,2),2)</f>
        <v>0</v>
      </c>
      <c r="J29" s="34" t="s">
        <v>65</v>
      </c>
      <c r="O29">
        <f>(I29*21)/100</f>
        <v>0</v>
      </c>
      <c r="P29" t="s">
        <v>26</v>
      </c>
    </row>
    <row r="30" spans="1:5" ht="12.75">
      <c r="A30" s="36" t="s">
        <v>55</v>
      </c>
      <c r="E30" s="37" t="s">
        <v>150</v>
      </c>
    </row>
    <row r="31" spans="1:5" ht="12.75">
      <c r="A31" s="40" t="s">
        <v>57</v>
      </c>
      <c r="E31" s="39" t="s">
        <v>151</v>
      </c>
    </row>
    <row r="32" spans="1:16" ht="25.5">
      <c r="A32" s="27" t="s">
        <v>50</v>
      </c>
      <c r="B32" s="32" t="s">
        <v>80</v>
      </c>
      <c r="C32" s="32" t="s">
        <v>152</v>
      </c>
      <c r="D32" s="27" t="s">
        <v>63</v>
      </c>
      <c r="E32" s="33" t="s">
        <v>153</v>
      </c>
      <c r="F32" s="34" t="s">
        <v>154</v>
      </c>
      <c r="G32" s="35">
        <v>22.27</v>
      </c>
      <c r="H32" s="35">
        <v>0</v>
      </c>
      <c r="I32" s="35">
        <f>ROUND(ROUND(H32,2)*ROUND(G32,2),2)</f>
        <v>0</v>
      </c>
      <c r="J32" s="34" t="s">
        <v>65</v>
      </c>
      <c r="O32">
        <f>(I32*21)/100</f>
        <v>0</v>
      </c>
      <c r="P32" t="s">
        <v>26</v>
      </c>
    </row>
    <row r="33" spans="1:5" ht="25.5">
      <c r="A33" s="36" t="s">
        <v>55</v>
      </c>
      <c r="E33" s="37" t="s">
        <v>155</v>
      </c>
    </row>
    <row r="34" spans="1:5" ht="63.75">
      <c r="A34" s="40" t="s">
        <v>57</v>
      </c>
      <c r="E34" s="39" t="s">
        <v>156</v>
      </c>
    </row>
    <row r="35" spans="1:16" ht="25.5">
      <c r="A35" s="27" t="s">
        <v>50</v>
      </c>
      <c r="B35" s="32" t="s">
        <v>42</v>
      </c>
      <c r="C35" s="32" t="s">
        <v>157</v>
      </c>
      <c r="D35" s="27" t="s">
        <v>63</v>
      </c>
      <c r="E35" s="33" t="s">
        <v>158</v>
      </c>
      <c r="F35" s="34" t="s">
        <v>154</v>
      </c>
      <c r="G35" s="35">
        <v>73.84</v>
      </c>
      <c r="H35" s="35">
        <v>0</v>
      </c>
      <c r="I35" s="35">
        <f>ROUND(ROUND(H35,2)*ROUND(G35,2),2)</f>
        <v>0</v>
      </c>
      <c r="J35" s="34" t="s">
        <v>65</v>
      </c>
      <c r="O35">
        <f>(I35*21)/100</f>
        <v>0</v>
      </c>
      <c r="P35" t="s">
        <v>26</v>
      </c>
    </row>
    <row r="36" spans="1:5" ht="38.25">
      <c r="A36" s="36" t="s">
        <v>55</v>
      </c>
      <c r="E36" s="37" t="s">
        <v>159</v>
      </c>
    </row>
    <row r="37" spans="1:5" ht="38.25">
      <c r="A37" s="40" t="s">
        <v>57</v>
      </c>
      <c r="E37" s="39" t="s">
        <v>160</v>
      </c>
    </row>
    <row r="38" spans="1:16" ht="12.75">
      <c r="A38" s="27" t="s">
        <v>50</v>
      </c>
      <c r="B38" s="32" t="s">
        <v>44</v>
      </c>
      <c r="C38" s="32" t="s">
        <v>161</v>
      </c>
      <c r="D38" s="27" t="s">
        <v>63</v>
      </c>
      <c r="E38" s="33" t="s">
        <v>162</v>
      </c>
      <c r="F38" s="34" t="s">
        <v>154</v>
      </c>
      <c r="G38" s="35">
        <v>23.82</v>
      </c>
      <c r="H38" s="35">
        <v>0</v>
      </c>
      <c r="I38" s="35">
        <f>ROUND(ROUND(H38,2)*ROUND(G38,2),2)</f>
        <v>0</v>
      </c>
      <c r="J38" s="34" t="s">
        <v>65</v>
      </c>
      <c r="O38">
        <f>(I38*21)/100</f>
        <v>0</v>
      </c>
      <c r="P38" t="s">
        <v>26</v>
      </c>
    </row>
    <row r="39" spans="1:5" ht="12.75">
      <c r="A39" s="36" t="s">
        <v>55</v>
      </c>
      <c r="E39" s="37" t="s">
        <v>163</v>
      </c>
    </row>
    <row r="40" spans="1:5" ht="12.75">
      <c r="A40" s="40" t="s">
        <v>57</v>
      </c>
      <c r="E40" s="39" t="s">
        <v>164</v>
      </c>
    </row>
    <row r="41" spans="1:16" ht="12.75">
      <c r="A41" s="27" t="s">
        <v>50</v>
      </c>
      <c r="B41" s="32" t="s">
        <v>46</v>
      </c>
      <c r="C41" s="32" t="s">
        <v>165</v>
      </c>
      <c r="D41" s="27" t="s">
        <v>63</v>
      </c>
      <c r="E41" s="33" t="s">
        <v>166</v>
      </c>
      <c r="F41" s="34" t="s">
        <v>154</v>
      </c>
      <c r="G41" s="35">
        <v>20.64</v>
      </c>
      <c r="H41" s="35">
        <v>0</v>
      </c>
      <c r="I41" s="35">
        <f>ROUND(ROUND(H41,2)*ROUND(G41,2),2)</f>
        <v>0</v>
      </c>
      <c r="J41" s="34" t="s">
        <v>65</v>
      </c>
      <c r="O41">
        <f>(I41*21)/100</f>
        <v>0</v>
      </c>
      <c r="P41" t="s">
        <v>26</v>
      </c>
    </row>
    <row r="42" spans="1:5" ht="38.25">
      <c r="A42" s="36" t="s">
        <v>55</v>
      </c>
      <c r="E42" s="37" t="s">
        <v>167</v>
      </c>
    </row>
    <row r="43" spans="1:5" ht="12.75">
      <c r="A43" s="40" t="s">
        <v>57</v>
      </c>
      <c r="E43" s="39" t="s">
        <v>168</v>
      </c>
    </row>
    <row r="44" spans="1:16" ht="12.75">
      <c r="A44" s="27" t="s">
        <v>50</v>
      </c>
      <c r="B44" s="32" t="s">
        <v>94</v>
      </c>
      <c r="C44" s="32" t="s">
        <v>169</v>
      </c>
      <c r="D44" s="27" t="s">
        <v>63</v>
      </c>
      <c r="E44" s="33" t="s">
        <v>170</v>
      </c>
      <c r="F44" s="34" t="s">
        <v>171</v>
      </c>
      <c r="G44" s="35">
        <v>38</v>
      </c>
      <c r="H44" s="35">
        <v>0</v>
      </c>
      <c r="I44" s="35">
        <f>ROUND(ROUND(H44,2)*ROUND(G44,2),2)</f>
        <v>0</v>
      </c>
      <c r="J44" s="34" t="s">
        <v>65</v>
      </c>
      <c r="O44">
        <f>(I44*21)/100</f>
        <v>0</v>
      </c>
      <c r="P44" t="s">
        <v>26</v>
      </c>
    </row>
    <row r="45" spans="1:5" ht="51">
      <c r="A45" s="36" t="s">
        <v>55</v>
      </c>
      <c r="E45" s="37" t="s">
        <v>172</v>
      </c>
    </row>
    <row r="46" spans="1:5" ht="12.75">
      <c r="A46" s="40" t="s">
        <v>57</v>
      </c>
      <c r="E46" s="39" t="s">
        <v>173</v>
      </c>
    </row>
    <row r="47" spans="1:16" ht="12.75">
      <c r="A47" s="27" t="s">
        <v>50</v>
      </c>
      <c r="B47" s="32" t="s">
        <v>98</v>
      </c>
      <c r="C47" s="32" t="s">
        <v>174</v>
      </c>
      <c r="D47" s="27" t="s">
        <v>63</v>
      </c>
      <c r="E47" s="33" t="s">
        <v>175</v>
      </c>
      <c r="F47" s="34" t="s">
        <v>154</v>
      </c>
      <c r="G47" s="35">
        <v>6.75</v>
      </c>
      <c r="H47" s="35">
        <v>0</v>
      </c>
      <c r="I47" s="35">
        <f>ROUND(ROUND(H47,2)*ROUND(G47,2),2)</f>
        <v>0</v>
      </c>
      <c r="J47" s="34" t="s">
        <v>65</v>
      </c>
      <c r="O47">
        <f>(I47*21)/100</f>
        <v>0</v>
      </c>
      <c r="P47" t="s">
        <v>26</v>
      </c>
    </row>
    <row r="48" spans="1:5" ht="25.5">
      <c r="A48" s="36" t="s">
        <v>55</v>
      </c>
      <c r="E48" s="37" t="s">
        <v>176</v>
      </c>
    </row>
    <row r="49" spans="1:5" ht="12.75">
      <c r="A49" s="40" t="s">
        <v>57</v>
      </c>
      <c r="E49" s="39" t="s">
        <v>177</v>
      </c>
    </row>
    <row r="50" spans="1:16" ht="12.75">
      <c r="A50" s="27" t="s">
        <v>50</v>
      </c>
      <c r="B50" s="32" t="s">
        <v>103</v>
      </c>
      <c r="C50" s="32" t="s">
        <v>178</v>
      </c>
      <c r="D50" s="27" t="s">
        <v>63</v>
      </c>
      <c r="E50" s="33" t="s">
        <v>179</v>
      </c>
      <c r="F50" s="34" t="s">
        <v>154</v>
      </c>
      <c r="G50" s="35">
        <v>24</v>
      </c>
      <c r="H50" s="35">
        <v>0</v>
      </c>
      <c r="I50" s="35">
        <f>ROUND(ROUND(H50,2)*ROUND(G50,2),2)</f>
        <v>0</v>
      </c>
      <c r="J50" s="34" t="s">
        <v>65</v>
      </c>
      <c r="O50">
        <f>(I50*21)/100</f>
        <v>0</v>
      </c>
      <c r="P50" t="s">
        <v>26</v>
      </c>
    </row>
    <row r="51" spans="1:5" ht="38.25">
      <c r="A51" s="36" t="s">
        <v>55</v>
      </c>
      <c r="E51" s="37" t="s">
        <v>180</v>
      </c>
    </row>
    <row r="52" spans="1:5" ht="38.25">
      <c r="A52" s="40" t="s">
        <v>57</v>
      </c>
      <c r="E52" s="39" t="s">
        <v>181</v>
      </c>
    </row>
    <row r="53" spans="1:16" ht="12.75">
      <c r="A53" s="27" t="s">
        <v>50</v>
      </c>
      <c r="B53" s="32" t="s">
        <v>107</v>
      </c>
      <c r="C53" s="32" t="s">
        <v>182</v>
      </c>
      <c r="D53" s="27" t="s">
        <v>109</v>
      </c>
      <c r="E53" s="33" t="s">
        <v>183</v>
      </c>
      <c r="F53" s="34" t="s">
        <v>154</v>
      </c>
      <c r="G53" s="35">
        <v>320.51</v>
      </c>
      <c r="H53" s="35">
        <v>0</v>
      </c>
      <c r="I53" s="35">
        <f>ROUND(ROUND(H53,2)*ROUND(G53,2),2)</f>
        <v>0</v>
      </c>
      <c r="J53" s="34" t="s">
        <v>65</v>
      </c>
      <c r="O53">
        <f>(I53*21)/100</f>
        <v>0</v>
      </c>
      <c r="P53" t="s">
        <v>26</v>
      </c>
    </row>
    <row r="54" spans="1:5" ht="38.25">
      <c r="A54" s="36" t="s">
        <v>55</v>
      </c>
      <c r="E54" s="37" t="s">
        <v>184</v>
      </c>
    </row>
    <row r="55" spans="1:5" ht="38.25">
      <c r="A55" s="40" t="s">
        <v>57</v>
      </c>
      <c r="E55" s="39" t="s">
        <v>185</v>
      </c>
    </row>
    <row r="56" spans="1:16" ht="12.75">
      <c r="A56" s="27" t="s">
        <v>50</v>
      </c>
      <c r="B56" s="32" t="s">
        <v>113</v>
      </c>
      <c r="C56" s="32" t="s">
        <v>182</v>
      </c>
      <c r="D56" s="27" t="s">
        <v>114</v>
      </c>
      <c r="E56" s="33" t="s">
        <v>183</v>
      </c>
      <c r="F56" s="34" t="s">
        <v>154</v>
      </c>
      <c r="G56" s="35">
        <v>40.95</v>
      </c>
      <c r="H56" s="35">
        <v>0</v>
      </c>
      <c r="I56" s="35">
        <f>ROUND(ROUND(H56,2)*ROUND(G56,2),2)</f>
        <v>0</v>
      </c>
      <c r="J56" s="34" t="s">
        <v>65</v>
      </c>
      <c r="O56">
        <f>(I56*21)/100</f>
        <v>0</v>
      </c>
      <c r="P56" t="s">
        <v>26</v>
      </c>
    </row>
    <row r="57" spans="1:5" ht="51">
      <c r="A57" s="36" t="s">
        <v>55</v>
      </c>
      <c r="E57" s="37" t="s">
        <v>186</v>
      </c>
    </row>
    <row r="58" spans="1:5" ht="12.75">
      <c r="A58" s="40" t="s">
        <v>57</v>
      </c>
      <c r="E58" s="39" t="s">
        <v>187</v>
      </c>
    </row>
    <row r="59" spans="1:16" ht="12.75">
      <c r="A59" s="27" t="s">
        <v>50</v>
      </c>
      <c r="B59" s="32" t="s">
        <v>116</v>
      </c>
      <c r="C59" s="32" t="s">
        <v>188</v>
      </c>
      <c r="D59" s="27" t="s">
        <v>63</v>
      </c>
      <c r="E59" s="33" t="s">
        <v>189</v>
      </c>
      <c r="F59" s="34" t="s">
        <v>154</v>
      </c>
      <c r="G59" s="35">
        <v>539.73</v>
      </c>
      <c r="H59" s="35">
        <v>0</v>
      </c>
      <c r="I59" s="35">
        <f>ROUND(ROUND(H59,2)*ROUND(G59,2),2)</f>
        <v>0</v>
      </c>
      <c r="J59" s="34" t="s">
        <v>65</v>
      </c>
      <c r="O59">
        <f>(I59*21)/100</f>
        <v>0</v>
      </c>
      <c r="P59" t="s">
        <v>26</v>
      </c>
    </row>
    <row r="60" spans="1:5" ht="12.75">
      <c r="A60" s="36" t="s">
        <v>55</v>
      </c>
      <c r="E60" s="37" t="s">
        <v>190</v>
      </c>
    </row>
    <row r="61" spans="1:5" ht="12.75">
      <c r="A61" s="40" t="s">
        <v>57</v>
      </c>
      <c r="E61" s="39" t="s">
        <v>191</v>
      </c>
    </row>
    <row r="62" spans="1:16" ht="12.75">
      <c r="A62" s="27" t="s">
        <v>50</v>
      </c>
      <c r="B62" s="32" t="s">
        <v>192</v>
      </c>
      <c r="C62" s="32" t="s">
        <v>193</v>
      </c>
      <c r="D62" s="27" t="s">
        <v>63</v>
      </c>
      <c r="E62" s="33" t="s">
        <v>194</v>
      </c>
      <c r="F62" s="34" t="s">
        <v>154</v>
      </c>
      <c r="G62" s="35">
        <v>6.75</v>
      </c>
      <c r="H62" s="35">
        <v>0</v>
      </c>
      <c r="I62" s="35">
        <f>ROUND(ROUND(H62,2)*ROUND(G62,2),2)</f>
        <v>0</v>
      </c>
      <c r="J62" s="34" t="s">
        <v>65</v>
      </c>
      <c r="O62">
        <f>(I62*21)/100</f>
        <v>0</v>
      </c>
      <c r="P62" t="s">
        <v>26</v>
      </c>
    </row>
    <row r="63" spans="1:5" ht="25.5">
      <c r="A63" s="36" t="s">
        <v>55</v>
      </c>
      <c r="E63" s="37" t="s">
        <v>195</v>
      </c>
    </row>
    <row r="64" spans="1:5" ht="12.75">
      <c r="A64" s="38" t="s">
        <v>57</v>
      </c>
      <c r="E64" s="39" t="s">
        <v>177</v>
      </c>
    </row>
    <row r="65" spans="1:18" ht="12.75" customHeight="1">
      <c r="A65" s="12" t="s">
        <v>48</v>
      </c>
      <c r="B65" s="12"/>
      <c r="C65" s="42" t="s">
        <v>26</v>
      </c>
      <c r="D65" s="12"/>
      <c r="E65" s="30" t="s">
        <v>196</v>
      </c>
      <c r="F65" s="12"/>
      <c r="G65" s="12"/>
      <c r="H65" s="12"/>
      <c r="I65" s="43">
        <f>0+Q65</f>
        <v>0</v>
      </c>
      <c r="J65" s="12"/>
      <c r="O65">
        <f>0+R65</f>
        <v>0</v>
      </c>
      <c r="Q65">
        <f>0+I66</f>
        <v>0</v>
      </c>
      <c r="R65">
        <f>0+O66</f>
        <v>0</v>
      </c>
    </row>
    <row r="66" spans="1:16" ht="12.75">
      <c r="A66" s="27" t="s">
        <v>50</v>
      </c>
      <c r="B66" s="32" t="s">
        <v>197</v>
      </c>
      <c r="C66" s="32" t="s">
        <v>198</v>
      </c>
      <c r="D66" s="27" t="s">
        <v>63</v>
      </c>
      <c r="E66" s="33" t="s">
        <v>199</v>
      </c>
      <c r="F66" s="34" t="s">
        <v>145</v>
      </c>
      <c r="G66" s="35">
        <v>81.9</v>
      </c>
      <c r="H66" s="35">
        <v>0</v>
      </c>
      <c r="I66" s="35">
        <f>ROUND(ROUND(H66,2)*ROUND(G66,2),2)</f>
        <v>0</v>
      </c>
      <c r="J66" s="34" t="s">
        <v>65</v>
      </c>
      <c r="O66">
        <f>(I66*21)/100</f>
        <v>0</v>
      </c>
      <c r="P66" t="s">
        <v>26</v>
      </c>
    </row>
    <row r="67" spans="1:5" ht="38.25">
      <c r="A67" s="36" t="s">
        <v>55</v>
      </c>
      <c r="E67" s="37" t="s">
        <v>200</v>
      </c>
    </row>
    <row r="68" spans="1:5" ht="12.75">
      <c r="A68" s="38" t="s">
        <v>57</v>
      </c>
      <c r="E68" s="39" t="s">
        <v>201</v>
      </c>
    </row>
    <row r="69" spans="1:18" ht="12.75" customHeight="1">
      <c r="A69" s="12" t="s">
        <v>48</v>
      </c>
      <c r="B69" s="12"/>
      <c r="C69" s="42" t="s">
        <v>35</v>
      </c>
      <c r="D69" s="12"/>
      <c r="E69" s="30" t="s">
        <v>202</v>
      </c>
      <c r="F69" s="12"/>
      <c r="G69" s="12"/>
      <c r="H69" s="12"/>
      <c r="I69" s="43">
        <f>0+Q69</f>
        <v>0</v>
      </c>
      <c r="J69" s="12"/>
      <c r="O69">
        <f>0+R69</f>
        <v>0</v>
      </c>
      <c r="Q69">
        <f>0+I70</f>
        <v>0</v>
      </c>
      <c r="R69">
        <f>0+O70</f>
        <v>0</v>
      </c>
    </row>
    <row r="70" spans="1:16" ht="12.75">
      <c r="A70" s="27" t="s">
        <v>50</v>
      </c>
      <c r="B70" s="32" t="s">
        <v>203</v>
      </c>
      <c r="C70" s="32" t="s">
        <v>204</v>
      </c>
      <c r="D70" s="27" t="s">
        <v>63</v>
      </c>
      <c r="E70" s="33" t="s">
        <v>205</v>
      </c>
      <c r="F70" s="34" t="s">
        <v>154</v>
      </c>
      <c r="G70" s="35">
        <v>40.95</v>
      </c>
      <c r="H70" s="35">
        <v>0</v>
      </c>
      <c r="I70" s="35">
        <f>ROUND(ROUND(H70,2)*ROUND(G70,2),2)</f>
        <v>0</v>
      </c>
      <c r="J70" s="34" t="s">
        <v>65</v>
      </c>
      <c r="O70">
        <f>(I70*21)/100</f>
        <v>0</v>
      </c>
      <c r="P70" t="s">
        <v>26</v>
      </c>
    </row>
    <row r="71" spans="1:5" ht="38.25">
      <c r="A71" s="36" t="s">
        <v>55</v>
      </c>
      <c r="E71" s="37" t="s">
        <v>206</v>
      </c>
    </row>
    <row r="72" spans="1:5" ht="12.75">
      <c r="A72" s="38" t="s">
        <v>57</v>
      </c>
      <c r="E72" s="39" t="s">
        <v>187</v>
      </c>
    </row>
    <row r="73" spans="1:18" ht="12.75" customHeight="1">
      <c r="A73" s="12" t="s">
        <v>48</v>
      </c>
      <c r="B73" s="12"/>
      <c r="C73" s="42" t="s">
        <v>42</v>
      </c>
      <c r="D73" s="12"/>
      <c r="E73" s="30" t="s">
        <v>207</v>
      </c>
      <c r="F73" s="12"/>
      <c r="G73" s="12"/>
      <c r="H73" s="12"/>
      <c r="I73" s="43">
        <f>0+Q73</f>
        <v>0</v>
      </c>
      <c r="J73" s="12"/>
      <c r="O73">
        <f>0+R73</f>
        <v>0</v>
      </c>
      <c r="Q73">
        <f>0+I74+I77+I80+I83+I86+I89+I92+I95</f>
        <v>0</v>
      </c>
      <c r="R73">
        <f>0+O74+O77+O80+O83+O86+O89+O92+O95</f>
        <v>0</v>
      </c>
    </row>
    <row r="74" spans="1:16" ht="25.5">
      <c r="A74" s="27" t="s">
        <v>50</v>
      </c>
      <c r="B74" s="32" t="s">
        <v>208</v>
      </c>
      <c r="C74" s="32" t="s">
        <v>209</v>
      </c>
      <c r="D74" s="27" t="s">
        <v>63</v>
      </c>
      <c r="E74" s="33" t="s">
        <v>210</v>
      </c>
      <c r="F74" s="34" t="s">
        <v>171</v>
      </c>
      <c r="G74" s="35">
        <v>22.5</v>
      </c>
      <c r="H74" s="35">
        <v>0</v>
      </c>
      <c r="I74" s="35">
        <f>ROUND(ROUND(H74,2)*ROUND(G74,2),2)</f>
        <v>0</v>
      </c>
      <c r="J74" s="34" t="s">
        <v>65</v>
      </c>
      <c r="O74">
        <f>(I74*21)/100</f>
        <v>0</v>
      </c>
      <c r="P74" t="s">
        <v>26</v>
      </c>
    </row>
    <row r="75" spans="1:5" ht="12.75">
      <c r="A75" s="36" t="s">
        <v>55</v>
      </c>
      <c r="E75" s="37" t="s">
        <v>211</v>
      </c>
    </row>
    <row r="76" spans="1:5" ht="12.75">
      <c r="A76" s="40" t="s">
        <v>57</v>
      </c>
      <c r="E76" s="39" t="s">
        <v>212</v>
      </c>
    </row>
    <row r="77" spans="1:16" ht="12.75">
      <c r="A77" s="27" t="s">
        <v>50</v>
      </c>
      <c r="B77" s="32" t="s">
        <v>213</v>
      </c>
      <c r="C77" s="32" t="s">
        <v>214</v>
      </c>
      <c r="D77" s="27" t="s">
        <v>63</v>
      </c>
      <c r="E77" s="33" t="s">
        <v>215</v>
      </c>
      <c r="F77" s="34" t="s">
        <v>171</v>
      </c>
      <c r="G77" s="35">
        <v>13.08</v>
      </c>
      <c r="H77" s="35">
        <v>0</v>
      </c>
      <c r="I77" s="35">
        <f>ROUND(ROUND(H77,2)*ROUND(G77,2),2)</f>
        <v>0</v>
      </c>
      <c r="J77" s="34" t="s">
        <v>65</v>
      </c>
      <c r="O77">
        <f>(I77*21)/100</f>
        <v>0</v>
      </c>
      <c r="P77" t="s">
        <v>26</v>
      </c>
    </row>
    <row r="78" spans="1:5" ht="12.75">
      <c r="A78" s="36" t="s">
        <v>55</v>
      </c>
      <c r="E78" s="37" t="s">
        <v>216</v>
      </c>
    </row>
    <row r="79" spans="1:5" ht="12.75">
      <c r="A79" s="40" t="s">
        <v>57</v>
      </c>
      <c r="E79" s="39" t="s">
        <v>217</v>
      </c>
    </row>
    <row r="80" spans="1:16" ht="12.75">
      <c r="A80" s="27" t="s">
        <v>50</v>
      </c>
      <c r="B80" s="32" t="s">
        <v>218</v>
      </c>
      <c r="C80" s="32" t="s">
        <v>219</v>
      </c>
      <c r="D80" s="27" t="s">
        <v>63</v>
      </c>
      <c r="E80" s="33" t="s">
        <v>220</v>
      </c>
      <c r="F80" s="34" t="s">
        <v>154</v>
      </c>
      <c r="G80" s="35">
        <v>12.32</v>
      </c>
      <c r="H80" s="35">
        <v>0</v>
      </c>
      <c r="I80" s="35">
        <f>ROUND(ROUND(H80,2)*ROUND(G80,2),2)</f>
        <v>0</v>
      </c>
      <c r="J80" s="34" t="s">
        <v>65</v>
      </c>
      <c r="O80">
        <f>(I80*21)/100</f>
        <v>0</v>
      </c>
      <c r="P80" t="s">
        <v>26</v>
      </c>
    </row>
    <row r="81" spans="1:5" ht="12.75">
      <c r="A81" s="36" t="s">
        <v>55</v>
      </c>
      <c r="E81" s="37" t="s">
        <v>221</v>
      </c>
    </row>
    <row r="82" spans="1:5" ht="12.75">
      <c r="A82" s="40" t="s">
        <v>57</v>
      </c>
      <c r="E82" s="39" t="s">
        <v>222</v>
      </c>
    </row>
    <row r="83" spans="1:16" ht="12.75">
      <c r="A83" s="27" t="s">
        <v>50</v>
      </c>
      <c r="B83" s="32" t="s">
        <v>223</v>
      </c>
      <c r="C83" s="32" t="s">
        <v>224</v>
      </c>
      <c r="D83" s="27" t="s">
        <v>109</v>
      </c>
      <c r="E83" s="33" t="s">
        <v>225</v>
      </c>
      <c r="F83" s="34" t="s">
        <v>154</v>
      </c>
      <c r="G83" s="35">
        <v>14.22</v>
      </c>
      <c r="H83" s="35">
        <v>0</v>
      </c>
      <c r="I83" s="35">
        <f>ROUND(ROUND(H83,2)*ROUND(G83,2),2)</f>
        <v>0</v>
      </c>
      <c r="J83" s="34" t="s">
        <v>65</v>
      </c>
      <c r="O83">
        <f>(I83*21)/100</f>
        <v>0</v>
      </c>
      <c r="P83" t="s">
        <v>26</v>
      </c>
    </row>
    <row r="84" spans="1:5" ht="12.75">
      <c r="A84" s="36" t="s">
        <v>55</v>
      </c>
      <c r="E84" s="37" t="s">
        <v>226</v>
      </c>
    </row>
    <row r="85" spans="1:5" ht="12.75">
      <c r="A85" s="40" t="s">
        <v>57</v>
      </c>
      <c r="E85" s="39" t="s">
        <v>227</v>
      </c>
    </row>
    <row r="86" spans="1:16" ht="12.75">
      <c r="A86" s="27" t="s">
        <v>50</v>
      </c>
      <c r="B86" s="32" t="s">
        <v>228</v>
      </c>
      <c r="C86" s="32" t="s">
        <v>224</v>
      </c>
      <c r="D86" s="27" t="s">
        <v>114</v>
      </c>
      <c r="E86" s="33" t="s">
        <v>225</v>
      </c>
      <c r="F86" s="34" t="s">
        <v>154</v>
      </c>
      <c r="G86" s="35">
        <v>23.87</v>
      </c>
      <c r="H86" s="35">
        <v>0</v>
      </c>
      <c r="I86" s="35">
        <f>ROUND(ROUND(H86,2)*ROUND(G86,2),2)</f>
        <v>0</v>
      </c>
      <c r="J86" s="34" t="s">
        <v>65</v>
      </c>
      <c r="O86">
        <f>(I86*21)/100</f>
        <v>0</v>
      </c>
      <c r="P86" t="s">
        <v>26</v>
      </c>
    </row>
    <row r="87" spans="1:5" ht="12.75">
      <c r="A87" s="36" t="s">
        <v>55</v>
      </c>
      <c r="E87" s="37" t="s">
        <v>229</v>
      </c>
    </row>
    <row r="88" spans="1:5" ht="12.75">
      <c r="A88" s="40" t="s">
        <v>57</v>
      </c>
      <c r="E88" s="39" t="s">
        <v>230</v>
      </c>
    </row>
    <row r="89" spans="1:16" ht="12.75">
      <c r="A89" s="27" t="s">
        <v>50</v>
      </c>
      <c r="B89" s="32" t="s">
        <v>231</v>
      </c>
      <c r="C89" s="32" t="s">
        <v>232</v>
      </c>
      <c r="D89" s="27" t="s">
        <v>63</v>
      </c>
      <c r="E89" s="33" t="s">
        <v>233</v>
      </c>
      <c r="F89" s="34" t="s">
        <v>154</v>
      </c>
      <c r="G89" s="35">
        <v>85.63</v>
      </c>
      <c r="H89" s="35">
        <v>0</v>
      </c>
      <c r="I89" s="35">
        <f>ROUND(ROUND(H89,2)*ROUND(G89,2),2)</f>
        <v>0</v>
      </c>
      <c r="J89" s="34" t="s">
        <v>65</v>
      </c>
      <c r="O89">
        <f>(I89*21)/100</f>
        <v>0</v>
      </c>
      <c r="P89" t="s">
        <v>26</v>
      </c>
    </row>
    <row r="90" spans="1:5" ht="25.5">
      <c r="A90" s="36" t="s">
        <v>55</v>
      </c>
      <c r="E90" s="37" t="s">
        <v>234</v>
      </c>
    </row>
    <row r="91" spans="1:5" ht="89.25">
      <c r="A91" s="40" t="s">
        <v>57</v>
      </c>
      <c r="E91" s="39" t="s">
        <v>235</v>
      </c>
    </row>
    <row r="92" spans="1:16" ht="12.75">
      <c r="A92" s="27" t="s">
        <v>50</v>
      </c>
      <c r="B92" s="32" t="s">
        <v>236</v>
      </c>
      <c r="C92" s="32" t="s">
        <v>237</v>
      </c>
      <c r="D92" s="27" t="s">
        <v>63</v>
      </c>
      <c r="E92" s="33" t="s">
        <v>238</v>
      </c>
      <c r="F92" s="34" t="s">
        <v>154</v>
      </c>
      <c r="G92" s="35">
        <v>6.35</v>
      </c>
      <c r="H92" s="35">
        <v>0</v>
      </c>
      <c r="I92" s="35">
        <f>ROUND(ROUND(H92,2)*ROUND(G92,2),2)</f>
        <v>0</v>
      </c>
      <c r="J92" s="34" t="s">
        <v>65</v>
      </c>
      <c r="O92">
        <f>(I92*21)/100</f>
        <v>0</v>
      </c>
      <c r="P92" t="s">
        <v>26</v>
      </c>
    </row>
    <row r="93" spans="1:5" ht="12.75">
      <c r="A93" s="36" t="s">
        <v>55</v>
      </c>
      <c r="E93" s="37" t="s">
        <v>239</v>
      </c>
    </row>
    <row r="94" spans="1:5" ht="12.75">
      <c r="A94" s="40" t="s">
        <v>57</v>
      </c>
      <c r="E94" s="39" t="s">
        <v>240</v>
      </c>
    </row>
    <row r="95" spans="1:16" ht="12.75">
      <c r="A95" s="27" t="s">
        <v>50</v>
      </c>
      <c r="B95" s="32" t="s">
        <v>241</v>
      </c>
      <c r="C95" s="32" t="s">
        <v>242</v>
      </c>
      <c r="D95" s="27" t="s">
        <v>63</v>
      </c>
      <c r="E95" s="33" t="s">
        <v>243</v>
      </c>
      <c r="F95" s="34" t="s">
        <v>125</v>
      </c>
      <c r="G95" s="35">
        <v>1.44</v>
      </c>
      <c r="H95" s="35">
        <v>0</v>
      </c>
      <c r="I95" s="35">
        <f>ROUND(ROUND(H95,2)*ROUND(G95,2),2)</f>
        <v>0</v>
      </c>
      <c r="J95" s="34" t="s">
        <v>65</v>
      </c>
      <c r="O95">
        <f>(I95*21)/100</f>
        <v>0</v>
      </c>
      <c r="P95" t="s">
        <v>26</v>
      </c>
    </row>
    <row r="96" spans="1:5" ht="38.25">
      <c r="A96" s="36" t="s">
        <v>55</v>
      </c>
      <c r="E96" s="37" t="s">
        <v>244</v>
      </c>
    </row>
    <row r="97" spans="1:5" ht="12.75">
      <c r="A97" s="38" t="s">
        <v>57</v>
      </c>
      <c r="E97" s="39" t="s">
        <v>245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3"/>
  <sheetViews>
    <sheetView tabSelected="1" workbookViewId="0" topLeftCell="A1">
      <pane ySplit="8" topLeftCell="A9" activePane="bottomLeft" state="frozen"/>
      <selection pane="bottomLeft" activeCell="G16" sqref="G1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0+O9+O43+O47+O63+O94+O125+O147</f>
        <v>0</v>
      </c>
      <c r="P2" t="s">
        <v>27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120</v>
      </c>
      <c r="I3" s="41">
        <f>0+I9+I43+I47+I63+I94+I125+I147</f>
        <v>0</v>
      </c>
      <c r="J3" s="16"/>
      <c r="O3" t="s">
        <v>23</v>
      </c>
      <c r="P3" t="s">
        <v>26</v>
      </c>
    </row>
    <row r="4" spans="1:16" ht="15" customHeight="1">
      <c r="A4" t="s">
        <v>17</v>
      </c>
      <c r="B4" s="18" t="s">
        <v>18</v>
      </c>
      <c r="C4" s="4" t="s">
        <v>120</v>
      </c>
      <c r="D4" s="7"/>
      <c r="E4" s="19" t="s">
        <v>121</v>
      </c>
      <c r="F4" s="8"/>
      <c r="G4" s="8"/>
      <c r="H4" s="17"/>
      <c r="I4" s="17"/>
      <c r="J4" s="8"/>
      <c r="O4" t="s">
        <v>24</v>
      </c>
      <c r="P4" t="s">
        <v>26</v>
      </c>
    </row>
    <row r="5" spans="1:16" ht="12.75" customHeight="1">
      <c r="A5" t="s">
        <v>21</v>
      </c>
      <c r="B5" s="21" t="s">
        <v>22</v>
      </c>
      <c r="C5" s="3" t="s">
        <v>120</v>
      </c>
      <c r="D5" s="2"/>
      <c r="E5" s="22" t="s">
        <v>246</v>
      </c>
      <c r="F5" s="12"/>
      <c r="G5" s="12"/>
      <c r="H5" s="12"/>
      <c r="I5" s="12"/>
      <c r="J5" s="12"/>
      <c r="O5" t="s">
        <v>25</v>
      </c>
      <c r="P5" t="s">
        <v>26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26</v>
      </c>
      <c r="D8" s="20" t="s">
        <v>27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31</v>
      </c>
      <c r="D9" s="28"/>
      <c r="E9" s="30" t="s">
        <v>142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0+I10+I13+I16+I19+I22+I25+I28+I31+I34+I37+I40</f>
        <v>0</v>
      </c>
      <c r="R9">
        <f>0+O10+O13+O16+O19+O22+O25+O28+O31+O34+O37+O40</f>
        <v>0</v>
      </c>
    </row>
    <row r="10" spans="1:16" ht="12.75">
      <c r="A10" s="27" t="s">
        <v>50</v>
      </c>
      <c r="B10" s="32" t="s">
        <v>31</v>
      </c>
      <c r="C10" s="32" t="s">
        <v>174</v>
      </c>
      <c r="D10" s="27" t="s">
        <v>63</v>
      </c>
      <c r="E10" s="33" t="s">
        <v>175</v>
      </c>
      <c r="F10" s="34" t="s">
        <v>154</v>
      </c>
      <c r="G10" s="35">
        <v>77.57</v>
      </c>
      <c r="H10" s="35">
        <v>0</v>
      </c>
      <c r="I10" s="35">
        <f>ROUND(ROUND(H10,2)*ROUND(G10,2),2)</f>
        <v>0</v>
      </c>
      <c r="J10" s="34" t="s">
        <v>65</v>
      </c>
      <c r="O10">
        <f>(I10*21)/100</f>
        <v>0</v>
      </c>
      <c r="P10" t="s">
        <v>26</v>
      </c>
    </row>
    <row r="11" spans="1:5" ht="12.75">
      <c r="A11" s="36" t="s">
        <v>55</v>
      </c>
      <c r="E11" s="37" t="s">
        <v>248</v>
      </c>
    </row>
    <row r="12" spans="1:5" ht="12.75">
      <c r="A12" s="40" t="s">
        <v>57</v>
      </c>
      <c r="E12" s="39" t="s">
        <v>249</v>
      </c>
    </row>
    <row r="13" spans="1:16" ht="12.75">
      <c r="A13" s="27" t="s">
        <v>50</v>
      </c>
      <c r="B13" s="32" t="s">
        <v>26</v>
      </c>
      <c r="C13" s="32" t="s">
        <v>250</v>
      </c>
      <c r="D13" s="27" t="s">
        <v>63</v>
      </c>
      <c r="E13" s="33" t="s">
        <v>251</v>
      </c>
      <c r="F13" s="34" t="s">
        <v>145</v>
      </c>
      <c r="G13" s="35">
        <v>113.03</v>
      </c>
      <c r="H13" s="35">
        <v>0</v>
      </c>
      <c r="I13" s="35">
        <f>ROUND(ROUND(H13,2)*ROUND(G13,2),2)</f>
        <v>0</v>
      </c>
      <c r="J13" s="34" t="s">
        <v>252</v>
      </c>
      <c r="O13">
        <f>(I13*21)/100</f>
        <v>0</v>
      </c>
      <c r="P13" t="s">
        <v>26</v>
      </c>
    </row>
    <row r="14" spans="1:5" ht="25.5">
      <c r="A14" s="36" t="s">
        <v>55</v>
      </c>
      <c r="E14" s="37" t="s">
        <v>253</v>
      </c>
    </row>
    <row r="15" spans="1:5" ht="12.75">
      <c r="A15" s="40" t="s">
        <v>57</v>
      </c>
      <c r="E15" s="39" t="s">
        <v>254</v>
      </c>
    </row>
    <row r="16" spans="1:16" ht="12.75">
      <c r="A16" s="27" t="s">
        <v>50</v>
      </c>
      <c r="B16" s="32" t="s">
        <v>27</v>
      </c>
      <c r="C16" s="32" t="s">
        <v>255</v>
      </c>
      <c r="D16" s="27" t="s">
        <v>63</v>
      </c>
      <c r="E16" s="33" t="s">
        <v>256</v>
      </c>
      <c r="F16" s="34" t="s">
        <v>145</v>
      </c>
      <c r="G16" s="35">
        <v>52.59</v>
      </c>
      <c r="H16" s="35">
        <v>0</v>
      </c>
      <c r="I16" s="35">
        <f>ROUND(ROUND(H16,2)*ROUND(G16,2),2)</f>
        <v>0</v>
      </c>
      <c r="J16" s="34" t="s">
        <v>252</v>
      </c>
      <c r="O16">
        <f>(I16*21)/100</f>
        <v>0</v>
      </c>
      <c r="P16" t="s">
        <v>26</v>
      </c>
    </row>
    <row r="17" spans="1:5" ht="12.75">
      <c r="A17" s="36" t="s">
        <v>55</v>
      </c>
      <c r="E17" s="37" t="s">
        <v>257</v>
      </c>
    </row>
    <row r="18" spans="1:5" ht="12.75">
      <c r="A18" s="40" t="s">
        <v>57</v>
      </c>
      <c r="E18" s="39" t="s">
        <v>258</v>
      </c>
    </row>
    <row r="19" spans="1:16" ht="12.75">
      <c r="A19" s="27" t="s">
        <v>50</v>
      </c>
      <c r="B19" s="32" t="s">
        <v>35</v>
      </c>
      <c r="C19" s="32" t="s">
        <v>259</v>
      </c>
      <c r="D19" s="27" t="s">
        <v>63</v>
      </c>
      <c r="E19" s="33" t="s">
        <v>260</v>
      </c>
      <c r="F19" s="34" t="s">
        <v>154</v>
      </c>
      <c r="G19" s="35">
        <v>219.4</v>
      </c>
      <c r="H19" s="35">
        <v>0</v>
      </c>
      <c r="I19" s="35">
        <f>ROUND(ROUND(H19,2)*ROUND(G19,2),2)</f>
        <v>0</v>
      </c>
      <c r="J19" s="34" t="s">
        <v>65</v>
      </c>
      <c r="O19">
        <f>(I19*21)/100</f>
        <v>0</v>
      </c>
      <c r="P19" t="s">
        <v>26</v>
      </c>
    </row>
    <row r="20" spans="1:5" ht="76.5">
      <c r="A20" s="36" t="s">
        <v>55</v>
      </c>
      <c r="E20" s="37" t="s">
        <v>261</v>
      </c>
    </row>
    <row r="21" spans="1:5" ht="51">
      <c r="A21" s="40" t="s">
        <v>57</v>
      </c>
      <c r="E21" s="39" t="s">
        <v>262</v>
      </c>
    </row>
    <row r="22" spans="1:16" ht="12.75">
      <c r="A22" s="27" t="s">
        <v>50</v>
      </c>
      <c r="B22" s="32" t="s">
        <v>37</v>
      </c>
      <c r="C22" s="32" t="s">
        <v>263</v>
      </c>
      <c r="D22" s="27" t="s">
        <v>63</v>
      </c>
      <c r="E22" s="33" t="s">
        <v>264</v>
      </c>
      <c r="F22" s="34" t="s">
        <v>154</v>
      </c>
      <c r="G22" s="35">
        <v>77.57</v>
      </c>
      <c r="H22" s="35">
        <v>0</v>
      </c>
      <c r="I22" s="35">
        <f>ROUND(ROUND(H22,2)*ROUND(G22,2),2)</f>
        <v>0</v>
      </c>
      <c r="J22" s="34" t="s">
        <v>65</v>
      </c>
      <c r="O22">
        <f>(I22*21)/100</f>
        <v>0</v>
      </c>
      <c r="P22" t="s">
        <v>26</v>
      </c>
    </row>
    <row r="23" spans="1:5" ht="25.5">
      <c r="A23" s="36" t="s">
        <v>55</v>
      </c>
      <c r="E23" s="37" t="s">
        <v>265</v>
      </c>
    </row>
    <row r="24" spans="1:5" ht="38.25">
      <c r="A24" s="40" t="s">
        <v>57</v>
      </c>
      <c r="E24" s="39" t="s">
        <v>266</v>
      </c>
    </row>
    <row r="25" spans="1:16" ht="12.75">
      <c r="A25" s="27" t="s">
        <v>50</v>
      </c>
      <c r="B25" s="32" t="s">
        <v>39</v>
      </c>
      <c r="C25" s="32" t="s">
        <v>267</v>
      </c>
      <c r="D25" s="27" t="s">
        <v>63</v>
      </c>
      <c r="E25" s="33" t="s">
        <v>268</v>
      </c>
      <c r="F25" s="34" t="s">
        <v>154</v>
      </c>
      <c r="G25" s="35">
        <v>58.18</v>
      </c>
      <c r="H25" s="35">
        <v>0</v>
      </c>
      <c r="I25" s="35">
        <f>ROUND(ROUND(H25,2)*ROUND(G25,2),2)</f>
        <v>0</v>
      </c>
      <c r="J25" s="34" t="s">
        <v>65</v>
      </c>
      <c r="O25">
        <f>(I25*21)/100</f>
        <v>0</v>
      </c>
      <c r="P25" t="s">
        <v>26</v>
      </c>
    </row>
    <row r="26" spans="1:5" ht="38.25">
      <c r="A26" s="36" t="s">
        <v>55</v>
      </c>
      <c r="E26" s="37" t="s">
        <v>269</v>
      </c>
    </row>
    <row r="27" spans="1:5" ht="12.75">
      <c r="A27" s="40" t="s">
        <v>57</v>
      </c>
      <c r="E27" s="39" t="s">
        <v>270</v>
      </c>
    </row>
    <row r="28" spans="1:16" ht="12.75">
      <c r="A28" s="27" t="s">
        <v>50</v>
      </c>
      <c r="B28" s="32" t="s">
        <v>76</v>
      </c>
      <c r="C28" s="32" t="s">
        <v>271</v>
      </c>
      <c r="D28" s="27" t="s">
        <v>63</v>
      </c>
      <c r="E28" s="33" t="s">
        <v>272</v>
      </c>
      <c r="F28" s="34" t="s">
        <v>154</v>
      </c>
      <c r="G28" s="35">
        <v>10.8</v>
      </c>
      <c r="H28" s="35">
        <v>0</v>
      </c>
      <c r="I28" s="35">
        <f>ROUND(ROUND(H28,2)*ROUND(G28,2),2)</f>
        <v>0</v>
      </c>
      <c r="J28" s="34" t="s">
        <v>65</v>
      </c>
      <c r="O28">
        <f>(I28*21)/100</f>
        <v>0</v>
      </c>
      <c r="P28" t="s">
        <v>26</v>
      </c>
    </row>
    <row r="29" spans="1:5" ht="12.75">
      <c r="A29" s="36" t="s">
        <v>55</v>
      </c>
      <c r="E29" s="37" t="s">
        <v>273</v>
      </c>
    </row>
    <row r="30" spans="1:5" ht="12.75">
      <c r="A30" s="40" t="s">
        <v>57</v>
      </c>
      <c r="E30" s="39" t="s">
        <v>274</v>
      </c>
    </row>
    <row r="31" spans="1:16" ht="12.75">
      <c r="A31" s="27" t="s">
        <v>50</v>
      </c>
      <c r="B31" s="32" t="s">
        <v>80</v>
      </c>
      <c r="C31" s="32" t="s">
        <v>275</v>
      </c>
      <c r="D31" s="27" t="s">
        <v>63</v>
      </c>
      <c r="E31" s="33" t="s">
        <v>276</v>
      </c>
      <c r="F31" s="34" t="s">
        <v>145</v>
      </c>
      <c r="G31" s="35">
        <v>287.13</v>
      </c>
      <c r="H31" s="35">
        <v>0</v>
      </c>
      <c r="I31" s="35">
        <f>ROUND(ROUND(H31,2)*ROUND(G31,2),2)</f>
        <v>0</v>
      </c>
      <c r="J31" s="34" t="s">
        <v>65</v>
      </c>
      <c r="O31">
        <f>(I31*21)/100</f>
        <v>0</v>
      </c>
      <c r="P31" t="s">
        <v>26</v>
      </c>
    </row>
    <row r="32" spans="1:5" ht="12.75">
      <c r="A32" s="36" t="s">
        <v>55</v>
      </c>
      <c r="E32" s="37" t="s">
        <v>63</v>
      </c>
    </row>
    <row r="33" spans="1:5" ht="12.75">
      <c r="A33" s="40" t="s">
        <v>57</v>
      </c>
      <c r="E33" s="39" t="s">
        <v>277</v>
      </c>
    </row>
    <row r="34" spans="1:16" ht="12.75">
      <c r="A34" s="27" t="s">
        <v>50</v>
      </c>
      <c r="B34" s="32" t="s">
        <v>42</v>
      </c>
      <c r="C34" s="32" t="s">
        <v>278</v>
      </c>
      <c r="D34" s="27" t="s">
        <v>63</v>
      </c>
      <c r="E34" s="33" t="s">
        <v>279</v>
      </c>
      <c r="F34" s="34" t="s">
        <v>154</v>
      </c>
      <c r="G34" s="35">
        <v>43.07</v>
      </c>
      <c r="H34" s="35">
        <v>0</v>
      </c>
      <c r="I34" s="35">
        <f>ROUND(ROUND(H34,2)*ROUND(G34,2),2)</f>
        <v>0</v>
      </c>
      <c r="J34" s="34" t="s">
        <v>252</v>
      </c>
      <c r="O34">
        <f>(I34*21)/100</f>
        <v>0</v>
      </c>
      <c r="P34" t="s">
        <v>26</v>
      </c>
    </row>
    <row r="35" spans="1:5" ht="12.75">
      <c r="A35" s="36" t="s">
        <v>55</v>
      </c>
      <c r="E35" s="37" t="s">
        <v>280</v>
      </c>
    </row>
    <row r="36" spans="1:5" ht="12.75">
      <c r="A36" s="40" t="s">
        <v>57</v>
      </c>
      <c r="E36" s="39" t="s">
        <v>281</v>
      </c>
    </row>
    <row r="37" spans="1:16" ht="12.75">
      <c r="A37" s="27" t="s">
        <v>50</v>
      </c>
      <c r="B37" s="32" t="s">
        <v>44</v>
      </c>
      <c r="C37" s="32" t="s">
        <v>282</v>
      </c>
      <c r="D37" s="27" t="s">
        <v>63</v>
      </c>
      <c r="E37" s="33" t="s">
        <v>283</v>
      </c>
      <c r="F37" s="34" t="s">
        <v>145</v>
      </c>
      <c r="G37" s="35">
        <v>368.38</v>
      </c>
      <c r="H37" s="35">
        <v>0</v>
      </c>
      <c r="I37" s="35">
        <f>ROUND(ROUND(H37,2)*ROUND(G37,2),2)</f>
        <v>0</v>
      </c>
      <c r="J37" s="34" t="s">
        <v>65</v>
      </c>
      <c r="O37">
        <f>(I37*21)/100</f>
        <v>0</v>
      </c>
      <c r="P37" t="s">
        <v>26</v>
      </c>
    </row>
    <row r="38" spans="1:5" ht="12.75">
      <c r="A38" s="36" t="s">
        <v>55</v>
      </c>
      <c r="E38" s="37" t="s">
        <v>63</v>
      </c>
    </row>
    <row r="39" spans="1:5" ht="12.75">
      <c r="A39" s="40" t="s">
        <v>57</v>
      </c>
      <c r="E39" s="39" t="s">
        <v>151</v>
      </c>
    </row>
    <row r="40" spans="1:16" ht="12.75">
      <c r="A40" s="27" t="s">
        <v>50</v>
      </c>
      <c r="B40" s="32" t="s">
        <v>46</v>
      </c>
      <c r="C40" s="32" t="s">
        <v>284</v>
      </c>
      <c r="D40" s="27" t="s">
        <v>63</v>
      </c>
      <c r="E40" s="33" t="s">
        <v>285</v>
      </c>
      <c r="F40" s="34" t="s">
        <v>145</v>
      </c>
      <c r="G40" s="35">
        <v>1473.52</v>
      </c>
      <c r="H40" s="35">
        <v>0</v>
      </c>
      <c r="I40" s="35">
        <f>ROUND(ROUND(H40,2)*ROUND(G40,2),2)</f>
        <v>0</v>
      </c>
      <c r="J40" s="34" t="s">
        <v>65</v>
      </c>
      <c r="O40">
        <f>(I40*21)/100</f>
        <v>0</v>
      </c>
      <c r="P40" t="s">
        <v>26</v>
      </c>
    </row>
    <row r="41" spans="1:5" ht="12.75">
      <c r="A41" s="36" t="s">
        <v>55</v>
      </c>
      <c r="E41" s="37" t="s">
        <v>286</v>
      </c>
    </row>
    <row r="42" spans="1:5" ht="12.75">
      <c r="A42" s="38" t="s">
        <v>57</v>
      </c>
      <c r="E42" s="39" t="s">
        <v>287</v>
      </c>
    </row>
    <row r="43" spans="1:18" ht="12.75" customHeight="1">
      <c r="A43" s="12" t="s">
        <v>48</v>
      </c>
      <c r="B43" s="12"/>
      <c r="C43" s="42" t="s">
        <v>26</v>
      </c>
      <c r="D43" s="12"/>
      <c r="E43" s="30" t="s">
        <v>196</v>
      </c>
      <c r="F43" s="12"/>
      <c r="G43" s="12"/>
      <c r="H43" s="12"/>
      <c r="I43" s="43">
        <f>0+Q43</f>
        <v>0</v>
      </c>
      <c r="J43" s="12"/>
      <c r="O43">
        <f>0+R43</f>
        <v>0</v>
      </c>
      <c r="Q43">
        <f>0+I44</f>
        <v>0</v>
      </c>
      <c r="R43">
        <f>0+O44</f>
        <v>0</v>
      </c>
    </row>
    <row r="44" spans="1:16" ht="12.75">
      <c r="A44" s="27" t="s">
        <v>50</v>
      </c>
      <c r="B44" s="32" t="s">
        <v>94</v>
      </c>
      <c r="C44" s="32" t="s">
        <v>288</v>
      </c>
      <c r="D44" s="27" t="s">
        <v>63</v>
      </c>
      <c r="E44" s="33" t="s">
        <v>289</v>
      </c>
      <c r="F44" s="34" t="s">
        <v>171</v>
      </c>
      <c r="G44" s="35">
        <v>35.62</v>
      </c>
      <c r="H44" s="35">
        <v>0</v>
      </c>
      <c r="I44" s="35">
        <f>ROUND(ROUND(H44,2)*ROUND(G44,2),2)</f>
        <v>0</v>
      </c>
      <c r="J44" s="34" t="s">
        <v>65</v>
      </c>
      <c r="O44">
        <f>(I44*21)/100</f>
        <v>0</v>
      </c>
      <c r="P44" t="s">
        <v>26</v>
      </c>
    </row>
    <row r="45" spans="1:5" ht="12.75">
      <c r="A45" s="36" t="s">
        <v>55</v>
      </c>
      <c r="E45" s="37" t="s">
        <v>290</v>
      </c>
    </row>
    <row r="46" spans="1:5" ht="12.75">
      <c r="A46" s="38" t="s">
        <v>57</v>
      </c>
      <c r="E46" s="39" t="s">
        <v>291</v>
      </c>
    </row>
    <row r="47" spans="1:18" ht="12.75" customHeight="1">
      <c r="A47" s="12" t="s">
        <v>48</v>
      </c>
      <c r="B47" s="12"/>
      <c r="C47" s="42" t="s">
        <v>27</v>
      </c>
      <c r="D47" s="12"/>
      <c r="E47" s="30" t="s">
        <v>292</v>
      </c>
      <c r="F47" s="12"/>
      <c r="G47" s="12"/>
      <c r="H47" s="12"/>
      <c r="I47" s="43">
        <f>0+Q47</f>
        <v>0</v>
      </c>
      <c r="J47" s="12"/>
      <c r="O47">
        <f>0+R47</f>
        <v>0</v>
      </c>
      <c r="Q47">
        <f>0+I48+I51+I54+I57+I60</f>
        <v>0</v>
      </c>
      <c r="R47">
        <f>0+O48+O51+O54+O57+O60</f>
        <v>0</v>
      </c>
    </row>
    <row r="48" spans="1:16" ht="12.75">
      <c r="A48" s="27" t="s">
        <v>50</v>
      </c>
      <c r="B48" s="32" t="s">
        <v>98</v>
      </c>
      <c r="C48" s="32" t="s">
        <v>293</v>
      </c>
      <c r="D48" s="27" t="s">
        <v>63</v>
      </c>
      <c r="E48" s="33" t="s">
        <v>294</v>
      </c>
      <c r="F48" s="34" t="s">
        <v>295</v>
      </c>
      <c r="G48" s="35">
        <v>84</v>
      </c>
      <c r="H48" s="35">
        <v>0</v>
      </c>
      <c r="I48" s="35">
        <f>ROUND(ROUND(H48,2)*ROUND(G48,2),2)</f>
        <v>0</v>
      </c>
      <c r="J48" s="34" t="s">
        <v>65</v>
      </c>
      <c r="O48">
        <f>(I48*21)/100</f>
        <v>0</v>
      </c>
      <c r="P48" t="s">
        <v>26</v>
      </c>
    </row>
    <row r="49" spans="1:5" ht="25.5">
      <c r="A49" s="36" t="s">
        <v>55</v>
      </c>
      <c r="E49" s="37" t="s">
        <v>296</v>
      </c>
    </row>
    <row r="50" spans="1:5" ht="12.75">
      <c r="A50" s="40" t="s">
        <v>57</v>
      </c>
      <c r="E50" s="39" t="s">
        <v>297</v>
      </c>
    </row>
    <row r="51" spans="1:16" ht="12.75">
      <c r="A51" s="27" t="s">
        <v>50</v>
      </c>
      <c r="B51" s="32" t="s">
        <v>103</v>
      </c>
      <c r="C51" s="32" t="s">
        <v>298</v>
      </c>
      <c r="D51" s="27" t="s">
        <v>63</v>
      </c>
      <c r="E51" s="33" t="s">
        <v>299</v>
      </c>
      <c r="F51" s="34" t="s">
        <v>154</v>
      </c>
      <c r="G51" s="35">
        <v>8.02</v>
      </c>
      <c r="H51" s="35">
        <v>0</v>
      </c>
      <c r="I51" s="35">
        <f>ROUND(ROUND(H51,2)*ROUND(G51,2),2)</f>
        <v>0</v>
      </c>
      <c r="J51" s="34" t="s">
        <v>65</v>
      </c>
      <c r="O51">
        <f>(I51*21)/100</f>
        <v>0</v>
      </c>
      <c r="P51" t="s">
        <v>26</v>
      </c>
    </row>
    <row r="52" spans="1:5" ht="25.5">
      <c r="A52" s="36" t="s">
        <v>55</v>
      </c>
      <c r="E52" s="37" t="s">
        <v>300</v>
      </c>
    </row>
    <row r="53" spans="1:5" ht="12.75">
      <c r="A53" s="40" t="s">
        <v>57</v>
      </c>
      <c r="E53" s="39" t="s">
        <v>301</v>
      </c>
    </row>
    <row r="54" spans="1:16" ht="12.75">
      <c r="A54" s="27" t="s">
        <v>50</v>
      </c>
      <c r="B54" s="32" t="s">
        <v>107</v>
      </c>
      <c r="C54" s="32" t="s">
        <v>302</v>
      </c>
      <c r="D54" s="27" t="s">
        <v>63</v>
      </c>
      <c r="E54" s="33" t="s">
        <v>303</v>
      </c>
      <c r="F54" s="34" t="s">
        <v>125</v>
      </c>
      <c r="G54" s="35">
        <v>1.2</v>
      </c>
      <c r="H54" s="35">
        <v>0</v>
      </c>
      <c r="I54" s="35">
        <f>ROUND(ROUND(H54,2)*ROUND(G54,2),2)</f>
        <v>0</v>
      </c>
      <c r="J54" s="34" t="s">
        <v>65</v>
      </c>
      <c r="O54">
        <f>(I54*21)/100</f>
        <v>0</v>
      </c>
      <c r="P54" t="s">
        <v>26</v>
      </c>
    </row>
    <row r="55" spans="1:5" ht="12.75">
      <c r="A55" s="36" t="s">
        <v>55</v>
      </c>
      <c r="E55" s="37" t="s">
        <v>304</v>
      </c>
    </row>
    <row r="56" spans="1:5" ht="12.75">
      <c r="A56" s="40" t="s">
        <v>57</v>
      </c>
      <c r="E56" s="39" t="s">
        <v>305</v>
      </c>
    </row>
    <row r="57" spans="1:16" ht="12.75">
      <c r="A57" s="27" t="s">
        <v>50</v>
      </c>
      <c r="B57" s="32" t="s">
        <v>113</v>
      </c>
      <c r="C57" s="32" t="s">
        <v>306</v>
      </c>
      <c r="D57" s="27" t="s">
        <v>63</v>
      </c>
      <c r="E57" s="33" t="s">
        <v>307</v>
      </c>
      <c r="F57" s="34" t="s">
        <v>154</v>
      </c>
      <c r="G57" s="35">
        <v>92.58</v>
      </c>
      <c r="H57" s="35">
        <v>0</v>
      </c>
      <c r="I57" s="35">
        <f>ROUND(ROUND(H57,2)*ROUND(G57,2),2)</f>
        <v>0</v>
      </c>
      <c r="J57" s="34" t="s">
        <v>65</v>
      </c>
      <c r="O57">
        <f>(I57*21)/100</f>
        <v>0</v>
      </c>
      <c r="P57" t="s">
        <v>26</v>
      </c>
    </row>
    <row r="58" spans="1:5" ht="51">
      <c r="A58" s="36" t="s">
        <v>55</v>
      </c>
      <c r="E58" s="37" t="s">
        <v>308</v>
      </c>
    </row>
    <row r="59" spans="1:5" ht="38.25">
      <c r="A59" s="40" t="s">
        <v>57</v>
      </c>
      <c r="E59" s="39" t="s">
        <v>309</v>
      </c>
    </row>
    <row r="60" spans="1:16" ht="12.75">
      <c r="A60" s="27" t="s">
        <v>50</v>
      </c>
      <c r="B60" s="32" t="s">
        <v>116</v>
      </c>
      <c r="C60" s="32" t="s">
        <v>310</v>
      </c>
      <c r="D60" s="27" t="s">
        <v>63</v>
      </c>
      <c r="E60" s="33" t="s">
        <v>311</v>
      </c>
      <c r="F60" s="34" t="s">
        <v>125</v>
      </c>
      <c r="G60" s="35">
        <v>23.15</v>
      </c>
      <c r="H60" s="35">
        <v>0</v>
      </c>
      <c r="I60" s="35">
        <f>ROUND(ROUND(H60,2)*ROUND(G60,2),2)</f>
        <v>0</v>
      </c>
      <c r="J60" s="34" t="s">
        <v>65</v>
      </c>
      <c r="O60">
        <f>(I60*21)/100</f>
        <v>0</v>
      </c>
      <c r="P60" t="s">
        <v>26</v>
      </c>
    </row>
    <row r="61" spans="1:5" ht="25.5">
      <c r="A61" s="36" t="s">
        <v>55</v>
      </c>
      <c r="E61" s="37" t="s">
        <v>312</v>
      </c>
    </row>
    <row r="62" spans="1:5" ht="12.75">
      <c r="A62" s="38" t="s">
        <v>57</v>
      </c>
      <c r="E62" s="39" t="s">
        <v>313</v>
      </c>
    </row>
    <row r="63" spans="1:18" ht="12.75" customHeight="1">
      <c r="A63" s="12" t="s">
        <v>48</v>
      </c>
      <c r="B63" s="12"/>
      <c r="C63" s="42" t="s">
        <v>35</v>
      </c>
      <c r="D63" s="12"/>
      <c r="E63" s="30" t="s">
        <v>202</v>
      </c>
      <c r="F63" s="12"/>
      <c r="G63" s="12"/>
      <c r="H63" s="12"/>
      <c r="I63" s="43">
        <f>0+Q63</f>
        <v>0</v>
      </c>
      <c r="J63" s="12"/>
      <c r="O63">
        <f>0+R63</f>
        <v>0</v>
      </c>
      <c r="Q63">
        <f>0+I64+I67+I70+I73+I76+I79+I82+I85+I88+I91</f>
        <v>0</v>
      </c>
      <c r="R63">
        <f>0+O64+O67+O70+O73+O76+O79+O82+O85+O88+O91</f>
        <v>0</v>
      </c>
    </row>
    <row r="64" spans="1:16" ht="12.75">
      <c r="A64" s="27" t="s">
        <v>50</v>
      </c>
      <c r="B64" s="32" t="s">
        <v>192</v>
      </c>
      <c r="C64" s="32" t="s">
        <v>314</v>
      </c>
      <c r="D64" s="27" t="s">
        <v>63</v>
      </c>
      <c r="E64" s="33" t="s">
        <v>315</v>
      </c>
      <c r="F64" s="34" t="s">
        <v>154</v>
      </c>
      <c r="G64" s="35">
        <v>0.95</v>
      </c>
      <c r="H64" s="35">
        <v>0</v>
      </c>
      <c r="I64" s="35">
        <f>ROUND(ROUND(H64,2)*ROUND(G64,2),2)</f>
        <v>0</v>
      </c>
      <c r="J64" s="34" t="s">
        <v>65</v>
      </c>
      <c r="O64">
        <f>(I64*21)/100</f>
        <v>0</v>
      </c>
      <c r="P64" t="s">
        <v>26</v>
      </c>
    </row>
    <row r="65" spans="1:5" ht="12.75">
      <c r="A65" s="36" t="s">
        <v>55</v>
      </c>
      <c r="E65" s="37" t="s">
        <v>316</v>
      </c>
    </row>
    <row r="66" spans="1:5" ht="12.75">
      <c r="A66" s="40" t="s">
        <v>57</v>
      </c>
      <c r="E66" s="39" t="s">
        <v>317</v>
      </c>
    </row>
    <row r="67" spans="1:16" ht="12.75">
      <c r="A67" s="27" t="s">
        <v>50</v>
      </c>
      <c r="B67" s="32" t="s">
        <v>197</v>
      </c>
      <c r="C67" s="32" t="s">
        <v>204</v>
      </c>
      <c r="D67" s="27" t="s">
        <v>109</v>
      </c>
      <c r="E67" s="33" t="s">
        <v>205</v>
      </c>
      <c r="F67" s="34" t="s">
        <v>154</v>
      </c>
      <c r="G67" s="35">
        <v>18.44</v>
      </c>
      <c r="H67" s="35">
        <v>0</v>
      </c>
      <c r="I67" s="35">
        <f>ROUND(ROUND(H67,2)*ROUND(G67,2),2)</f>
        <v>0</v>
      </c>
      <c r="J67" s="34" t="s">
        <v>65</v>
      </c>
      <c r="O67">
        <f>(I67*21)/100</f>
        <v>0</v>
      </c>
      <c r="P67" t="s">
        <v>26</v>
      </c>
    </row>
    <row r="68" spans="1:5" ht="25.5">
      <c r="A68" s="36" t="s">
        <v>55</v>
      </c>
      <c r="E68" s="37" t="s">
        <v>318</v>
      </c>
    </row>
    <row r="69" spans="1:5" ht="38.25">
      <c r="A69" s="40" t="s">
        <v>57</v>
      </c>
      <c r="E69" s="39" t="s">
        <v>319</v>
      </c>
    </row>
    <row r="70" spans="1:16" ht="12.75">
      <c r="A70" s="27" t="s">
        <v>50</v>
      </c>
      <c r="B70" s="32" t="s">
        <v>203</v>
      </c>
      <c r="C70" s="32" t="s">
        <v>204</v>
      </c>
      <c r="D70" s="27" t="s">
        <v>114</v>
      </c>
      <c r="E70" s="33" t="s">
        <v>205</v>
      </c>
      <c r="F70" s="34" t="s">
        <v>154</v>
      </c>
      <c r="G70" s="35">
        <v>16.58</v>
      </c>
      <c r="H70" s="35">
        <v>0</v>
      </c>
      <c r="I70" s="35">
        <f>ROUND(ROUND(H70,2)*ROUND(G70,2),2)</f>
        <v>0</v>
      </c>
      <c r="J70" s="34" t="s">
        <v>65</v>
      </c>
      <c r="O70">
        <f>(I70*21)/100</f>
        <v>0</v>
      </c>
      <c r="P70" t="s">
        <v>26</v>
      </c>
    </row>
    <row r="71" spans="1:5" ht="12.75">
      <c r="A71" s="36" t="s">
        <v>55</v>
      </c>
      <c r="E71" s="37" t="s">
        <v>320</v>
      </c>
    </row>
    <row r="72" spans="1:5" ht="12.75">
      <c r="A72" s="40" t="s">
        <v>57</v>
      </c>
      <c r="E72" s="39" t="s">
        <v>321</v>
      </c>
    </row>
    <row r="73" spans="1:16" ht="12.75">
      <c r="A73" s="27" t="s">
        <v>50</v>
      </c>
      <c r="B73" s="32" t="s">
        <v>208</v>
      </c>
      <c r="C73" s="32" t="s">
        <v>322</v>
      </c>
      <c r="D73" s="27" t="s">
        <v>63</v>
      </c>
      <c r="E73" s="33" t="s">
        <v>323</v>
      </c>
      <c r="F73" s="34" t="s">
        <v>154</v>
      </c>
      <c r="G73" s="35">
        <v>11.53</v>
      </c>
      <c r="H73" s="35">
        <v>0</v>
      </c>
      <c r="I73" s="35">
        <f>ROUND(ROUND(H73,2)*ROUND(G73,2),2)</f>
        <v>0</v>
      </c>
      <c r="J73" s="34" t="s">
        <v>65</v>
      </c>
      <c r="O73">
        <f>(I73*21)/100</f>
        <v>0</v>
      </c>
      <c r="P73" t="s">
        <v>26</v>
      </c>
    </row>
    <row r="74" spans="1:5" ht="25.5">
      <c r="A74" s="36" t="s">
        <v>55</v>
      </c>
      <c r="E74" s="37" t="s">
        <v>324</v>
      </c>
    </row>
    <row r="75" spans="1:5" ht="127.5">
      <c r="A75" s="40" t="s">
        <v>57</v>
      </c>
      <c r="E75" s="39" t="s">
        <v>325</v>
      </c>
    </row>
    <row r="76" spans="1:16" ht="12.75">
      <c r="A76" s="27" t="s">
        <v>50</v>
      </c>
      <c r="B76" s="32" t="s">
        <v>213</v>
      </c>
      <c r="C76" s="32" t="s">
        <v>326</v>
      </c>
      <c r="D76" s="27" t="s">
        <v>63</v>
      </c>
      <c r="E76" s="33" t="s">
        <v>327</v>
      </c>
      <c r="F76" s="34" t="s">
        <v>154</v>
      </c>
      <c r="G76" s="35">
        <v>0.56</v>
      </c>
      <c r="H76" s="35">
        <v>0</v>
      </c>
      <c r="I76" s="35">
        <f>ROUND(ROUND(H76,2)*ROUND(G76,2),2)</f>
        <v>0</v>
      </c>
      <c r="J76" s="34" t="s">
        <v>65</v>
      </c>
      <c r="O76">
        <f>(I76*21)/100</f>
        <v>0</v>
      </c>
      <c r="P76" t="s">
        <v>26</v>
      </c>
    </row>
    <row r="77" spans="1:5" ht="12.75">
      <c r="A77" s="36" t="s">
        <v>55</v>
      </c>
      <c r="E77" s="37" t="s">
        <v>328</v>
      </c>
    </row>
    <row r="78" spans="1:5" ht="12.75">
      <c r="A78" s="40" t="s">
        <v>57</v>
      </c>
      <c r="E78" s="39" t="s">
        <v>329</v>
      </c>
    </row>
    <row r="79" spans="1:16" ht="12.75">
      <c r="A79" s="27" t="s">
        <v>50</v>
      </c>
      <c r="B79" s="32" t="s">
        <v>218</v>
      </c>
      <c r="C79" s="32" t="s">
        <v>330</v>
      </c>
      <c r="D79" s="27" t="s">
        <v>63</v>
      </c>
      <c r="E79" s="33" t="s">
        <v>331</v>
      </c>
      <c r="F79" s="34" t="s">
        <v>154</v>
      </c>
      <c r="G79" s="35">
        <v>8.08</v>
      </c>
      <c r="H79" s="35">
        <v>0</v>
      </c>
      <c r="I79" s="35">
        <f>ROUND(ROUND(H79,2)*ROUND(G79,2),2)</f>
        <v>0</v>
      </c>
      <c r="J79" s="34" t="s">
        <v>65</v>
      </c>
      <c r="O79">
        <f>(I79*21)/100</f>
        <v>0</v>
      </c>
      <c r="P79" t="s">
        <v>26</v>
      </c>
    </row>
    <row r="80" spans="1:5" ht="38.25">
      <c r="A80" s="36" t="s">
        <v>55</v>
      </c>
      <c r="E80" s="37" t="s">
        <v>332</v>
      </c>
    </row>
    <row r="81" spans="1:5" ht="153">
      <c r="A81" s="40" t="s">
        <v>57</v>
      </c>
      <c r="E81" s="39" t="s">
        <v>333</v>
      </c>
    </row>
    <row r="82" spans="1:16" ht="12.75">
      <c r="A82" s="27" t="s">
        <v>50</v>
      </c>
      <c r="B82" s="32" t="s">
        <v>223</v>
      </c>
      <c r="C82" s="32" t="s">
        <v>334</v>
      </c>
      <c r="D82" s="27" t="s">
        <v>63</v>
      </c>
      <c r="E82" s="33" t="s">
        <v>335</v>
      </c>
      <c r="F82" s="34" t="s">
        <v>154</v>
      </c>
      <c r="G82" s="35">
        <v>36.95</v>
      </c>
      <c r="H82" s="35">
        <v>0</v>
      </c>
      <c r="I82" s="35">
        <f>ROUND(ROUND(H82,2)*ROUND(G82,2),2)</f>
        <v>0</v>
      </c>
      <c r="J82" s="34" t="s">
        <v>65</v>
      </c>
      <c r="O82">
        <f>(I82*21)/100</f>
        <v>0</v>
      </c>
      <c r="P82" t="s">
        <v>26</v>
      </c>
    </row>
    <row r="83" spans="1:5" ht="25.5">
      <c r="A83" s="36" t="s">
        <v>55</v>
      </c>
      <c r="E83" s="37" t="s">
        <v>336</v>
      </c>
    </row>
    <row r="84" spans="1:5" ht="38.25">
      <c r="A84" s="40" t="s">
        <v>57</v>
      </c>
      <c r="E84" s="39" t="s">
        <v>337</v>
      </c>
    </row>
    <row r="85" spans="1:16" ht="12.75">
      <c r="A85" s="27" t="s">
        <v>50</v>
      </c>
      <c r="B85" s="32" t="s">
        <v>228</v>
      </c>
      <c r="C85" s="32" t="s">
        <v>338</v>
      </c>
      <c r="D85" s="27" t="s">
        <v>109</v>
      </c>
      <c r="E85" s="33" t="s">
        <v>339</v>
      </c>
      <c r="F85" s="34" t="s">
        <v>154</v>
      </c>
      <c r="G85" s="35">
        <v>11.53</v>
      </c>
      <c r="H85" s="35">
        <v>0</v>
      </c>
      <c r="I85" s="35">
        <f>ROUND(ROUND(H85,2)*ROUND(G85,2),2)</f>
        <v>0</v>
      </c>
      <c r="J85" s="34" t="s">
        <v>65</v>
      </c>
      <c r="O85">
        <f>(I85*21)/100</f>
        <v>0</v>
      </c>
      <c r="P85" t="s">
        <v>26</v>
      </c>
    </row>
    <row r="86" spans="1:5" ht="12.75">
      <c r="A86" s="36" t="s">
        <v>55</v>
      </c>
      <c r="E86" s="37" t="s">
        <v>340</v>
      </c>
    </row>
    <row r="87" spans="1:5" ht="127.5">
      <c r="A87" s="40" t="s">
        <v>57</v>
      </c>
      <c r="E87" s="39" t="s">
        <v>325</v>
      </c>
    </row>
    <row r="88" spans="1:16" ht="12.75">
      <c r="A88" s="27" t="s">
        <v>50</v>
      </c>
      <c r="B88" s="32" t="s">
        <v>231</v>
      </c>
      <c r="C88" s="32" t="s">
        <v>338</v>
      </c>
      <c r="D88" s="27" t="s">
        <v>114</v>
      </c>
      <c r="E88" s="33" t="s">
        <v>339</v>
      </c>
      <c r="F88" s="34" t="s">
        <v>154</v>
      </c>
      <c r="G88" s="35">
        <v>7.55</v>
      </c>
      <c r="H88" s="35">
        <v>0</v>
      </c>
      <c r="I88" s="35">
        <f>ROUND(ROUND(H88,2)*ROUND(G88,2),2)</f>
        <v>0</v>
      </c>
      <c r="J88" s="34" t="s">
        <v>65</v>
      </c>
      <c r="O88">
        <f>(I88*21)/100</f>
        <v>0</v>
      </c>
      <c r="P88" t="s">
        <v>26</v>
      </c>
    </row>
    <row r="89" spans="1:5" ht="25.5">
      <c r="A89" s="36" t="s">
        <v>55</v>
      </c>
      <c r="E89" s="37" t="s">
        <v>341</v>
      </c>
    </row>
    <row r="90" spans="1:5" ht="12.75">
      <c r="A90" s="40" t="s">
        <v>57</v>
      </c>
      <c r="E90" s="39" t="s">
        <v>342</v>
      </c>
    </row>
    <row r="91" spans="1:16" ht="12.75">
      <c r="A91" s="27" t="s">
        <v>50</v>
      </c>
      <c r="B91" s="32" t="s">
        <v>236</v>
      </c>
      <c r="C91" s="32" t="s">
        <v>343</v>
      </c>
      <c r="D91" s="27" t="s">
        <v>63</v>
      </c>
      <c r="E91" s="33" t="s">
        <v>344</v>
      </c>
      <c r="F91" s="34" t="s">
        <v>154</v>
      </c>
      <c r="G91" s="35">
        <v>2.38</v>
      </c>
      <c r="H91" s="35">
        <v>0</v>
      </c>
      <c r="I91" s="35">
        <f>ROUND(ROUND(H91,2)*ROUND(G91,2),2)</f>
        <v>0</v>
      </c>
      <c r="J91" s="34" t="s">
        <v>65</v>
      </c>
      <c r="O91">
        <f>(I91*21)/100</f>
        <v>0</v>
      </c>
      <c r="P91" t="s">
        <v>26</v>
      </c>
    </row>
    <row r="92" spans="1:5" ht="12.75">
      <c r="A92" s="36" t="s">
        <v>55</v>
      </c>
      <c r="E92" s="37" t="s">
        <v>345</v>
      </c>
    </row>
    <row r="93" spans="1:5" ht="12.75">
      <c r="A93" s="38" t="s">
        <v>57</v>
      </c>
      <c r="E93" s="39" t="s">
        <v>346</v>
      </c>
    </row>
    <row r="94" spans="1:18" ht="12.75" customHeight="1">
      <c r="A94" s="12" t="s">
        <v>48</v>
      </c>
      <c r="B94" s="12"/>
      <c r="C94" s="42" t="s">
        <v>37</v>
      </c>
      <c r="D94" s="12"/>
      <c r="E94" s="30" t="s">
        <v>347</v>
      </c>
      <c r="F94" s="12"/>
      <c r="G94" s="12"/>
      <c r="H94" s="12"/>
      <c r="I94" s="43">
        <f>0+Q94</f>
        <v>0</v>
      </c>
      <c r="J94" s="12"/>
      <c r="O94">
        <f>0+R94</f>
        <v>0</v>
      </c>
      <c r="Q94">
        <f>0+I95+I98+I101+I104+I107+I110+I113+I116+I119+I122</f>
        <v>0</v>
      </c>
      <c r="R94">
        <f>0+O95+O98+O101+O104+O107+O110+O113+O116+O119+O122</f>
        <v>0</v>
      </c>
    </row>
    <row r="95" spans="1:16" ht="12.75">
      <c r="A95" s="27" t="s">
        <v>50</v>
      </c>
      <c r="B95" s="32" t="s">
        <v>241</v>
      </c>
      <c r="C95" s="32" t="s">
        <v>348</v>
      </c>
      <c r="D95" s="27" t="s">
        <v>63</v>
      </c>
      <c r="E95" s="33" t="s">
        <v>349</v>
      </c>
      <c r="F95" s="34" t="s">
        <v>154</v>
      </c>
      <c r="G95" s="35">
        <v>17.55</v>
      </c>
      <c r="H95" s="35">
        <v>0</v>
      </c>
      <c r="I95" s="35">
        <f>ROUND(ROUND(H95,2)*ROUND(G95,2),2)</f>
        <v>0</v>
      </c>
      <c r="J95" s="34" t="s">
        <v>65</v>
      </c>
      <c r="O95">
        <f>(I95*21)/100</f>
        <v>0</v>
      </c>
      <c r="P95" t="s">
        <v>26</v>
      </c>
    </row>
    <row r="96" spans="1:5" ht="12.75">
      <c r="A96" s="36" t="s">
        <v>55</v>
      </c>
      <c r="E96" s="37" t="s">
        <v>350</v>
      </c>
    </row>
    <row r="97" spans="1:5" ht="12.75">
      <c r="A97" s="40" t="s">
        <v>57</v>
      </c>
      <c r="E97" s="39" t="s">
        <v>351</v>
      </c>
    </row>
    <row r="98" spans="1:16" ht="12.75">
      <c r="A98" s="27" t="s">
        <v>50</v>
      </c>
      <c r="B98" s="32" t="s">
        <v>352</v>
      </c>
      <c r="C98" s="32" t="s">
        <v>353</v>
      </c>
      <c r="D98" s="27" t="s">
        <v>63</v>
      </c>
      <c r="E98" s="33" t="s">
        <v>354</v>
      </c>
      <c r="F98" s="34" t="s">
        <v>145</v>
      </c>
      <c r="G98" s="35">
        <v>117</v>
      </c>
      <c r="H98" s="35">
        <v>0</v>
      </c>
      <c r="I98" s="35">
        <f>ROUND(ROUND(H98,2)*ROUND(G98,2),2)</f>
        <v>0</v>
      </c>
      <c r="J98" s="34" t="s">
        <v>65</v>
      </c>
      <c r="O98">
        <f>(I98*21)/100</f>
        <v>0</v>
      </c>
      <c r="P98" t="s">
        <v>26</v>
      </c>
    </row>
    <row r="99" spans="1:5" ht="38.25">
      <c r="A99" s="36" t="s">
        <v>55</v>
      </c>
      <c r="E99" s="37" t="s">
        <v>355</v>
      </c>
    </row>
    <row r="100" spans="1:5" ht="12.75">
      <c r="A100" s="40" t="s">
        <v>57</v>
      </c>
      <c r="E100" s="39" t="s">
        <v>356</v>
      </c>
    </row>
    <row r="101" spans="1:16" ht="25.5">
      <c r="A101" s="27" t="s">
        <v>50</v>
      </c>
      <c r="B101" s="32" t="s">
        <v>357</v>
      </c>
      <c r="C101" s="32" t="s">
        <v>358</v>
      </c>
      <c r="D101" s="27" t="s">
        <v>63</v>
      </c>
      <c r="E101" s="33" t="s">
        <v>359</v>
      </c>
      <c r="F101" s="34" t="s">
        <v>145</v>
      </c>
      <c r="G101" s="35">
        <v>133.5</v>
      </c>
      <c r="H101" s="35">
        <v>0</v>
      </c>
      <c r="I101" s="35">
        <f>ROUND(ROUND(H101,2)*ROUND(G101,2),2)</f>
        <v>0</v>
      </c>
      <c r="J101" s="34" t="s">
        <v>65</v>
      </c>
      <c r="O101">
        <f>(I101*21)/100</f>
        <v>0</v>
      </c>
      <c r="P101" t="s">
        <v>26</v>
      </c>
    </row>
    <row r="102" spans="1:5" ht="12.75">
      <c r="A102" s="36" t="s">
        <v>55</v>
      </c>
      <c r="E102" s="37" t="s">
        <v>63</v>
      </c>
    </row>
    <row r="103" spans="1:5" ht="12.75">
      <c r="A103" s="40" t="s">
        <v>57</v>
      </c>
      <c r="E103" s="39" t="s">
        <v>360</v>
      </c>
    </row>
    <row r="104" spans="1:16" ht="12.75">
      <c r="A104" s="27" t="s">
        <v>50</v>
      </c>
      <c r="B104" s="32" t="s">
        <v>361</v>
      </c>
      <c r="C104" s="32" t="s">
        <v>362</v>
      </c>
      <c r="D104" s="27" t="s">
        <v>63</v>
      </c>
      <c r="E104" s="33" t="s">
        <v>363</v>
      </c>
      <c r="F104" s="34" t="s">
        <v>145</v>
      </c>
      <c r="G104" s="35">
        <v>117</v>
      </c>
      <c r="H104" s="35">
        <v>0</v>
      </c>
      <c r="I104" s="35">
        <f>ROUND(ROUND(H104,2)*ROUND(G104,2),2)</f>
        <v>0</v>
      </c>
      <c r="J104" s="34" t="s">
        <v>65</v>
      </c>
      <c r="O104">
        <f>(I104*21)/100</f>
        <v>0</v>
      </c>
      <c r="P104" t="s">
        <v>26</v>
      </c>
    </row>
    <row r="105" spans="1:5" ht="25.5">
      <c r="A105" s="36" t="s">
        <v>55</v>
      </c>
      <c r="E105" s="37" t="s">
        <v>364</v>
      </c>
    </row>
    <row r="106" spans="1:5" ht="12.75">
      <c r="A106" s="40" t="s">
        <v>57</v>
      </c>
      <c r="E106" s="39" t="s">
        <v>365</v>
      </c>
    </row>
    <row r="107" spans="1:16" ht="12.75">
      <c r="A107" s="27" t="s">
        <v>50</v>
      </c>
      <c r="B107" s="32" t="s">
        <v>366</v>
      </c>
      <c r="C107" s="32" t="s">
        <v>367</v>
      </c>
      <c r="D107" s="27" t="s">
        <v>63</v>
      </c>
      <c r="E107" s="33" t="s">
        <v>368</v>
      </c>
      <c r="F107" s="34" t="s">
        <v>145</v>
      </c>
      <c r="G107" s="35">
        <v>495.4</v>
      </c>
      <c r="H107" s="35">
        <v>0</v>
      </c>
      <c r="I107" s="35">
        <f>ROUND(ROUND(H107,2)*ROUND(G107,2),2)</f>
        <v>0</v>
      </c>
      <c r="J107" s="34" t="s">
        <v>65</v>
      </c>
      <c r="O107">
        <f>(I107*21)/100</f>
        <v>0</v>
      </c>
      <c r="P107" t="s">
        <v>26</v>
      </c>
    </row>
    <row r="108" spans="1:5" ht="25.5">
      <c r="A108" s="36" t="s">
        <v>55</v>
      </c>
      <c r="E108" s="37" t="s">
        <v>369</v>
      </c>
    </row>
    <row r="109" spans="1:5" ht="12.75">
      <c r="A109" s="40" t="s">
        <v>57</v>
      </c>
      <c r="E109" s="39" t="s">
        <v>370</v>
      </c>
    </row>
    <row r="110" spans="1:16" ht="12.75">
      <c r="A110" s="27" t="s">
        <v>50</v>
      </c>
      <c r="B110" s="32" t="s">
        <v>371</v>
      </c>
      <c r="C110" s="32" t="s">
        <v>372</v>
      </c>
      <c r="D110" s="27" t="s">
        <v>63</v>
      </c>
      <c r="E110" s="33" t="s">
        <v>373</v>
      </c>
      <c r="F110" s="34" t="s">
        <v>145</v>
      </c>
      <c r="G110" s="35">
        <v>24.15</v>
      </c>
      <c r="H110" s="35">
        <v>0</v>
      </c>
      <c r="I110" s="35">
        <f>ROUND(ROUND(H110,2)*ROUND(G110,2),2)</f>
        <v>0</v>
      </c>
      <c r="J110" s="34" t="s">
        <v>65</v>
      </c>
      <c r="O110">
        <f>(I110*21)/100</f>
        <v>0</v>
      </c>
      <c r="P110" t="s">
        <v>26</v>
      </c>
    </row>
    <row r="111" spans="1:5" ht="12.75">
      <c r="A111" s="36" t="s">
        <v>55</v>
      </c>
      <c r="E111" s="37" t="s">
        <v>374</v>
      </c>
    </row>
    <row r="112" spans="1:5" ht="12.75">
      <c r="A112" s="40" t="s">
        <v>57</v>
      </c>
      <c r="E112" s="39" t="s">
        <v>375</v>
      </c>
    </row>
    <row r="113" spans="1:16" ht="12.75">
      <c r="A113" s="27" t="s">
        <v>50</v>
      </c>
      <c r="B113" s="32" t="s">
        <v>376</v>
      </c>
      <c r="C113" s="32" t="s">
        <v>377</v>
      </c>
      <c r="D113" s="27" t="s">
        <v>63</v>
      </c>
      <c r="E113" s="33" t="s">
        <v>378</v>
      </c>
      <c r="F113" s="34" t="s">
        <v>145</v>
      </c>
      <c r="G113" s="35">
        <v>251.63</v>
      </c>
      <c r="H113" s="35">
        <v>0</v>
      </c>
      <c r="I113" s="35">
        <f>ROUND(ROUND(H113,2)*ROUND(G113,2),2)</f>
        <v>0</v>
      </c>
      <c r="J113" s="34" t="s">
        <v>65</v>
      </c>
      <c r="O113">
        <f>(I113*21)/100</f>
        <v>0</v>
      </c>
      <c r="P113" t="s">
        <v>26</v>
      </c>
    </row>
    <row r="114" spans="1:5" ht="38.25">
      <c r="A114" s="36" t="s">
        <v>55</v>
      </c>
      <c r="E114" s="37" t="s">
        <v>379</v>
      </c>
    </row>
    <row r="115" spans="1:5" ht="12.75">
      <c r="A115" s="40" t="s">
        <v>57</v>
      </c>
      <c r="E115" s="39" t="s">
        <v>380</v>
      </c>
    </row>
    <row r="116" spans="1:16" ht="12.75">
      <c r="A116" s="27" t="s">
        <v>50</v>
      </c>
      <c r="B116" s="32" t="s">
        <v>381</v>
      </c>
      <c r="C116" s="32" t="s">
        <v>382</v>
      </c>
      <c r="D116" s="27" t="s">
        <v>63</v>
      </c>
      <c r="E116" s="33" t="s">
        <v>383</v>
      </c>
      <c r="F116" s="34" t="s">
        <v>145</v>
      </c>
      <c r="G116" s="35">
        <v>201.95</v>
      </c>
      <c r="H116" s="35">
        <v>0</v>
      </c>
      <c r="I116" s="35">
        <f>ROUND(ROUND(H116,2)*ROUND(G116,2),2)</f>
        <v>0</v>
      </c>
      <c r="J116" s="34" t="s">
        <v>65</v>
      </c>
      <c r="O116">
        <f>(I116*21)/100</f>
        <v>0</v>
      </c>
      <c r="P116" t="s">
        <v>26</v>
      </c>
    </row>
    <row r="117" spans="1:5" ht="38.25">
      <c r="A117" s="36" t="s">
        <v>55</v>
      </c>
      <c r="E117" s="37" t="s">
        <v>384</v>
      </c>
    </row>
    <row r="118" spans="1:5" ht="12.75">
      <c r="A118" s="40" t="s">
        <v>57</v>
      </c>
      <c r="E118" s="39" t="s">
        <v>385</v>
      </c>
    </row>
    <row r="119" spans="1:16" ht="12.75">
      <c r="A119" s="27" t="s">
        <v>50</v>
      </c>
      <c r="B119" s="32" t="s">
        <v>386</v>
      </c>
      <c r="C119" s="32" t="s">
        <v>387</v>
      </c>
      <c r="D119" s="27" t="s">
        <v>63</v>
      </c>
      <c r="E119" s="33" t="s">
        <v>388</v>
      </c>
      <c r="F119" s="34" t="s">
        <v>145</v>
      </c>
      <c r="G119" s="35">
        <v>194.07</v>
      </c>
      <c r="H119" s="35">
        <v>0</v>
      </c>
      <c r="I119" s="35">
        <f>ROUND(ROUND(H119,2)*ROUND(G119,2),2)</f>
        <v>0</v>
      </c>
      <c r="J119" s="34" t="s">
        <v>65</v>
      </c>
      <c r="O119">
        <f>(I119*21)/100</f>
        <v>0</v>
      </c>
      <c r="P119" t="s">
        <v>26</v>
      </c>
    </row>
    <row r="120" spans="1:5" ht="25.5">
      <c r="A120" s="36" t="s">
        <v>55</v>
      </c>
      <c r="E120" s="37" t="s">
        <v>389</v>
      </c>
    </row>
    <row r="121" spans="1:5" ht="12.75">
      <c r="A121" s="40" t="s">
        <v>57</v>
      </c>
      <c r="E121" s="39" t="s">
        <v>390</v>
      </c>
    </row>
    <row r="122" spans="1:16" ht="12.75">
      <c r="A122" s="27" t="s">
        <v>50</v>
      </c>
      <c r="B122" s="32" t="s">
        <v>391</v>
      </c>
      <c r="C122" s="32" t="s">
        <v>392</v>
      </c>
      <c r="D122" s="27" t="s">
        <v>63</v>
      </c>
      <c r="E122" s="33" t="s">
        <v>393</v>
      </c>
      <c r="F122" s="34" t="s">
        <v>145</v>
      </c>
      <c r="G122" s="35">
        <v>41.77</v>
      </c>
      <c r="H122" s="35">
        <v>0</v>
      </c>
      <c r="I122" s="35">
        <f>ROUND(ROUND(H122,2)*ROUND(G122,2),2)</f>
        <v>0</v>
      </c>
      <c r="J122" s="34" t="s">
        <v>65</v>
      </c>
      <c r="O122">
        <f>(I122*21)/100</f>
        <v>0</v>
      </c>
      <c r="P122" t="s">
        <v>26</v>
      </c>
    </row>
    <row r="123" spans="1:5" ht="38.25">
      <c r="A123" s="36" t="s">
        <v>55</v>
      </c>
      <c r="E123" s="37" t="s">
        <v>394</v>
      </c>
    </row>
    <row r="124" spans="1:5" ht="12.75">
      <c r="A124" s="38" t="s">
        <v>57</v>
      </c>
      <c r="E124" s="39" t="s">
        <v>395</v>
      </c>
    </row>
    <row r="125" spans="1:18" ht="12.75" customHeight="1">
      <c r="A125" s="12" t="s">
        <v>48</v>
      </c>
      <c r="B125" s="12"/>
      <c r="C125" s="42" t="s">
        <v>76</v>
      </c>
      <c r="D125" s="12"/>
      <c r="E125" s="30" t="s">
        <v>396</v>
      </c>
      <c r="F125" s="12"/>
      <c r="G125" s="12"/>
      <c r="H125" s="12"/>
      <c r="I125" s="43">
        <f>0+Q125</f>
        <v>0</v>
      </c>
      <c r="J125" s="12"/>
      <c r="O125">
        <f>0+R125</f>
        <v>0</v>
      </c>
      <c r="Q125">
        <f>0+I126+I129+I132+I135+I138+I141+I144</f>
        <v>0</v>
      </c>
      <c r="R125">
        <f>0+O126+O129+O132+O135+O138+O141+O144</f>
        <v>0</v>
      </c>
    </row>
    <row r="126" spans="1:16" ht="25.5">
      <c r="A126" s="27" t="s">
        <v>50</v>
      </c>
      <c r="B126" s="32" t="s">
        <v>397</v>
      </c>
      <c r="C126" s="32" t="s">
        <v>398</v>
      </c>
      <c r="D126" s="27" t="s">
        <v>63</v>
      </c>
      <c r="E126" s="33" t="s">
        <v>399</v>
      </c>
      <c r="F126" s="34" t="s">
        <v>145</v>
      </c>
      <c r="G126" s="35">
        <v>137.94</v>
      </c>
      <c r="H126" s="35">
        <v>0</v>
      </c>
      <c r="I126" s="35">
        <f>ROUND(ROUND(H126,2)*ROUND(G126,2),2)</f>
        <v>0</v>
      </c>
      <c r="J126" s="34" t="s">
        <v>65</v>
      </c>
      <c r="O126">
        <f>(I126*21)/100</f>
        <v>0</v>
      </c>
      <c r="P126" t="s">
        <v>26</v>
      </c>
    </row>
    <row r="127" spans="1:5" ht="12.75">
      <c r="A127" s="36" t="s">
        <v>55</v>
      </c>
      <c r="E127" s="37" t="s">
        <v>400</v>
      </c>
    </row>
    <row r="128" spans="1:5" ht="25.5">
      <c r="A128" s="40" t="s">
        <v>57</v>
      </c>
      <c r="E128" s="39" t="s">
        <v>401</v>
      </c>
    </row>
    <row r="129" spans="1:16" ht="25.5">
      <c r="A129" s="27" t="s">
        <v>50</v>
      </c>
      <c r="B129" s="32" t="s">
        <v>402</v>
      </c>
      <c r="C129" s="32" t="s">
        <v>403</v>
      </c>
      <c r="D129" s="27" t="s">
        <v>63</v>
      </c>
      <c r="E129" s="33" t="s">
        <v>404</v>
      </c>
      <c r="F129" s="34" t="s">
        <v>145</v>
      </c>
      <c r="G129" s="35">
        <v>42.56</v>
      </c>
      <c r="H129" s="35">
        <v>0</v>
      </c>
      <c r="I129" s="35">
        <f>ROUND(ROUND(H129,2)*ROUND(G129,2),2)</f>
        <v>0</v>
      </c>
      <c r="J129" s="34" t="s">
        <v>65</v>
      </c>
      <c r="O129">
        <f>(I129*21)/100</f>
        <v>0</v>
      </c>
      <c r="P129" t="s">
        <v>26</v>
      </c>
    </row>
    <row r="130" spans="1:5" ht="12.75">
      <c r="A130" s="36" t="s">
        <v>55</v>
      </c>
      <c r="E130" s="37" t="s">
        <v>405</v>
      </c>
    </row>
    <row r="131" spans="1:5" ht="12.75">
      <c r="A131" s="40" t="s">
        <v>57</v>
      </c>
      <c r="E131" s="39" t="s">
        <v>406</v>
      </c>
    </row>
    <row r="132" spans="1:16" ht="25.5">
      <c r="A132" s="27" t="s">
        <v>50</v>
      </c>
      <c r="B132" s="32" t="s">
        <v>407</v>
      </c>
      <c r="C132" s="32" t="s">
        <v>408</v>
      </c>
      <c r="D132" s="27" t="s">
        <v>63</v>
      </c>
      <c r="E132" s="33" t="s">
        <v>409</v>
      </c>
      <c r="F132" s="34" t="s">
        <v>145</v>
      </c>
      <c r="G132" s="35">
        <v>59.4</v>
      </c>
      <c r="H132" s="35">
        <v>0</v>
      </c>
      <c r="I132" s="35">
        <f>ROUND(ROUND(H132,2)*ROUND(G132,2),2)</f>
        <v>0</v>
      </c>
      <c r="J132" s="34" t="s">
        <v>65</v>
      </c>
      <c r="O132">
        <f>(I132*21)/100</f>
        <v>0</v>
      </c>
      <c r="P132" t="s">
        <v>26</v>
      </c>
    </row>
    <row r="133" spans="1:5" ht="12.75">
      <c r="A133" s="36" t="s">
        <v>55</v>
      </c>
      <c r="E133" s="37" t="s">
        <v>410</v>
      </c>
    </row>
    <row r="134" spans="1:5" ht="12.75">
      <c r="A134" s="40" t="s">
        <v>57</v>
      </c>
      <c r="E134" s="39" t="s">
        <v>411</v>
      </c>
    </row>
    <row r="135" spans="1:16" ht="12.75">
      <c r="A135" s="27" t="s">
        <v>50</v>
      </c>
      <c r="B135" s="32" t="s">
        <v>412</v>
      </c>
      <c r="C135" s="32" t="s">
        <v>413</v>
      </c>
      <c r="D135" s="27" t="s">
        <v>63</v>
      </c>
      <c r="E135" s="33" t="s">
        <v>414</v>
      </c>
      <c r="F135" s="34" t="s">
        <v>145</v>
      </c>
      <c r="G135" s="35">
        <v>7.24</v>
      </c>
      <c r="H135" s="35">
        <v>0</v>
      </c>
      <c r="I135" s="35">
        <f>ROUND(ROUND(H135,2)*ROUND(G135,2),2)</f>
        <v>0</v>
      </c>
      <c r="J135" s="34" t="s">
        <v>65</v>
      </c>
      <c r="O135">
        <f>(I135*21)/100</f>
        <v>0</v>
      </c>
      <c r="P135" t="s">
        <v>26</v>
      </c>
    </row>
    <row r="136" spans="1:5" ht="12.75">
      <c r="A136" s="36" t="s">
        <v>55</v>
      </c>
      <c r="E136" s="37" t="s">
        <v>415</v>
      </c>
    </row>
    <row r="137" spans="1:5" ht="12.75">
      <c r="A137" s="40" t="s">
        <v>57</v>
      </c>
      <c r="E137" s="39" t="s">
        <v>416</v>
      </c>
    </row>
    <row r="138" spans="1:16" ht="12.75">
      <c r="A138" s="27" t="s">
        <v>50</v>
      </c>
      <c r="B138" s="32" t="s">
        <v>417</v>
      </c>
      <c r="C138" s="32" t="s">
        <v>418</v>
      </c>
      <c r="D138" s="27" t="s">
        <v>63</v>
      </c>
      <c r="E138" s="33" t="s">
        <v>419</v>
      </c>
      <c r="F138" s="34" t="s">
        <v>145</v>
      </c>
      <c r="G138" s="35">
        <v>180.5</v>
      </c>
      <c r="H138" s="35">
        <v>0</v>
      </c>
      <c r="I138" s="35">
        <f>ROUND(ROUND(H138,2)*ROUND(G138,2),2)</f>
        <v>0</v>
      </c>
      <c r="J138" s="34" t="s">
        <v>65</v>
      </c>
      <c r="O138">
        <f>(I138*21)/100</f>
        <v>0</v>
      </c>
      <c r="P138" t="s">
        <v>26</v>
      </c>
    </row>
    <row r="139" spans="1:5" ht="38.25">
      <c r="A139" s="36" t="s">
        <v>55</v>
      </c>
      <c r="E139" s="37" t="s">
        <v>420</v>
      </c>
    </row>
    <row r="140" spans="1:5" ht="51">
      <c r="A140" s="40" t="s">
        <v>57</v>
      </c>
      <c r="E140" s="39" t="s">
        <v>421</v>
      </c>
    </row>
    <row r="141" spans="1:16" ht="12.75">
      <c r="A141" s="27" t="s">
        <v>50</v>
      </c>
      <c r="B141" s="32" t="s">
        <v>422</v>
      </c>
      <c r="C141" s="32" t="s">
        <v>423</v>
      </c>
      <c r="D141" s="27" t="s">
        <v>63</v>
      </c>
      <c r="E141" s="33" t="s">
        <v>424</v>
      </c>
      <c r="F141" s="34" t="s">
        <v>145</v>
      </c>
      <c r="G141" s="35">
        <v>7.76</v>
      </c>
      <c r="H141" s="35">
        <v>0</v>
      </c>
      <c r="I141" s="35">
        <f>ROUND(ROUND(H141,2)*ROUND(G141,2),2)</f>
        <v>0</v>
      </c>
      <c r="J141" s="34" t="s">
        <v>65</v>
      </c>
      <c r="O141">
        <f>(I141*21)/100</f>
        <v>0</v>
      </c>
      <c r="P141" t="s">
        <v>26</v>
      </c>
    </row>
    <row r="142" spans="1:5" ht="12.75">
      <c r="A142" s="36" t="s">
        <v>55</v>
      </c>
      <c r="E142" s="37" t="s">
        <v>425</v>
      </c>
    </row>
    <row r="143" spans="1:5" ht="12.75">
      <c r="A143" s="40" t="s">
        <v>57</v>
      </c>
      <c r="E143" s="39" t="s">
        <v>426</v>
      </c>
    </row>
    <row r="144" spans="1:16" ht="12.75">
      <c r="A144" s="27" t="s">
        <v>50</v>
      </c>
      <c r="B144" s="32" t="s">
        <v>427</v>
      </c>
      <c r="C144" s="32" t="s">
        <v>428</v>
      </c>
      <c r="D144" s="27" t="s">
        <v>63</v>
      </c>
      <c r="E144" s="33" t="s">
        <v>429</v>
      </c>
      <c r="F144" s="34" t="s">
        <v>145</v>
      </c>
      <c r="G144" s="35">
        <v>7.99</v>
      </c>
      <c r="H144" s="35">
        <v>0</v>
      </c>
      <c r="I144" s="35">
        <f>ROUND(ROUND(H144,2)*ROUND(G144,2),2)</f>
        <v>0</v>
      </c>
      <c r="J144" s="34" t="s">
        <v>65</v>
      </c>
      <c r="O144">
        <f>(I144*21)/100</f>
        <v>0</v>
      </c>
      <c r="P144" t="s">
        <v>26</v>
      </c>
    </row>
    <row r="145" spans="1:5" ht="12.75">
      <c r="A145" s="36" t="s">
        <v>55</v>
      </c>
      <c r="E145" s="37" t="s">
        <v>430</v>
      </c>
    </row>
    <row r="146" spans="1:5" ht="12.75">
      <c r="A146" s="38" t="s">
        <v>57</v>
      </c>
      <c r="E146" s="39" t="s">
        <v>431</v>
      </c>
    </row>
    <row r="147" spans="1:18" ht="12.75" customHeight="1">
      <c r="A147" s="12" t="s">
        <v>48</v>
      </c>
      <c r="B147" s="12"/>
      <c r="C147" s="42" t="s">
        <v>42</v>
      </c>
      <c r="D147" s="12"/>
      <c r="E147" s="30" t="s">
        <v>207</v>
      </c>
      <c r="F147" s="12"/>
      <c r="G147" s="12"/>
      <c r="H147" s="12"/>
      <c r="I147" s="43">
        <f>0+Q147</f>
        <v>0</v>
      </c>
      <c r="J147" s="12"/>
      <c r="O147">
        <f>0+R147</f>
        <v>0</v>
      </c>
      <c r="Q147">
        <f>0+I148+I151+I154+I157+I160+I163+I166+I169+I172+I175+I178+I181</f>
        <v>0</v>
      </c>
      <c r="R147">
        <f>0+O148+O151+O154+O157+O160+O163+O166+O169+O172+O175+O178+O181</f>
        <v>0</v>
      </c>
    </row>
    <row r="148" spans="1:16" ht="25.5">
      <c r="A148" s="27" t="s">
        <v>50</v>
      </c>
      <c r="B148" s="32" t="s">
        <v>432</v>
      </c>
      <c r="C148" s="32" t="s">
        <v>433</v>
      </c>
      <c r="D148" s="27" t="s">
        <v>63</v>
      </c>
      <c r="E148" s="33" t="s">
        <v>434</v>
      </c>
      <c r="F148" s="34" t="s">
        <v>171</v>
      </c>
      <c r="G148" s="35">
        <v>102</v>
      </c>
      <c r="H148" s="35">
        <v>0</v>
      </c>
      <c r="I148" s="35">
        <f>ROUND(ROUND(H148,2)*ROUND(G148,2),2)</f>
        <v>0</v>
      </c>
      <c r="J148" s="34" t="s">
        <v>65</v>
      </c>
      <c r="O148">
        <f>(I148*21)/100</f>
        <v>0</v>
      </c>
      <c r="P148" t="s">
        <v>26</v>
      </c>
    </row>
    <row r="149" spans="1:5" ht="25.5">
      <c r="A149" s="36" t="s">
        <v>55</v>
      </c>
      <c r="E149" s="37" t="s">
        <v>435</v>
      </c>
    </row>
    <row r="150" spans="1:5" ht="12.75">
      <c r="A150" s="40" t="s">
        <v>57</v>
      </c>
      <c r="E150" s="39" t="s">
        <v>436</v>
      </c>
    </row>
    <row r="151" spans="1:16" ht="12.75">
      <c r="A151" s="27" t="s">
        <v>50</v>
      </c>
      <c r="B151" s="32" t="s">
        <v>437</v>
      </c>
      <c r="C151" s="32" t="s">
        <v>438</v>
      </c>
      <c r="D151" s="27" t="s">
        <v>63</v>
      </c>
      <c r="E151" s="33" t="s">
        <v>439</v>
      </c>
      <c r="F151" s="34" t="s">
        <v>171</v>
      </c>
      <c r="G151" s="35">
        <v>26.64</v>
      </c>
      <c r="H151" s="35">
        <v>0</v>
      </c>
      <c r="I151" s="35">
        <f>ROUND(ROUND(H151,2)*ROUND(G151,2),2)</f>
        <v>0</v>
      </c>
      <c r="J151" s="34" t="s">
        <v>65</v>
      </c>
      <c r="O151">
        <f>(I151*21)/100</f>
        <v>0</v>
      </c>
      <c r="P151" t="s">
        <v>26</v>
      </c>
    </row>
    <row r="152" spans="1:5" ht="12.75">
      <c r="A152" s="36" t="s">
        <v>55</v>
      </c>
      <c r="E152" s="37" t="s">
        <v>63</v>
      </c>
    </row>
    <row r="153" spans="1:5" ht="12.75">
      <c r="A153" s="40" t="s">
        <v>57</v>
      </c>
      <c r="E153" s="39" t="s">
        <v>440</v>
      </c>
    </row>
    <row r="154" spans="1:16" ht="12.75">
      <c r="A154" s="27" t="s">
        <v>50</v>
      </c>
      <c r="B154" s="32" t="s">
        <v>441</v>
      </c>
      <c r="C154" s="32" t="s">
        <v>442</v>
      </c>
      <c r="D154" s="27" t="s">
        <v>63</v>
      </c>
      <c r="E154" s="33" t="s">
        <v>443</v>
      </c>
      <c r="F154" s="34" t="s">
        <v>83</v>
      </c>
      <c r="G154" s="35">
        <v>6</v>
      </c>
      <c r="H154" s="35">
        <v>0</v>
      </c>
      <c r="I154" s="35">
        <f>ROUND(ROUND(H154,2)*ROUND(G154,2),2)</f>
        <v>0</v>
      </c>
      <c r="J154" s="34" t="s">
        <v>65</v>
      </c>
      <c r="O154">
        <f>(I154*21)/100</f>
        <v>0</v>
      </c>
      <c r="P154" t="s">
        <v>26</v>
      </c>
    </row>
    <row r="155" spans="1:5" ht="38.25">
      <c r="A155" s="36" t="s">
        <v>55</v>
      </c>
      <c r="E155" s="37" t="s">
        <v>444</v>
      </c>
    </row>
    <row r="156" spans="1:5" ht="12.75">
      <c r="A156" s="40" t="s">
        <v>57</v>
      </c>
      <c r="E156" s="39" t="s">
        <v>445</v>
      </c>
    </row>
    <row r="157" spans="1:16" ht="12.75">
      <c r="A157" s="27" t="s">
        <v>50</v>
      </c>
      <c r="B157" s="32" t="s">
        <v>446</v>
      </c>
      <c r="C157" s="32" t="s">
        <v>447</v>
      </c>
      <c r="D157" s="27" t="s">
        <v>63</v>
      </c>
      <c r="E157" s="33" t="s">
        <v>448</v>
      </c>
      <c r="F157" s="34" t="s">
        <v>83</v>
      </c>
      <c r="G157" s="35">
        <v>2</v>
      </c>
      <c r="H157" s="35">
        <v>0</v>
      </c>
      <c r="I157" s="35">
        <f>ROUND(ROUND(H157,2)*ROUND(G157,2),2)</f>
        <v>0</v>
      </c>
      <c r="J157" s="34" t="s">
        <v>65</v>
      </c>
      <c r="O157">
        <f>(I157*21)/100</f>
        <v>0</v>
      </c>
      <c r="P157" t="s">
        <v>26</v>
      </c>
    </row>
    <row r="158" spans="1:5" ht="25.5">
      <c r="A158" s="36" t="s">
        <v>55</v>
      </c>
      <c r="E158" s="37" t="s">
        <v>449</v>
      </c>
    </row>
    <row r="159" spans="1:5" ht="12.75">
      <c r="A159" s="40" t="s">
        <v>57</v>
      </c>
      <c r="E159" s="39" t="s">
        <v>112</v>
      </c>
    </row>
    <row r="160" spans="1:16" ht="25.5">
      <c r="A160" s="27" t="s">
        <v>50</v>
      </c>
      <c r="B160" s="32" t="s">
        <v>450</v>
      </c>
      <c r="C160" s="32" t="s">
        <v>451</v>
      </c>
      <c r="D160" s="27" t="s">
        <v>63</v>
      </c>
      <c r="E160" s="33" t="s">
        <v>452</v>
      </c>
      <c r="F160" s="34" t="s">
        <v>145</v>
      </c>
      <c r="G160" s="35">
        <v>100</v>
      </c>
      <c r="H160" s="35">
        <v>0</v>
      </c>
      <c r="I160" s="35">
        <f>ROUND(ROUND(H160,2)*ROUND(G160,2),2)</f>
        <v>0</v>
      </c>
      <c r="J160" s="34" t="s">
        <v>65</v>
      </c>
      <c r="O160">
        <f>(I160*21)/100</f>
        <v>0</v>
      </c>
      <c r="P160" t="s">
        <v>26</v>
      </c>
    </row>
    <row r="161" spans="1:5" ht="25.5">
      <c r="A161" s="36" t="s">
        <v>55</v>
      </c>
      <c r="E161" s="37" t="s">
        <v>453</v>
      </c>
    </row>
    <row r="162" spans="1:5" ht="12.75">
      <c r="A162" s="40" t="s">
        <v>57</v>
      </c>
      <c r="E162" s="39" t="s">
        <v>454</v>
      </c>
    </row>
    <row r="163" spans="1:16" ht="12.75">
      <c r="A163" s="27" t="s">
        <v>50</v>
      </c>
      <c r="B163" s="32" t="s">
        <v>455</v>
      </c>
      <c r="C163" s="32" t="s">
        <v>456</v>
      </c>
      <c r="D163" s="27" t="s">
        <v>63</v>
      </c>
      <c r="E163" s="33" t="s">
        <v>457</v>
      </c>
      <c r="F163" s="34" t="s">
        <v>171</v>
      </c>
      <c r="G163" s="35">
        <v>53.8</v>
      </c>
      <c r="H163" s="35">
        <v>0</v>
      </c>
      <c r="I163" s="35">
        <f>ROUND(ROUND(H163,2)*ROUND(G163,2),2)</f>
        <v>0</v>
      </c>
      <c r="J163" s="34" t="s">
        <v>65</v>
      </c>
      <c r="O163">
        <f>(I163*21)/100</f>
        <v>0</v>
      </c>
      <c r="P163" t="s">
        <v>26</v>
      </c>
    </row>
    <row r="164" spans="1:5" ht="38.25">
      <c r="A164" s="36" t="s">
        <v>55</v>
      </c>
      <c r="E164" s="37" t="s">
        <v>458</v>
      </c>
    </row>
    <row r="165" spans="1:5" ht="12.75">
      <c r="A165" s="40" t="s">
        <v>57</v>
      </c>
      <c r="E165" s="39" t="s">
        <v>459</v>
      </c>
    </row>
    <row r="166" spans="1:16" ht="12.75">
      <c r="A166" s="27" t="s">
        <v>50</v>
      </c>
      <c r="B166" s="32" t="s">
        <v>460</v>
      </c>
      <c r="C166" s="32" t="s">
        <v>461</v>
      </c>
      <c r="D166" s="27" t="s">
        <v>63</v>
      </c>
      <c r="E166" s="33" t="s">
        <v>462</v>
      </c>
      <c r="F166" s="34" t="s">
        <v>171</v>
      </c>
      <c r="G166" s="35">
        <v>16</v>
      </c>
      <c r="H166" s="35">
        <v>0</v>
      </c>
      <c r="I166" s="35">
        <f>ROUND(ROUND(H166,2)*ROUND(G166,2),2)</f>
        <v>0</v>
      </c>
      <c r="J166" s="34" t="s">
        <v>65</v>
      </c>
      <c r="O166">
        <f>(I166*21)/100</f>
        <v>0</v>
      </c>
      <c r="P166" t="s">
        <v>26</v>
      </c>
    </row>
    <row r="167" spans="1:5" ht="12.75">
      <c r="A167" s="36" t="s">
        <v>55</v>
      </c>
      <c r="E167" s="37" t="s">
        <v>463</v>
      </c>
    </row>
    <row r="168" spans="1:5" ht="12.75">
      <c r="A168" s="40" t="s">
        <v>57</v>
      </c>
      <c r="E168" s="39" t="s">
        <v>464</v>
      </c>
    </row>
    <row r="169" spans="1:16" ht="12.75">
      <c r="A169" s="27" t="s">
        <v>50</v>
      </c>
      <c r="B169" s="32" t="s">
        <v>465</v>
      </c>
      <c r="C169" s="32" t="s">
        <v>214</v>
      </c>
      <c r="D169" s="27" t="s">
        <v>63</v>
      </c>
      <c r="E169" s="33" t="s">
        <v>215</v>
      </c>
      <c r="F169" s="34" t="s">
        <v>171</v>
      </c>
      <c r="G169" s="35">
        <v>29.2</v>
      </c>
      <c r="H169" s="35">
        <v>0</v>
      </c>
      <c r="I169" s="35">
        <f>ROUND(ROUND(H169,2)*ROUND(G169,2),2)</f>
        <v>0</v>
      </c>
      <c r="J169" s="34" t="s">
        <v>65</v>
      </c>
      <c r="O169">
        <f>(I169*21)/100</f>
        <v>0</v>
      </c>
      <c r="P169" t="s">
        <v>26</v>
      </c>
    </row>
    <row r="170" spans="1:5" ht="25.5">
      <c r="A170" s="36" t="s">
        <v>55</v>
      </c>
      <c r="E170" s="37" t="s">
        <v>466</v>
      </c>
    </row>
    <row r="171" spans="1:5" ht="12.75">
      <c r="A171" s="40" t="s">
        <v>57</v>
      </c>
      <c r="E171" s="39" t="s">
        <v>467</v>
      </c>
    </row>
    <row r="172" spans="1:16" ht="12.75">
      <c r="A172" s="27" t="s">
        <v>50</v>
      </c>
      <c r="B172" s="32" t="s">
        <v>468</v>
      </c>
      <c r="C172" s="32" t="s">
        <v>469</v>
      </c>
      <c r="D172" s="27" t="s">
        <v>63</v>
      </c>
      <c r="E172" s="33" t="s">
        <v>470</v>
      </c>
      <c r="F172" s="34" t="s">
        <v>171</v>
      </c>
      <c r="G172" s="35">
        <v>26.64</v>
      </c>
      <c r="H172" s="35">
        <v>0</v>
      </c>
      <c r="I172" s="35">
        <f>ROUND(ROUND(H172,2)*ROUND(G172,2),2)</f>
        <v>0</v>
      </c>
      <c r="J172" s="34" t="s">
        <v>65</v>
      </c>
      <c r="O172">
        <f>(I172*21)/100</f>
        <v>0</v>
      </c>
      <c r="P172" t="s">
        <v>26</v>
      </c>
    </row>
    <row r="173" spans="1:5" ht="25.5">
      <c r="A173" s="36" t="s">
        <v>55</v>
      </c>
      <c r="E173" s="37" t="s">
        <v>471</v>
      </c>
    </row>
    <row r="174" spans="1:5" ht="12.75">
      <c r="A174" s="40" t="s">
        <v>57</v>
      </c>
      <c r="E174" s="39" t="s">
        <v>440</v>
      </c>
    </row>
    <row r="175" spans="1:16" ht="12.75">
      <c r="A175" s="27" t="s">
        <v>50</v>
      </c>
      <c r="B175" s="32" t="s">
        <v>472</v>
      </c>
      <c r="C175" s="32" t="s">
        <v>473</v>
      </c>
      <c r="D175" s="27" t="s">
        <v>63</v>
      </c>
      <c r="E175" s="33" t="s">
        <v>474</v>
      </c>
      <c r="F175" s="34" t="s">
        <v>171</v>
      </c>
      <c r="G175" s="35">
        <v>55.84</v>
      </c>
      <c r="H175" s="35">
        <v>0</v>
      </c>
      <c r="I175" s="35">
        <f>ROUND(ROUND(H175,2)*ROUND(G175,2),2)</f>
        <v>0</v>
      </c>
      <c r="J175" s="34" t="s">
        <v>65</v>
      </c>
      <c r="O175">
        <f>(I175*21)/100</f>
        <v>0</v>
      </c>
      <c r="P175" t="s">
        <v>26</v>
      </c>
    </row>
    <row r="176" spans="1:5" ht="51">
      <c r="A176" s="36" t="s">
        <v>55</v>
      </c>
      <c r="E176" s="37" t="s">
        <v>475</v>
      </c>
    </row>
    <row r="177" spans="1:5" ht="38.25">
      <c r="A177" s="40" t="s">
        <v>57</v>
      </c>
      <c r="E177" s="39" t="s">
        <v>476</v>
      </c>
    </row>
    <row r="178" spans="1:16" ht="25.5">
      <c r="A178" s="27" t="s">
        <v>50</v>
      </c>
      <c r="B178" s="32" t="s">
        <v>477</v>
      </c>
      <c r="C178" s="32" t="s">
        <v>478</v>
      </c>
      <c r="D178" s="27" t="s">
        <v>63</v>
      </c>
      <c r="E178" s="33" t="s">
        <v>479</v>
      </c>
      <c r="F178" s="34" t="s">
        <v>171</v>
      </c>
      <c r="G178" s="35">
        <v>30.14</v>
      </c>
      <c r="H178" s="35">
        <v>0</v>
      </c>
      <c r="I178" s="35">
        <f>ROUND(ROUND(H178,2)*ROUND(G178,2),2)</f>
        <v>0</v>
      </c>
      <c r="J178" s="34" t="s">
        <v>65</v>
      </c>
      <c r="O178">
        <f>(I178*21)/100</f>
        <v>0</v>
      </c>
      <c r="P178" t="s">
        <v>26</v>
      </c>
    </row>
    <row r="179" spans="1:5" ht="12.75">
      <c r="A179" s="36" t="s">
        <v>55</v>
      </c>
      <c r="E179" s="37" t="s">
        <v>480</v>
      </c>
    </row>
    <row r="180" spans="1:5" ht="12.75">
      <c r="A180" s="40" t="s">
        <v>57</v>
      </c>
      <c r="E180" s="39" t="s">
        <v>481</v>
      </c>
    </row>
    <row r="181" spans="1:16" ht="12.75">
      <c r="A181" s="27" t="s">
        <v>50</v>
      </c>
      <c r="B181" s="32" t="s">
        <v>482</v>
      </c>
      <c r="C181" s="32" t="s">
        <v>483</v>
      </c>
      <c r="D181" s="27" t="s">
        <v>63</v>
      </c>
      <c r="E181" s="33" t="s">
        <v>484</v>
      </c>
      <c r="F181" s="34" t="s">
        <v>83</v>
      </c>
      <c r="G181" s="35">
        <v>2</v>
      </c>
      <c r="H181" s="35">
        <v>0</v>
      </c>
      <c r="I181" s="35">
        <f>ROUND(ROUND(H181,2)*ROUND(G181,2),2)</f>
        <v>0</v>
      </c>
      <c r="J181" s="34" t="s">
        <v>252</v>
      </c>
      <c r="O181">
        <f>(I181*21)/100</f>
        <v>0</v>
      </c>
      <c r="P181" t="s">
        <v>26</v>
      </c>
    </row>
    <row r="182" spans="1:5" ht="25.5">
      <c r="A182" s="36" t="s">
        <v>55</v>
      </c>
      <c r="E182" s="37" t="s">
        <v>485</v>
      </c>
    </row>
    <row r="183" spans="1:5" ht="12.75">
      <c r="A183" s="38" t="s">
        <v>57</v>
      </c>
      <c r="E183" s="39" t="s">
        <v>112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26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0+O9+O16+O20+O24</f>
        <v>0</v>
      </c>
      <c r="P2" t="s">
        <v>27</v>
      </c>
    </row>
    <row r="3" spans="1:16" ht="15" customHeight="1">
      <c r="A3" t="s">
        <v>12</v>
      </c>
      <c r="B3" s="18" t="s">
        <v>14</v>
      </c>
      <c r="C3" s="4" t="s">
        <v>15</v>
      </c>
      <c r="D3" s="7"/>
      <c r="E3" s="19" t="s">
        <v>16</v>
      </c>
      <c r="F3" s="8"/>
      <c r="G3" s="15"/>
      <c r="H3" s="14" t="s">
        <v>486</v>
      </c>
      <c r="I3" s="41">
        <f>0+I9+I16+I20+I24</f>
        <v>0</v>
      </c>
      <c r="J3" s="16"/>
      <c r="O3" t="s">
        <v>23</v>
      </c>
      <c r="P3" t="s">
        <v>26</v>
      </c>
    </row>
    <row r="4" spans="1:16" ht="15" customHeight="1">
      <c r="A4" t="s">
        <v>17</v>
      </c>
      <c r="B4" s="18" t="s">
        <v>18</v>
      </c>
      <c r="C4" s="4" t="s">
        <v>486</v>
      </c>
      <c r="D4" s="7"/>
      <c r="E4" s="19" t="s">
        <v>487</v>
      </c>
      <c r="F4" s="8"/>
      <c r="G4" s="8"/>
      <c r="H4" s="17"/>
      <c r="I4" s="17"/>
      <c r="J4" s="8"/>
      <c r="O4" t="s">
        <v>24</v>
      </c>
      <c r="P4" t="s">
        <v>26</v>
      </c>
    </row>
    <row r="5" spans="1:16" ht="12.75" customHeight="1">
      <c r="A5" t="s">
        <v>21</v>
      </c>
      <c r="B5" s="21" t="s">
        <v>22</v>
      </c>
      <c r="C5" s="3" t="s">
        <v>486</v>
      </c>
      <c r="D5" s="2"/>
      <c r="E5" s="22" t="s">
        <v>487</v>
      </c>
      <c r="F5" s="12"/>
      <c r="G5" s="12"/>
      <c r="H5" s="12"/>
      <c r="I5" s="12"/>
      <c r="J5" s="12"/>
      <c r="O5" t="s">
        <v>25</v>
      </c>
      <c r="P5" t="s">
        <v>26</v>
      </c>
    </row>
    <row r="6" spans="1:10" ht="12.75" customHeight="1">
      <c r="A6" s="1" t="s">
        <v>28</v>
      </c>
      <c r="B6" s="1" t="s">
        <v>30</v>
      </c>
      <c r="C6" s="1" t="s">
        <v>32</v>
      </c>
      <c r="D6" s="1" t="s">
        <v>33</v>
      </c>
      <c r="E6" s="1" t="s">
        <v>34</v>
      </c>
      <c r="F6" s="1" t="s">
        <v>36</v>
      </c>
      <c r="G6" s="1" t="s">
        <v>38</v>
      </c>
      <c r="H6" s="1" t="s">
        <v>40</v>
      </c>
      <c r="I6" s="1"/>
      <c r="J6" s="1" t="s">
        <v>45</v>
      </c>
    </row>
    <row r="7" spans="1:10" ht="12.75" customHeight="1">
      <c r="A7" s="1"/>
      <c r="B7" s="1"/>
      <c r="C7" s="1"/>
      <c r="D7" s="1"/>
      <c r="E7" s="1"/>
      <c r="F7" s="1"/>
      <c r="G7" s="1"/>
      <c r="H7" s="20" t="s">
        <v>41</v>
      </c>
      <c r="I7" s="20" t="s">
        <v>43</v>
      </c>
      <c r="J7" s="1"/>
    </row>
    <row r="8" spans="1:10" ht="12.75" customHeight="1">
      <c r="A8" s="20" t="s">
        <v>29</v>
      </c>
      <c r="B8" s="20" t="s">
        <v>31</v>
      </c>
      <c r="C8" s="20" t="s">
        <v>26</v>
      </c>
      <c r="D8" s="20" t="s">
        <v>27</v>
      </c>
      <c r="E8" s="20" t="s">
        <v>35</v>
      </c>
      <c r="F8" s="20" t="s">
        <v>37</v>
      </c>
      <c r="G8" s="20" t="s">
        <v>39</v>
      </c>
      <c r="H8" s="20" t="s">
        <v>42</v>
      </c>
      <c r="I8" s="20" t="s">
        <v>44</v>
      </c>
      <c r="J8" s="20" t="s">
        <v>46</v>
      </c>
    </row>
    <row r="9" spans="1:18" ht="12.75" customHeight="1">
      <c r="A9" s="28" t="s">
        <v>48</v>
      </c>
      <c r="B9" s="28"/>
      <c r="C9" s="29" t="s">
        <v>29</v>
      </c>
      <c r="D9" s="28"/>
      <c r="E9" s="30" t="s">
        <v>49</v>
      </c>
      <c r="F9" s="28"/>
      <c r="G9" s="28"/>
      <c r="H9" s="28"/>
      <c r="I9" s="31">
        <f>0+Q9</f>
        <v>0</v>
      </c>
      <c r="J9" s="28"/>
      <c r="O9">
        <f>0+R9</f>
        <v>0</v>
      </c>
      <c r="Q9">
        <f>0+I10+I13</f>
        <v>0</v>
      </c>
      <c r="R9">
        <f>0+O10+O13</f>
        <v>0</v>
      </c>
    </row>
    <row r="10" spans="1:16" ht="12.75">
      <c r="A10" s="27" t="s">
        <v>50</v>
      </c>
      <c r="B10" s="32" t="s">
        <v>31</v>
      </c>
      <c r="C10" s="32" t="s">
        <v>489</v>
      </c>
      <c r="D10" s="27" t="s">
        <v>63</v>
      </c>
      <c r="E10" s="33" t="s">
        <v>490</v>
      </c>
      <c r="F10" s="34" t="s">
        <v>54</v>
      </c>
      <c r="G10" s="35">
        <v>1</v>
      </c>
      <c r="H10" s="35">
        <v>0</v>
      </c>
      <c r="I10" s="35">
        <f>ROUND(ROUND(H10,2)*ROUND(G10,2),2)</f>
        <v>0</v>
      </c>
      <c r="J10" s="34" t="s">
        <v>65</v>
      </c>
      <c r="O10">
        <f>(I10*21)/100</f>
        <v>0</v>
      </c>
      <c r="P10" t="s">
        <v>26</v>
      </c>
    </row>
    <row r="11" spans="1:5" ht="12.75">
      <c r="A11" s="36" t="s">
        <v>55</v>
      </c>
      <c r="E11" s="37" t="s">
        <v>491</v>
      </c>
    </row>
    <row r="12" spans="1:5" ht="12.75">
      <c r="A12" s="40" t="s">
        <v>57</v>
      </c>
      <c r="E12" s="39" t="s">
        <v>58</v>
      </c>
    </row>
    <row r="13" spans="1:16" ht="12.75">
      <c r="A13" s="27" t="s">
        <v>50</v>
      </c>
      <c r="B13" s="32" t="s">
        <v>26</v>
      </c>
      <c r="C13" s="32" t="s">
        <v>492</v>
      </c>
      <c r="D13" s="27" t="s">
        <v>63</v>
      </c>
      <c r="E13" s="33" t="s">
        <v>493</v>
      </c>
      <c r="F13" s="34" t="s">
        <v>54</v>
      </c>
      <c r="G13" s="35">
        <v>1</v>
      </c>
      <c r="H13" s="35">
        <v>0</v>
      </c>
      <c r="I13" s="35">
        <f>ROUND(ROUND(H13,2)*ROUND(G13,2),2)</f>
        <v>0</v>
      </c>
      <c r="J13" s="34" t="s">
        <v>252</v>
      </c>
      <c r="O13">
        <f>(I13*21)/100</f>
        <v>0</v>
      </c>
      <c r="P13" t="s">
        <v>26</v>
      </c>
    </row>
    <row r="14" spans="1:5" ht="51">
      <c r="A14" s="36" t="s">
        <v>55</v>
      </c>
      <c r="E14" s="37" t="s">
        <v>494</v>
      </c>
    </row>
    <row r="15" spans="1:5" ht="12.75">
      <c r="A15" s="38" t="s">
        <v>57</v>
      </c>
      <c r="E15" s="39" t="s">
        <v>58</v>
      </c>
    </row>
    <row r="16" spans="1:18" ht="12.75" customHeight="1">
      <c r="A16" s="12" t="s">
        <v>48</v>
      </c>
      <c r="B16" s="12"/>
      <c r="C16" s="42" t="s">
        <v>31</v>
      </c>
      <c r="D16" s="12"/>
      <c r="E16" s="30" t="s">
        <v>142</v>
      </c>
      <c r="F16" s="12"/>
      <c r="G16" s="12"/>
      <c r="H16" s="12"/>
      <c r="I16" s="43">
        <f>0+Q16</f>
        <v>0</v>
      </c>
      <c r="J16" s="12"/>
      <c r="O16">
        <f>0+R16</f>
        <v>0</v>
      </c>
      <c r="Q16">
        <f>0+I17</f>
        <v>0</v>
      </c>
      <c r="R16">
        <f>0+O17</f>
        <v>0</v>
      </c>
    </row>
    <row r="17" spans="1:16" ht="12.75">
      <c r="A17" s="27" t="s">
        <v>50</v>
      </c>
      <c r="B17" s="32" t="s">
        <v>27</v>
      </c>
      <c r="C17" s="32" t="s">
        <v>188</v>
      </c>
      <c r="D17" s="27" t="s">
        <v>63</v>
      </c>
      <c r="E17" s="33" t="s">
        <v>189</v>
      </c>
      <c r="F17" s="34" t="s">
        <v>154</v>
      </c>
      <c r="G17" s="35">
        <v>40</v>
      </c>
      <c r="H17" s="35">
        <v>0</v>
      </c>
      <c r="I17" s="35">
        <f>ROUND(ROUND(H17,2)*ROUND(G17,2),2)</f>
        <v>0</v>
      </c>
      <c r="J17" s="34" t="s">
        <v>65</v>
      </c>
      <c r="O17">
        <f>(I17*21)/100</f>
        <v>0</v>
      </c>
      <c r="P17" t="s">
        <v>26</v>
      </c>
    </row>
    <row r="18" spans="1:5" ht="51">
      <c r="A18" s="36" t="s">
        <v>55</v>
      </c>
      <c r="E18" s="37" t="s">
        <v>495</v>
      </c>
    </row>
    <row r="19" spans="1:5" ht="12.75">
      <c r="A19" s="38" t="s">
        <v>57</v>
      </c>
      <c r="E19" s="39" t="s">
        <v>496</v>
      </c>
    </row>
    <row r="20" spans="1:18" ht="12.75" customHeight="1">
      <c r="A20" s="12" t="s">
        <v>48</v>
      </c>
      <c r="B20" s="12"/>
      <c r="C20" s="42" t="s">
        <v>37</v>
      </c>
      <c r="D20" s="12"/>
      <c r="E20" s="30" t="s">
        <v>347</v>
      </c>
      <c r="F20" s="12"/>
      <c r="G20" s="12"/>
      <c r="H20" s="12"/>
      <c r="I20" s="43">
        <f>0+Q20</f>
        <v>0</v>
      </c>
      <c r="J20" s="12"/>
      <c r="O20">
        <f>0+R20</f>
        <v>0</v>
      </c>
      <c r="Q20">
        <f>0+I21</f>
        <v>0</v>
      </c>
      <c r="R20">
        <f>0+O21</f>
        <v>0</v>
      </c>
    </row>
    <row r="21" spans="1:16" ht="12.75">
      <c r="A21" s="27" t="s">
        <v>50</v>
      </c>
      <c r="B21" s="32" t="s">
        <v>35</v>
      </c>
      <c r="C21" s="32" t="s">
        <v>497</v>
      </c>
      <c r="D21" s="27" t="s">
        <v>109</v>
      </c>
      <c r="E21" s="33" t="s">
        <v>498</v>
      </c>
      <c r="F21" s="34" t="s">
        <v>154</v>
      </c>
      <c r="G21" s="35">
        <v>16.58</v>
      </c>
      <c r="H21" s="35">
        <v>0</v>
      </c>
      <c r="I21" s="35">
        <f>ROUND(ROUND(H21,2)*ROUND(G21,2),2)</f>
        <v>0</v>
      </c>
      <c r="J21" s="34" t="s">
        <v>65</v>
      </c>
      <c r="O21">
        <f>(I21*21)/100</f>
        <v>0</v>
      </c>
      <c r="P21" t="s">
        <v>26</v>
      </c>
    </row>
    <row r="22" spans="1:5" ht="76.5">
      <c r="A22" s="36" t="s">
        <v>55</v>
      </c>
      <c r="E22" s="37" t="s">
        <v>499</v>
      </c>
    </row>
    <row r="23" spans="1:5" ht="51">
      <c r="A23" s="38" t="s">
        <v>57</v>
      </c>
      <c r="E23" s="39" t="s">
        <v>500</v>
      </c>
    </row>
    <row r="24" spans="1:18" ht="12.75" customHeight="1">
      <c r="A24" s="12" t="s">
        <v>48</v>
      </c>
      <c r="B24" s="12"/>
      <c r="C24" s="42" t="s">
        <v>42</v>
      </c>
      <c r="D24" s="12"/>
      <c r="E24" s="30" t="s">
        <v>207</v>
      </c>
      <c r="F24" s="12"/>
      <c r="G24" s="12"/>
      <c r="H24" s="12"/>
      <c r="I24" s="43">
        <f>0+Q24</f>
        <v>0</v>
      </c>
      <c r="J24" s="12"/>
      <c r="O24">
        <f>0+R24</f>
        <v>0</v>
      </c>
      <c r="Q24">
        <f>0+I25+I28+I31+I34+I37+I40+I43+I46+I49+I52+I55+I58+I61+I64+I67+I70+I73+I76</f>
        <v>0</v>
      </c>
      <c r="R24">
        <f>0+O25+O28+O31+O34+O37+O40+O43+O46+O49+O52+O55+O58+O61+O64+O67+O70+O73+O76</f>
        <v>0</v>
      </c>
    </row>
    <row r="25" spans="1:16" ht="12.75">
      <c r="A25" s="27" t="s">
        <v>50</v>
      </c>
      <c r="B25" s="32" t="s">
        <v>37</v>
      </c>
      <c r="C25" s="32" t="s">
        <v>501</v>
      </c>
      <c r="D25" s="27" t="s">
        <v>63</v>
      </c>
      <c r="E25" s="33" t="s">
        <v>502</v>
      </c>
      <c r="F25" s="34" t="s">
        <v>83</v>
      </c>
      <c r="G25" s="35">
        <v>10</v>
      </c>
      <c r="H25" s="35">
        <v>0</v>
      </c>
      <c r="I25" s="35">
        <f>ROUND(ROUND(H25,2)*ROUND(G25,2),2)</f>
        <v>0</v>
      </c>
      <c r="J25" s="34" t="s">
        <v>65</v>
      </c>
      <c r="O25">
        <f>(I25*21)/100</f>
        <v>0</v>
      </c>
      <c r="P25" t="s">
        <v>26</v>
      </c>
    </row>
    <row r="26" spans="1:5" ht="25.5">
      <c r="A26" s="36" t="s">
        <v>55</v>
      </c>
      <c r="E26" s="37" t="s">
        <v>503</v>
      </c>
    </row>
    <row r="27" spans="1:5" ht="12.75">
      <c r="A27" s="40" t="s">
        <v>57</v>
      </c>
      <c r="E27" s="39" t="s">
        <v>147</v>
      </c>
    </row>
    <row r="28" spans="1:16" ht="25.5">
      <c r="A28" s="27" t="s">
        <v>50</v>
      </c>
      <c r="B28" s="32" t="s">
        <v>39</v>
      </c>
      <c r="C28" s="32" t="s">
        <v>504</v>
      </c>
      <c r="D28" s="27" t="s">
        <v>63</v>
      </c>
      <c r="E28" s="33" t="s">
        <v>505</v>
      </c>
      <c r="F28" s="34" t="s">
        <v>83</v>
      </c>
      <c r="G28" s="35">
        <v>4</v>
      </c>
      <c r="H28" s="35">
        <v>0</v>
      </c>
      <c r="I28" s="35">
        <f>ROUND(ROUND(H28,2)*ROUND(G28,2),2)</f>
        <v>0</v>
      </c>
      <c r="J28" s="34" t="s">
        <v>65</v>
      </c>
      <c r="O28">
        <f>(I28*21)/100</f>
        <v>0</v>
      </c>
      <c r="P28" t="s">
        <v>26</v>
      </c>
    </row>
    <row r="29" spans="1:5" ht="38.25">
      <c r="A29" s="36" t="s">
        <v>55</v>
      </c>
      <c r="E29" s="37" t="s">
        <v>506</v>
      </c>
    </row>
    <row r="30" spans="1:5" ht="12.75">
      <c r="A30" s="40" t="s">
        <v>57</v>
      </c>
      <c r="E30" s="39" t="s">
        <v>507</v>
      </c>
    </row>
    <row r="31" spans="1:16" ht="25.5">
      <c r="A31" s="27" t="s">
        <v>50</v>
      </c>
      <c r="B31" s="32" t="s">
        <v>76</v>
      </c>
      <c r="C31" s="32" t="s">
        <v>508</v>
      </c>
      <c r="D31" s="27" t="s">
        <v>63</v>
      </c>
      <c r="E31" s="33" t="s">
        <v>509</v>
      </c>
      <c r="F31" s="34" t="s">
        <v>83</v>
      </c>
      <c r="G31" s="35">
        <v>2</v>
      </c>
      <c r="H31" s="35">
        <v>0</v>
      </c>
      <c r="I31" s="35">
        <f>ROUND(ROUND(H31,2)*ROUND(G31,2),2)</f>
        <v>0</v>
      </c>
      <c r="J31" s="34" t="s">
        <v>65</v>
      </c>
      <c r="O31">
        <f>(I31*21)/100</f>
        <v>0</v>
      </c>
      <c r="P31" t="s">
        <v>26</v>
      </c>
    </row>
    <row r="32" spans="1:5" ht="38.25">
      <c r="A32" s="36" t="s">
        <v>55</v>
      </c>
      <c r="E32" s="37" t="s">
        <v>510</v>
      </c>
    </row>
    <row r="33" spans="1:5" ht="12.75">
      <c r="A33" s="40" t="s">
        <v>57</v>
      </c>
      <c r="E33" s="39" t="s">
        <v>112</v>
      </c>
    </row>
    <row r="34" spans="1:16" ht="25.5">
      <c r="A34" s="27" t="s">
        <v>50</v>
      </c>
      <c r="B34" s="32" t="s">
        <v>80</v>
      </c>
      <c r="C34" s="32" t="s">
        <v>511</v>
      </c>
      <c r="D34" s="27" t="s">
        <v>63</v>
      </c>
      <c r="E34" s="33" t="s">
        <v>512</v>
      </c>
      <c r="F34" s="34" t="s">
        <v>83</v>
      </c>
      <c r="G34" s="35">
        <v>9</v>
      </c>
      <c r="H34" s="35">
        <v>0</v>
      </c>
      <c r="I34" s="35">
        <f>ROUND(ROUND(H34,2)*ROUND(G34,2),2)</f>
        <v>0</v>
      </c>
      <c r="J34" s="34" t="s">
        <v>65</v>
      </c>
      <c r="O34">
        <f>(I34*21)/100</f>
        <v>0</v>
      </c>
      <c r="P34" t="s">
        <v>26</v>
      </c>
    </row>
    <row r="35" spans="1:5" ht="63.75">
      <c r="A35" s="36" t="s">
        <v>55</v>
      </c>
      <c r="E35" s="37" t="s">
        <v>513</v>
      </c>
    </row>
    <row r="36" spans="1:5" ht="12.75">
      <c r="A36" s="40" t="s">
        <v>57</v>
      </c>
      <c r="E36" s="39" t="s">
        <v>514</v>
      </c>
    </row>
    <row r="37" spans="1:16" ht="25.5">
      <c r="A37" s="27" t="s">
        <v>50</v>
      </c>
      <c r="B37" s="32" t="s">
        <v>42</v>
      </c>
      <c r="C37" s="32" t="s">
        <v>515</v>
      </c>
      <c r="D37" s="27" t="s">
        <v>63</v>
      </c>
      <c r="E37" s="33" t="s">
        <v>516</v>
      </c>
      <c r="F37" s="34" t="s">
        <v>83</v>
      </c>
      <c r="G37" s="35">
        <v>9</v>
      </c>
      <c r="H37" s="35">
        <v>0</v>
      </c>
      <c r="I37" s="35">
        <f>ROUND(ROUND(H37,2)*ROUND(G37,2),2)</f>
        <v>0</v>
      </c>
      <c r="J37" s="34" t="s">
        <v>65</v>
      </c>
      <c r="O37">
        <f>(I37*21)/100</f>
        <v>0</v>
      </c>
      <c r="P37" t="s">
        <v>26</v>
      </c>
    </row>
    <row r="38" spans="1:5" ht="63.75">
      <c r="A38" s="36" t="s">
        <v>55</v>
      </c>
      <c r="E38" s="37" t="s">
        <v>513</v>
      </c>
    </row>
    <row r="39" spans="1:5" ht="12.75">
      <c r="A39" s="40" t="s">
        <v>57</v>
      </c>
      <c r="E39" s="39" t="s">
        <v>514</v>
      </c>
    </row>
    <row r="40" spans="1:16" ht="12.75">
      <c r="A40" s="27" t="s">
        <v>50</v>
      </c>
      <c r="B40" s="32" t="s">
        <v>44</v>
      </c>
      <c r="C40" s="32" t="s">
        <v>517</v>
      </c>
      <c r="D40" s="27" t="s">
        <v>63</v>
      </c>
      <c r="E40" s="33" t="s">
        <v>518</v>
      </c>
      <c r="F40" s="34" t="s">
        <v>519</v>
      </c>
      <c r="G40" s="35">
        <v>810</v>
      </c>
      <c r="H40" s="35">
        <v>0</v>
      </c>
      <c r="I40" s="35">
        <f>ROUND(ROUND(H40,2)*ROUND(G40,2),2)</f>
        <v>0</v>
      </c>
      <c r="J40" s="34" t="s">
        <v>65</v>
      </c>
      <c r="O40">
        <f>(I40*21)/100</f>
        <v>0</v>
      </c>
      <c r="P40" t="s">
        <v>26</v>
      </c>
    </row>
    <row r="41" spans="1:5" ht="63.75">
      <c r="A41" s="36" t="s">
        <v>55</v>
      </c>
      <c r="E41" s="37" t="s">
        <v>520</v>
      </c>
    </row>
    <row r="42" spans="1:5" ht="12.75">
      <c r="A42" s="40" t="s">
        <v>57</v>
      </c>
      <c r="E42" s="39" t="s">
        <v>521</v>
      </c>
    </row>
    <row r="43" spans="1:16" ht="12.75">
      <c r="A43" s="27" t="s">
        <v>50</v>
      </c>
      <c r="B43" s="32" t="s">
        <v>46</v>
      </c>
      <c r="C43" s="32" t="s">
        <v>522</v>
      </c>
      <c r="D43" s="27" t="s">
        <v>63</v>
      </c>
      <c r="E43" s="33" t="s">
        <v>523</v>
      </c>
      <c r="F43" s="34" t="s">
        <v>83</v>
      </c>
      <c r="G43" s="35">
        <v>16</v>
      </c>
      <c r="H43" s="35">
        <v>0</v>
      </c>
      <c r="I43" s="35">
        <f>ROUND(ROUND(H43,2)*ROUND(G43,2),2)</f>
        <v>0</v>
      </c>
      <c r="J43" s="34" t="s">
        <v>65</v>
      </c>
      <c r="O43">
        <f>(I43*21)/100</f>
        <v>0</v>
      </c>
      <c r="P43" t="s">
        <v>26</v>
      </c>
    </row>
    <row r="44" spans="1:5" ht="63.75">
      <c r="A44" s="36" t="s">
        <v>55</v>
      </c>
      <c r="E44" s="37" t="s">
        <v>524</v>
      </c>
    </row>
    <row r="45" spans="1:5" ht="12.75">
      <c r="A45" s="40" t="s">
        <v>57</v>
      </c>
      <c r="E45" s="39" t="s">
        <v>525</v>
      </c>
    </row>
    <row r="46" spans="1:16" ht="12.75">
      <c r="A46" s="27" t="s">
        <v>50</v>
      </c>
      <c r="B46" s="32" t="s">
        <v>94</v>
      </c>
      <c r="C46" s="32" t="s">
        <v>526</v>
      </c>
      <c r="D46" s="27" t="s">
        <v>63</v>
      </c>
      <c r="E46" s="33" t="s">
        <v>527</v>
      </c>
      <c r="F46" s="34" t="s">
        <v>83</v>
      </c>
      <c r="G46" s="35">
        <v>16</v>
      </c>
      <c r="H46" s="35">
        <v>0</v>
      </c>
      <c r="I46" s="35">
        <f>ROUND(ROUND(H46,2)*ROUND(G46,2),2)</f>
        <v>0</v>
      </c>
      <c r="J46" s="34" t="s">
        <v>65</v>
      </c>
      <c r="O46">
        <f>(I46*21)/100</f>
        <v>0</v>
      </c>
      <c r="P46" t="s">
        <v>26</v>
      </c>
    </row>
    <row r="47" spans="1:5" ht="38.25">
      <c r="A47" s="36" t="s">
        <v>55</v>
      </c>
      <c r="E47" s="37" t="s">
        <v>528</v>
      </c>
    </row>
    <row r="48" spans="1:5" ht="12.75">
      <c r="A48" s="40" t="s">
        <v>57</v>
      </c>
      <c r="E48" s="39" t="s">
        <v>529</v>
      </c>
    </row>
    <row r="49" spans="1:16" ht="12.75">
      <c r="A49" s="27" t="s">
        <v>50</v>
      </c>
      <c r="B49" s="32" t="s">
        <v>98</v>
      </c>
      <c r="C49" s="32" t="s">
        <v>530</v>
      </c>
      <c r="D49" s="27" t="s">
        <v>63</v>
      </c>
      <c r="E49" s="33" t="s">
        <v>531</v>
      </c>
      <c r="F49" s="34" t="s">
        <v>519</v>
      </c>
      <c r="G49" s="35">
        <v>1440</v>
      </c>
      <c r="H49" s="35">
        <v>0</v>
      </c>
      <c r="I49" s="35">
        <f>ROUND(ROUND(H49,2)*ROUND(G49,2),2)</f>
        <v>0</v>
      </c>
      <c r="J49" s="34" t="s">
        <v>65</v>
      </c>
      <c r="O49">
        <f>(I49*21)/100</f>
        <v>0</v>
      </c>
      <c r="P49" t="s">
        <v>26</v>
      </c>
    </row>
    <row r="50" spans="1:5" ht="38.25">
      <c r="A50" s="36" t="s">
        <v>55</v>
      </c>
      <c r="E50" s="37" t="s">
        <v>532</v>
      </c>
    </row>
    <row r="51" spans="1:5" ht="12.75">
      <c r="A51" s="40" t="s">
        <v>57</v>
      </c>
      <c r="E51" s="39" t="s">
        <v>533</v>
      </c>
    </row>
    <row r="52" spans="1:16" ht="25.5">
      <c r="A52" s="27" t="s">
        <v>50</v>
      </c>
      <c r="B52" s="32" t="s">
        <v>103</v>
      </c>
      <c r="C52" s="32" t="s">
        <v>534</v>
      </c>
      <c r="D52" s="27" t="s">
        <v>63</v>
      </c>
      <c r="E52" s="33" t="s">
        <v>535</v>
      </c>
      <c r="F52" s="34" t="s">
        <v>83</v>
      </c>
      <c r="G52" s="35">
        <v>5</v>
      </c>
      <c r="H52" s="35">
        <v>0</v>
      </c>
      <c r="I52" s="35">
        <f>ROUND(ROUND(H52,2)*ROUND(G52,2),2)</f>
        <v>0</v>
      </c>
      <c r="J52" s="34" t="s">
        <v>65</v>
      </c>
      <c r="O52">
        <f>(I52*21)/100</f>
        <v>0</v>
      </c>
      <c r="P52" t="s">
        <v>26</v>
      </c>
    </row>
    <row r="53" spans="1:5" ht="63.75">
      <c r="A53" s="36" t="s">
        <v>55</v>
      </c>
      <c r="E53" s="37" t="s">
        <v>536</v>
      </c>
    </row>
    <row r="54" spans="1:5" ht="12.75">
      <c r="A54" s="40" t="s">
        <v>57</v>
      </c>
      <c r="E54" s="39" t="s">
        <v>537</v>
      </c>
    </row>
    <row r="55" spans="1:16" ht="12.75">
      <c r="A55" s="27" t="s">
        <v>50</v>
      </c>
      <c r="B55" s="32" t="s">
        <v>107</v>
      </c>
      <c r="C55" s="32" t="s">
        <v>538</v>
      </c>
      <c r="D55" s="27" t="s">
        <v>63</v>
      </c>
      <c r="E55" s="33" t="s">
        <v>539</v>
      </c>
      <c r="F55" s="34" t="s">
        <v>83</v>
      </c>
      <c r="G55" s="35">
        <v>5</v>
      </c>
      <c r="H55" s="35">
        <v>0</v>
      </c>
      <c r="I55" s="35">
        <f>ROUND(ROUND(H55,2)*ROUND(G55,2),2)</f>
        <v>0</v>
      </c>
      <c r="J55" s="34" t="s">
        <v>65</v>
      </c>
      <c r="O55">
        <f>(I55*21)/100</f>
        <v>0</v>
      </c>
      <c r="P55" t="s">
        <v>26</v>
      </c>
    </row>
    <row r="56" spans="1:5" ht="25.5">
      <c r="A56" s="36" t="s">
        <v>55</v>
      </c>
      <c r="E56" s="37" t="s">
        <v>540</v>
      </c>
    </row>
    <row r="57" spans="1:5" ht="12.75">
      <c r="A57" s="40" t="s">
        <v>57</v>
      </c>
      <c r="E57" s="39" t="s">
        <v>541</v>
      </c>
    </row>
    <row r="58" spans="1:16" ht="12.75">
      <c r="A58" s="27" t="s">
        <v>50</v>
      </c>
      <c r="B58" s="32" t="s">
        <v>113</v>
      </c>
      <c r="C58" s="32" t="s">
        <v>542</v>
      </c>
      <c r="D58" s="27" t="s">
        <v>63</v>
      </c>
      <c r="E58" s="33" t="s">
        <v>543</v>
      </c>
      <c r="F58" s="34" t="s">
        <v>519</v>
      </c>
      <c r="G58" s="35">
        <v>540</v>
      </c>
      <c r="H58" s="35">
        <v>0</v>
      </c>
      <c r="I58" s="35">
        <f>ROUND(ROUND(H58,2)*ROUND(G58,2),2)</f>
        <v>0</v>
      </c>
      <c r="J58" s="34" t="s">
        <v>65</v>
      </c>
      <c r="O58">
        <f>(I58*21)/100</f>
        <v>0</v>
      </c>
      <c r="P58" t="s">
        <v>26</v>
      </c>
    </row>
    <row r="59" spans="1:5" ht="38.25">
      <c r="A59" s="36" t="s">
        <v>55</v>
      </c>
      <c r="E59" s="37" t="s">
        <v>532</v>
      </c>
    </row>
    <row r="60" spans="1:5" ht="12.75">
      <c r="A60" s="40" t="s">
        <v>57</v>
      </c>
      <c r="E60" s="39" t="s">
        <v>544</v>
      </c>
    </row>
    <row r="61" spans="1:16" ht="12.75">
      <c r="A61" s="27" t="s">
        <v>50</v>
      </c>
      <c r="B61" s="32" t="s">
        <v>116</v>
      </c>
      <c r="C61" s="32" t="s">
        <v>545</v>
      </c>
      <c r="D61" s="27" t="s">
        <v>63</v>
      </c>
      <c r="E61" s="33" t="s">
        <v>546</v>
      </c>
      <c r="F61" s="34" t="s">
        <v>83</v>
      </c>
      <c r="G61" s="35">
        <v>2</v>
      </c>
      <c r="H61" s="35">
        <v>0</v>
      </c>
      <c r="I61" s="35">
        <f>ROUND(ROUND(H61,2)*ROUND(G61,2),2)</f>
        <v>0</v>
      </c>
      <c r="J61" s="34" t="s">
        <v>65</v>
      </c>
      <c r="O61">
        <f>(I61*21)/100</f>
        <v>0</v>
      </c>
      <c r="P61" t="s">
        <v>26</v>
      </c>
    </row>
    <row r="62" spans="1:5" ht="38.25">
      <c r="A62" s="36" t="s">
        <v>55</v>
      </c>
      <c r="E62" s="37" t="s">
        <v>547</v>
      </c>
    </row>
    <row r="63" spans="1:5" ht="12.75">
      <c r="A63" s="40" t="s">
        <v>57</v>
      </c>
      <c r="E63" s="39" t="s">
        <v>112</v>
      </c>
    </row>
    <row r="64" spans="1:16" ht="12.75">
      <c r="A64" s="27" t="s">
        <v>50</v>
      </c>
      <c r="B64" s="32" t="s">
        <v>192</v>
      </c>
      <c r="C64" s="32" t="s">
        <v>548</v>
      </c>
      <c r="D64" s="27" t="s">
        <v>63</v>
      </c>
      <c r="E64" s="33" t="s">
        <v>549</v>
      </c>
      <c r="F64" s="34" t="s">
        <v>83</v>
      </c>
      <c r="G64" s="35">
        <v>2</v>
      </c>
      <c r="H64" s="35">
        <v>0</v>
      </c>
      <c r="I64" s="35">
        <f>ROUND(ROUND(H64,2)*ROUND(G64,2),2)</f>
        <v>0</v>
      </c>
      <c r="J64" s="34" t="s">
        <v>65</v>
      </c>
      <c r="O64">
        <f>(I64*21)/100</f>
        <v>0</v>
      </c>
      <c r="P64" t="s">
        <v>26</v>
      </c>
    </row>
    <row r="65" spans="1:5" ht="25.5">
      <c r="A65" s="36" t="s">
        <v>55</v>
      </c>
      <c r="E65" s="37" t="s">
        <v>550</v>
      </c>
    </row>
    <row r="66" spans="1:5" ht="12.75">
      <c r="A66" s="40" t="s">
        <v>57</v>
      </c>
      <c r="E66" s="39" t="s">
        <v>112</v>
      </c>
    </row>
    <row r="67" spans="1:16" ht="12.75">
      <c r="A67" s="27" t="s">
        <v>50</v>
      </c>
      <c r="B67" s="32" t="s">
        <v>197</v>
      </c>
      <c r="C67" s="32" t="s">
        <v>551</v>
      </c>
      <c r="D67" s="27" t="s">
        <v>63</v>
      </c>
      <c r="E67" s="33" t="s">
        <v>552</v>
      </c>
      <c r="F67" s="34" t="s">
        <v>519</v>
      </c>
      <c r="G67" s="35">
        <v>180</v>
      </c>
      <c r="H67" s="35">
        <v>0</v>
      </c>
      <c r="I67" s="35">
        <f>ROUND(ROUND(H67,2)*ROUND(G67,2),2)</f>
        <v>0</v>
      </c>
      <c r="J67" s="34" t="s">
        <v>65</v>
      </c>
      <c r="O67">
        <f>(I67*21)/100</f>
        <v>0</v>
      </c>
      <c r="P67" t="s">
        <v>26</v>
      </c>
    </row>
    <row r="68" spans="1:5" ht="38.25">
      <c r="A68" s="36" t="s">
        <v>55</v>
      </c>
      <c r="E68" s="37" t="s">
        <v>553</v>
      </c>
    </row>
    <row r="69" spans="1:5" ht="12.75">
      <c r="A69" s="40" t="s">
        <v>57</v>
      </c>
      <c r="E69" s="39" t="s">
        <v>554</v>
      </c>
    </row>
    <row r="70" spans="1:16" ht="12.75">
      <c r="A70" s="27" t="s">
        <v>50</v>
      </c>
      <c r="B70" s="32" t="s">
        <v>203</v>
      </c>
      <c r="C70" s="32" t="s">
        <v>555</v>
      </c>
      <c r="D70" s="27" t="s">
        <v>63</v>
      </c>
      <c r="E70" s="33" t="s">
        <v>556</v>
      </c>
      <c r="F70" s="34" t="s">
        <v>83</v>
      </c>
      <c r="G70" s="35">
        <v>2</v>
      </c>
      <c r="H70" s="35">
        <v>0</v>
      </c>
      <c r="I70" s="35">
        <f>ROUND(ROUND(H70,2)*ROUND(G70,2),2)</f>
        <v>0</v>
      </c>
      <c r="J70" s="34" t="s">
        <v>65</v>
      </c>
      <c r="O70">
        <f>(I70*21)/100</f>
        <v>0</v>
      </c>
      <c r="P70" t="s">
        <v>26</v>
      </c>
    </row>
    <row r="71" spans="1:5" ht="12.75">
      <c r="A71" s="36" t="s">
        <v>55</v>
      </c>
      <c r="E71" s="37" t="s">
        <v>557</v>
      </c>
    </row>
    <row r="72" spans="1:5" ht="12.75">
      <c r="A72" s="40" t="s">
        <v>57</v>
      </c>
      <c r="E72" s="39" t="s">
        <v>112</v>
      </c>
    </row>
    <row r="73" spans="1:16" ht="12.75">
      <c r="A73" s="27" t="s">
        <v>50</v>
      </c>
      <c r="B73" s="32" t="s">
        <v>208</v>
      </c>
      <c r="C73" s="32" t="s">
        <v>558</v>
      </c>
      <c r="D73" s="27" t="s">
        <v>63</v>
      </c>
      <c r="E73" s="33" t="s">
        <v>559</v>
      </c>
      <c r="F73" s="34" t="s">
        <v>83</v>
      </c>
      <c r="G73" s="35">
        <v>2</v>
      </c>
      <c r="H73" s="35">
        <v>0</v>
      </c>
      <c r="I73" s="35">
        <f>ROUND(ROUND(H73,2)*ROUND(G73,2),2)</f>
        <v>0</v>
      </c>
      <c r="J73" s="34" t="s">
        <v>65</v>
      </c>
      <c r="O73">
        <f>(I73*21)/100</f>
        <v>0</v>
      </c>
      <c r="P73" t="s">
        <v>26</v>
      </c>
    </row>
    <row r="74" spans="1:5" ht="12.75">
      <c r="A74" s="36" t="s">
        <v>55</v>
      </c>
      <c r="E74" s="37" t="s">
        <v>557</v>
      </c>
    </row>
    <row r="75" spans="1:5" ht="12.75">
      <c r="A75" s="40" t="s">
        <v>57</v>
      </c>
      <c r="E75" s="39" t="s">
        <v>112</v>
      </c>
    </row>
    <row r="76" spans="1:16" ht="12.75">
      <c r="A76" s="27" t="s">
        <v>50</v>
      </c>
      <c r="B76" s="32" t="s">
        <v>213</v>
      </c>
      <c r="C76" s="32" t="s">
        <v>560</v>
      </c>
      <c r="D76" s="27" t="s">
        <v>63</v>
      </c>
      <c r="E76" s="33" t="s">
        <v>561</v>
      </c>
      <c r="F76" s="34" t="s">
        <v>519</v>
      </c>
      <c r="G76" s="35">
        <v>180</v>
      </c>
      <c r="H76" s="35">
        <v>0</v>
      </c>
      <c r="I76" s="35">
        <f>ROUND(ROUND(H76,2)*ROUND(G76,2),2)</f>
        <v>0</v>
      </c>
      <c r="J76" s="34" t="s">
        <v>65</v>
      </c>
      <c r="O76">
        <f>(I76*21)/100</f>
        <v>0</v>
      </c>
      <c r="P76" t="s">
        <v>26</v>
      </c>
    </row>
    <row r="77" spans="1:5" ht="12.75">
      <c r="A77" s="36" t="s">
        <v>55</v>
      </c>
      <c r="E77" s="37" t="s">
        <v>562</v>
      </c>
    </row>
    <row r="78" spans="1:5" ht="12.75">
      <c r="A78" s="38" t="s">
        <v>57</v>
      </c>
      <c r="E78" s="39" t="s">
        <v>554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Balog Lukas</cp:lastModifiedBy>
  <dcterms:modified xsi:type="dcterms:W3CDTF">2022-06-23T08:44:30Z</dcterms:modified>
  <cp:category/>
  <cp:version/>
  <cp:contentType/>
  <cp:contentStatus/>
</cp:coreProperties>
</file>