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3-2021-2 - Zastřešení..." sheetId="2" r:id="rId2"/>
  </sheets>
  <definedNames>
    <definedName name="_xlnm.Print_Area" localSheetId="0">'Rekapitulace stavby'!$D$4:$AO$76,'Rekapitulace stavby'!$C$82:$AQ$96</definedName>
    <definedName name="_xlnm._FilterDatabase" localSheetId="1" hidden="1">'SO-03-2021-2 - Zastřešení...'!$C$130:$K$342</definedName>
    <definedName name="_xlnm.Print_Area" localSheetId="1">'SO-03-2021-2 - Zastřešení...'!$C$4:$J$76,'SO-03-2021-2 - Zastřešení...'!$C$82:$J$112,'SO-03-2021-2 - Zastřešení...'!$C$118:$J$342</definedName>
    <definedName name="_xlnm.Print_Titles" localSheetId="0">'Rekapitulace stavby'!$92:$92</definedName>
    <definedName name="_xlnm.Print_Titles" localSheetId="1">'SO-03-2021-2 - Zastřešení...'!$130:$130</definedName>
  </definedNames>
  <calcPr fullCalcOnLoad="1"/>
</workbook>
</file>

<file path=xl/sharedStrings.xml><?xml version="1.0" encoding="utf-8"?>
<sst xmlns="http://schemas.openxmlformats.org/spreadsheetml/2006/main" count="2422" uniqueCount="491">
  <si>
    <t>Export Komplet</t>
  </si>
  <si>
    <t/>
  </si>
  <si>
    <t>2.0</t>
  </si>
  <si>
    <t>ZAMOK</t>
  </si>
  <si>
    <t>False</t>
  </si>
  <si>
    <t>{b35b8062-2b3b-4a43-bbc0-ae13ae49e17b}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</si>
  <si>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</si>
  <si>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</si>
  <si>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</si>
  <si>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</si>
  <si>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</si>
  <si>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</si>
  <si>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</si>
  <si>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</si>
  <si>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Hradenin-SO-12-2021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</si>
  <si>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</si>
  <si>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</si>
  <si>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Tvrz Hradenín-severní křídlo jádra tvrze</t>
  </si>
  <si>
    <t>KSO:</t>
  </si>
  <si>
    <t>CC-CZ:</t>
  </si>
  <si>
    <t>Místo:</t>
  </si>
  <si>
    <t>Hradenín</t>
  </si>
  <si>
    <t>Datum:</t>
  </si>
  <si>
    <t>12. 12. 2021</t>
  </si>
  <si>
    <t>Zadavatel:</t>
  </si>
  <si>
    <t>IČ:</t>
  </si>
  <si>
    <t>Regionální muzeum v Kolíně</t>
  </si>
  <si>
    <t>DIČ:</t>
  </si>
  <si>
    <t>Uchazeč:</t>
  </si>
  <si>
    <t>Vyplň údaj</t>
  </si>
  <si>
    <t>Projektant:</t>
  </si>
  <si>
    <t>IHARCH s r.o.</t>
  </si>
  <si>
    <t>True</t>
  </si>
  <si>
    <t>Zpracovatel:</t>
  </si>
  <si>
    <t>Ing.P.Čoudek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</si>
  <si>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</si>
  <si>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</si>
  <si>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</si>
  <si>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</si>
  <si>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</si>
  <si>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</si>
  <si>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</si>
  <si>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</si>
  <si>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</si>
  <si>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</si>
  <si>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</si>
  <si>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</si>
  <si>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</si>
  <si>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</si>
  <si>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</si>
  <si>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</si>
  <si>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</si>
  <si>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</si>
  <si>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</si>
  <si>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</si>
  <si>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</si>
  <si>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</si>
  <si>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</si>
  <si>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</si>
  <si>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</si>
  <si>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</si>
  <si>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</si>
  <si>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</si>
  <si>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</si>
  <si>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</si>
  <si>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</si>
  <si>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</si>
  <si>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</si>
  <si>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</si>
  <si>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</si>
  <si>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</si>
  <si>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</si>
  <si>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</si>
  <si>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</si>
  <si>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</si>
  <si>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</si>
  <si>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</si>
  <si>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</si>
  <si>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</si>
  <si>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</si>
  <si>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</si>
  <si>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SO-03-2021-2</t>
  </si>
  <si>
    <t>Zastřešení objektu a zajištění zdiva</t>
  </si>
  <si>
    <t>STA</t>
  </si>
  <si>
    <t>1</t>
  </si>
  <si>
    <t>{80fbb96b-04ee-4d17-8948-3fa3bd5beffb}</t>
  </si>
  <si>
    <t>2</t>
  </si>
  <si>
    <t>KRYCÍ LIST SOUPISU PRACÍ</t>
  </si>
  <si>
    <t>Objekt:</t>
  </si>
  <si>
    <t>SO-03-2021-2 - Zastřešení objektu a zajištění zdiva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</si>
  <si>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</si>
  <si>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</si>
  <si>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</si>
  <si>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</si>
  <si>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</si>
  <si>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</si>
  <si>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</si>
  <si>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</si>
  <si>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</si>
  <si>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</si>
  <si>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</si>
  <si>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</si>
  <si>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</si>
  <si>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</si>
  <si>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</si>
  <si>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</si>
  <si>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</si>
  <si>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</si>
  <si>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</si>
  <si>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</si>
  <si>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</si>
  <si>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</si>
  <si>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</si>
  <si>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</si>
  <si>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</si>
  <si>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</si>
  <si>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</si>
  <si>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</si>
  <si>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</si>
  <si>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</si>
  <si>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</si>
  <si>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</si>
  <si>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</si>
  <si>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</si>
  <si>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</si>
  <si>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</si>
  <si>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</si>
  <si>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</si>
  <si>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</si>
  <si>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311213113</t>
  </si>
  <si>
    <t>Doplnění zdiva z nepravidelných kamenů na maltu z hydraulického vápna, objem jednoho kamene do 0,02 m3, šířka spáry do 20 mm</t>
  </si>
  <si>
    <t>m3</t>
  </si>
  <si>
    <t>4</t>
  </si>
  <si>
    <t>-507112574</t>
  </si>
  <si>
    <t>VV</t>
  </si>
  <si>
    <t>"pohled severní" 14,8"m2"*0,8</t>
  </si>
  <si>
    <t>"pohled jižní" 10,4"m2"*0,7</t>
  </si>
  <si>
    <t>"pohled východní" 3,4"m2"*0,7</t>
  </si>
  <si>
    <t>"pohled západní" 5,6"m2"*1,2</t>
  </si>
  <si>
    <t>"dělící stěna řez C"5,6*0,5*0,8</t>
  </si>
  <si>
    <t>Součet</t>
  </si>
  <si>
    <t>315231127</t>
  </si>
  <si>
    <t>Zdivo štítové z cihel dl 290 mm P20 až 25 na SMS 10 MPa</t>
  </si>
  <si>
    <t>-1812770692</t>
  </si>
  <si>
    <t>"štít pultové střechy" (2,7+0,5)/2*5,9*0,15*2</t>
  </si>
  <si>
    <t>"štít valbové střechy"</t>
  </si>
  <si>
    <t>(5,9*(0,7+3,1/2)-(4,2*2)*0,4)*0,3</t>
  </si>
  <si>
    <t>"nadezdívka valbové střechy" 5,1*0,55*0,15+8,4*0,55*0,2+8,4*0,55*0,3</t>
  </si>
  <si>
    <t>316231211</t>
  </si>
  <si>
    <t>Ukončení vrstvy z cihel plných lícových dl 290 mm naplocho na MVC včetně spárování</t>
  </si>
  <si>
    <t>m2</t>
  </si>
  <si>
    <t>-1843225534</t>
  </si>
  <si>
    <t>"štíty pultové střechy" 6*0,1*2</t>
  </si>
  <si>
    <t>"štít sedlové střechy" (4,9+4,7)*0,4</t>
  </si>
  <si>
    <t>317231111</t>
  </si>
  <si>
    <t>Římsy z cihelných příčkovek naplocho do MC vyložených do 400 mm</t>
  </si>
  <si>
    <t>m</t>
  </si>
  <si>
    <t>-1511529766</t>
  </si>
  <si>
    <t>"valbová střecha" 8,5+3,6+8,8</t>
  </si>
  <si>
    <t>"pultová střecha" 10,7</t>
  </si>
  <si>
    <t>5</t>
  </si>
  <si>
    <t>317231616R</t>
  </si>
  <si>
    <t>Zdivo klenbových pásů z kamenů na maltu</t>
  </si>
  <si>
    <t>1780167223</t>
  </si>
  <si>
    <t>"pohled severní" (0,9+0,2)*0,3*0,8+(1,1+0,2)*0,3*0,8</t>
  </si>
  <si>
    <t>"pohled jižní" (1,1+0,2)*0,3*0,8+(0,6+0,2)*0,3*0,8</t>
  </si>
  <si>
    <t>"pohled západní" (0,8+0,2)*0,3*0,8</t>
  </si>
  <si>
    <t>6</t>
  </si>
  <si>
    <t>317351107</t>
  </si>
  <si>
    <t>Zřízení bednění překladů v do 4 m</t>
  </si>
  <si>
    <t>766139388</t>
  </si>
  <si>
    <t>"pohled severní" (0,9)*0,8+(1,1)*0,8</t>
  </si>
  <si>
    <t>"pohled jižní" (1,1)*0,8+(0,6)*0,8</t>
  </si>
  <si>
    <t>"pohled západní" (0,8)*0,8</t>
  </si>
  <si>
    <t>7</t>
  </si>
  <si>
    <t>317351108</t>
  </si>
  <si>
    <t>Odstranění bednění překladů v do 4 m</t>
  </si>
  <si>
    <t>938422214</t>
  </si>
  <si>
    <t>8</t>
  </si>
  <si>
    <t>317351109</t>
  </si>
  <si>
    <t>Příplatek k bednění překladů za zřízení i odstranění podpěrné konstrukce v přes 4 do 6 m</t>
  </si>
  <si>
    <t>-1993278296</t>
  </si>
  <si>
    <t>Úpravy povrchů, podlahy a osazování výplní</t>
  </si>
  <si>
    <t>9</t>
  </si>
  <si>
    <t>622311111</t>
  </si>
  <si>
    <t>Vápenná omítka hrubá jednovrstvá zatřená vnějších stěn nanášená ručně</t>
  </si>
  <si>
    <t>488847515</t>
  </si>
  <si>
    <t>"štít pultové střechy" (2,7+0,5)/2*5,9*2</t>
  </si>
  <si>
    <t>(5,9*(0,7+3,1/2)-(4,2*2)*0,4)</t>
  </si>
  <si>
    <t>"nadezdívka valbové střechy" 5,1*0,55+8,4*0,55+8,4*0,55</t>
  </si>
  <si>
    <t>10</t>
  </si>
  <si>
    <t>625681024R</t>
  </si>
  <si>
    <t>OV01 Ochrana proti ptactvu lankovým systémem pětiřadý s účinnou šířkou 50 cm</t>
  </si>
  <si>
    <t>kus</t>
  </si>
  <si>
    <t>-890729196</t>
  </si>
  <si>
    <t>Ostatní konstrukce a práce-bourání</t>
  </si>
  <si>
    <t>11</t>
  </si>
  <si>
    <t>941211111</t>
  </si>
  <si>
    <t>Montáž lešení řadového rámového lehkého zatížení do 200 kg/m2 š do 0,9 m v do 10 m</t>
  </si>
  <si>
    <t>1198616946</t>
  </si>
  <si>
    <t>"severní" 10,9*7+(8,9+1)*(7,3+8,1)/2</t>
  </si>
  <si>
    <t>"západní" (6,425+1+1)*7,5</t>
  </si>
  <si>
    <t>"jižní" (8,6+1+1,33)*4,9</t>
  </si>
  <si>
    <t>"východní" (6,03+1+1)*6,5</t>
  </si>
  <si>
    <t>12</t>
  </si>
  <si>
    <t>941211211</t>
  </si>
  <si>
    <t>Příplatek k lešení řadovému rámovému lehkému š 0,9 m v do 25 m za první a ZKD den použití</t>
  </si>
  <si>
    <t>774910013</t>
  </si>
  <si>
    <t>321,47*90</t>
  </si>
  <si>
    <t>13</t>
  </si>
  <si>
    <t>941311811</t>
  </si>
  <si>
    <t>Demontáž lešení řadového modulového lehkého zatížení do 200 kg/m2 š do 0,9 m v do 10 m</t>
  </si>
  <si>
    <t>1346198202</t>
  </si>
  <si>
    <t>14</t>
  </si>
  <si>
    <t>949101111</t>
  </si>
  <si>
    <t>Lešení pomocné pro objekty pozemních staveb s lešeňovou podlahou v do 1,9 m zatížení do 150 kg/m2</t>
  </si>
  <si>
    <t>1872460313</t>
  </si>
  <si>
    <t>28,5+47</t>
  </si>
  <si>
    <t>952901111</t>
  </si>
  <si>
    <t>Vyčištění budov bytové a občanské výstavby při výšce podlaží do 4 m</t>
  </si>
  <si>
    <t>857699357</t>
  </si>
  <si>
    <t>56+61</t>
  </si>
  <si>
    <t>16</t>
  </si>
  <si>
    <t>953999901</t>
  </si>
  <si>
    <t>Stavební přípomoce profesím</t>
  </si>
  <si>
    <t>kpl</t>
  </si>
  <si>
    <t>-1290365446</t>
  </si>
  <si>
    <t>998</t>
  </si>
  <si>
    <t>Přesun hmot</t>
  </si>
  <si>
    <t>17</t>
  </si>
  <si>
    <t>998011002</t>
  </si>
  <si>
    <t>Přesun hmot pro budovy zděné v do 12 m</t>
  </si>
  <si>
    <t>t</t>
  </si>
  <si>
    <t>693816319</t>
  </si>
  <si>
    <t>PSV</t>
  </si>
  <si>
    <t>Práce a dodávky PSV</t>
  </si>
  <si>
    <t>762</t>
  </si>
  <si>
    <t>Konstrukce tesařské</t>
  </si>
  <si>
    <t>18</t>
  </si>
  <si>
    <t>762081150R</t>
  </si>
  <si>
    <t>Hoblování a přitesávání hraněného řeziva ve staveništní dílně</t>
  </si>
  <si>
    <t>-1297995758</t>
  </si>
  <si>
    <t>6,634+2,519+1,418+5,077+2,028</t>
  </si>
  <si>
    <t>1,674*0,032+8,792*0,032+3,6*0,032</t>
  </si>
  <si>
    <t>8,85*0,032+2,8*0,032</t>
  </si>
  <si>
    <t>19</t>
  </si>
  <si>
    <t>762083121</t>
  </si>
  <si>
    <t>Impregnace řeziva proti dřevokaznému hmyzu, houbám a plísním máčením třída ohrožení 1 a 2</t>
  </si>
  <si>
    <t>1906092321</t>
  </si>
  <si>
    <t>20</t>
  </si>
  <si>
    <t>762191911</t>
  </si>
  <si>
    <t>"T01+T02+T06" Zabednění otvoru ve stěně prkny tl do 32 mm plochy jednotlivě do 1 m2, vyztužené svlaky a kotvené ocelovými šrouby či skobami na vnitřní líc zdiva</t>
  </si>
  <si>
    <t>-1029605819</t>
  </si>
  <si>
    <t>"T01" 1,2*0,8</t>
  </si>
  <si>
    <t>"T02" 0,68*0,51</t>
  </si>
  <si>
    <t>"T06"0,68*0,54</t>
  </si>
  <si>
    <t>762191912</t>
  </si>
  <si>
    <t>T03+T04+T05+T07+T08 Zabednění otvoru ve stěně prkny tl do 32 mm plochy jednotlivě do 4 m2, vyztužené svlaky a kotvené ocelovými šrouby či skobami na vnitřní líc zdiva</t>
  </si>
  <si>
    <t>-1882827911</t>
  </si>
  <si>
    <t>"T03"1,84*1,1</t>
  </si>
  <si>
    <t>"T04" 1,84*1,1</t>
  </si>
  <si>
    <t>"T05"1,85*0,92</t>
  </si>
  <si>
    <t>"T07"1,94*0,9</t>
  </si>
  <si>
    <t>"T08" 1,62*0,8</t>
  </si>
  <si>
    <t>22</t>
  </si>
  <si>
    <t>762191913</t>
  </si>
  <si>
    <t>Zabednění otvoru ve stěně prkny tl do 32 mm plochy jednotlivě do 8 m2</t>
  </si>
  <si>
    <t>-1178963880</t>
  </si>
  <si>
    <t>"možný vstup do půdního prostoru a na budoucí pavlač" 1,3*5,4-0,9*2,2-0,9*1,6</t>
  </si>
  <si>
    <t>23</t>
  </si>
  <si>
    <t>762332531</t>
  </si>
  <si>
    <t>Montáž vázaných kcí krovů pravidelných z řeziva hoblovaného průřezové plochy do 120 cm2- dubové prkno na horní hraně zděné římsy</t>
  </si>
  <si>
    <t>-791676798</t>
  </si>
  <si>
    <t>24</t>
  </si>
  <si>
    <t>M</t>
  </si>
  <si>
    <t>60556100</t>
  </si>
  <si>
    <t>řezivo dubové sušené tl 30mm</t>
  </si>
  <si>
    <t>32</t>
  </si>
  <si>
    <t>988141993</t>
  </si>
  <si>
    <t>31,6*0,25*0,025</t>
  </si>
  <si>
    <t>0,198*1,1 'Přepočtené koeficientem množství</t>
  </si>
  <si>
    <t>25</t>
  </si>
  <si>
    <t>762332533</t>
  </si>
  <si>
    <t>Montáž vázaných kcí krovů pravidelných z řeziva hoblovaného průřezové plochy do 288 cm2</t>
  </si>
  <si>
    <t>-1633464564</t>
  </si>
  <si>
    <t>"vazný trám 160/180" 5,1*3</t>
  </si>
  <si>
    <t>"krokev 160/180" 5,9*10</t>
  </si>
  <si>
    <t>"krokev 160/180" ((4,4+4,4)*6+(2,4*2+1,2*2)*2+4,1+"řez B-B" 2,6*6+2,6*5+(1,1+1,3))</t>
  </si>
  <si>
    <t>"nárožní krokve 160/180" (5,2*2+2,5*2)</t>
  </si>
  <si>
    <t>"hambálek 160/180"2,2*3</t>
  </si>
  <si>
    <t>"sloupky 180/180"2,4*4</t>
  </si>
  <si>
    <t>26</t>
  </si>
  <si>
    <t>60512135</t>
  </si>
  <si>
    <t>hranol stavební řezivo průřezu do 288cm2 do dl 6m</t>
  </si>
  <si>
    <t>-977523454</t>
  </si>
  <si>
    <t>"vazný trám 160/180" (0,16*0,18)*5,1*3</t>
  </si>
  <si>
    <t>"krokev 160/180" (0,16*0,18)*5,9*10</t>
  </si>
  <si>
    <t>"krokev 160/180" (0,16*0,18)*((4,4+4,4)*6+(2,4*2+1,2*2)*2+4,1+"řez B-B" 2,6*6+2,6*5+(1,1+1,3))</t>
  </si>
  <si>
    <t>"nárožní krokve 160/180" (0,16*0,18)*(5,2*2+2,5*2)</t>
  </si>
  <si>
    <t>"hambálek 160/180"(0,16*0,18)*2,2*3</t>
  </si>
  <si>
    <t>"sloupky 180/180"(0,18*0,18)*2,4*4</t>
  </si>
  <si>
    <t>6,031*1,1 'Přepočtené koeficientem množství</t>
  </si>
  <si>
    <t>27</t>
  </si>
  <si>
    <t>762332535</t>
  </si>
  <si>
    <t>Montáž vázaných kcí krovů pravidelných z řeziva hoblovaného průřezové plochy přes 450 cm2</t>
  </si>
  <si>
    <t>1627974050</t>
  </si>
  <si>
    <t>"pozednice 220/220" 10,3*2</t>
  </si>
  <si>
    <t>"vrcholová vaznice 220/220" 10,3</t>
  </si>
  <si>
    <t>"vrcholová vaznice"8,2*2</t>
  </si>
  <si>
    <t>28</t>
  </si>
  <si>
    <t>60512147</t>
  </si>
  <si>
    <t>hranol stavební řezivo průřezu nad 450cm2 přes dl 8m</t>
  </si>
  <si>
    <t>-933865047</t>
  </si>
  <si>
    <t>"pozednice 220/220" (0,22*0,22)*10,3*2</t>
  </si>
  <si>
    <t>"vrcholová vaznice " (0,22*0,22)*10,3</t>
  </si>
  <si>
    <t>(0,22*0,22)*8,2*2</t>
  </si>
  <si>
    <t>2,29*1,1 'Přepočtené koeficientem množství</t>
  </si>
  <si>
    <t>29</t>
  </si>
  <si>
    <t>762342214</t>
  </si>
  <si>
    <t>Montáž laťování na střechách jednoduchých sklonu do 60° osové vzdálenosti do 360 mm</t>
  </si>
  <si>
    <t>76916651</t>
  </si>
  <si>
    <t>11,2*6,3</t>
  </si>
  <si>
    <t>4,7*(5,9+8,6)/2+4,7*(5,9+8,6)/2+6,2*5,2/2</t>
  </si>
  <si>
    <t>30</t>
  </si>
  <si>
    <t>60514101</t>
  </si>
  <si>
    <t>řezivo jehličnaté lať 10-25cm2</t>
  </si>
  <si>
    <t>-1866703017</t>
  </si>
  <si>
    <t>(0,04*0,06)*11,1*22</t>
  </si>
  <si>
    <t>(0,04*0,06)*(5,9+8,6)/2*18</t>
  </si>
  <si>
    <t>(0,04*0,06)*(5,9+8,6)/2*16</t>
  </si>
  <si>
    <t>(0,04*0,06)*6,2/2*15</t>
  </si>
  <si>
    <t>1,289*1,1 'Přepočtené koeficientem množství</t>
  </si>
  <si>
    <t>31</t>
  </si>
  <si>
    <t>762395000</t>
  </si>
  <si>
    <t>Spojovací prostředky krovů, bednění, laťování, nadstřešních konstrukcí</t>
  </si>
  <si>
    <t>-1978983636</t>
  </si>
  <si>
    <t>0,218+6,634+2,519+1,418</t>
  </si>
  <si>
    <t>762811210R</t>
  </si>
  <si>
    <t>Montáž vrchního záklopu z hrubých fošen s přesahem</t>
  </si>
  <si>
    <t>1339473644</t>
  </si>
  <si>
    <t>9,9*4,795+8,3*5,4</t>
  </si>
  <si>
    <t>33</t>
  </si>
  <si>
    <t>60516101</t>
  </si>
  <si>
    <t>řezivo smrkové sušené tl 50mm</t>
  </si>
  <si>
    <t>-1559722395</t>
  </si>
  <si>
    <t>(9,9*4,795+8,3*5,4)*0,05</t>
  </si>
  <si>
    <t>4,615*1,1 'Přepočtené koeficientem množství</t>
  </si>
  <si>
    <t>34</t>
  </si>
  <si>
    <t>762822130</t>
  </si>
  <si>
    <t>Montáž stropního trámu z hraněného řeziva průřezové plochy do 450 cm2 s výměnami</t>
  </si>
  <si>
    <t>-2093743663</t>
  </si>
  <si>
    <t>"160/220"(4,795+0,5)*9</t>
  </si>
  <si>
    <t>(5,1)*3</t>
  </si>
  <si>
    <t>35</t>
  </si>
  <si>
    <t>60512140</t>
  </si>
  <si>
    <t>hranol stavební řezivo průřezu do 450cm2 do dl 6m</t>
  </si>
  <si>
    <t>-1750181346</t>
  </si>
  <si>
    <t>"220x160mm"(0,22*0,16)*(4,795+0,5)*7</t>
  </si>
  <si>
    <t>(0,22*0,16)*(5,1*3)</t>
  </si>
  <si>
    <t>1,844*1,1 'Přepočtené koeficientem množství</t>
  </si>
  <si>
    <t>36</t>
  </si>
  <si>
    <t>762895000</t>
  </si>
  <si>
    <t>Spojovací prostředky pro montáž záklopu, stropnice a podbíjení</t>
  </si>
  <si>
    <t>1131483221</t>
  </si>
  <si>
    <t>5,077+2,028</t>
  </si>
  <si>
    <t>37</t>
  </si>
  <si>
    <t>R</t>
  </si>
  <si>
    <t>763A1002</t>
  </si>
  <si>
    <t>Tesařská stěna z hraněného řeziva tl přes 100 do 150 mm - nosné konstrukce</t>
  </si>
  <si>
    <t>-523181108</t>
  </si>
  <si>
    <t>"jižní stěna"1,1*5,5</t>
  </si>
  <si>
    <t>"stěny vikýře" 0,5*2</t>
  </si>
  <si>
    <t>"část štítu pultové střechy - západní pohled"1,8</t>
  </si>
  <si>
    <t>38</t>
  </si>
  <si>
    <t>763A1101</t>
  </si>
  <si>
    <t>Bednění stěn z prken na sraz</t>
  </si>
  <si>
    <t>-110762552</t>
  </si>
  <si>
    <t>39</t>
  </si>
  <si>
    <t>998762202</t>
  </si>
  <si>
    <t>Přesun hmot procentní pro kce tesařské v objektech v do 12 m</t>
  </si>
  <si>
    <t>%</t>
  </si>
  <si>
    <t>1686658143</t>
  </si>
  <si>
    <t>764</t>
  </si>
  <si>
    <t>Konstrukce klempířské</t>
  </si>
  <si>
    <t>40</t>
  </si>
  <si>
    <t>764211000R</t>
  </si>
  <si>
    <t>K01 Oplechování styku pultové střechy a věže  z tepaného olověného plechu tl.0,6mm rš 180 mm</t>
  </si>
  <si>
    <t>-1476532368</t>
  </si>
  <si>
    <t>41</t>
  </si>
  <si>
    <t>764212000R</t>
  </si>
  <si>
    <t>K02 + K03 Oplechování styku pultové střechy a štítu z tepaného olověného plechu rš 140 mm tl.0.6mm</t>
  </si>
  <si>
    <t>-1943037758</t>
  </si>
  <si>
    <t>6*2</t>
  </si>
  <si>
    <t>8,5</t>
  </si>
  <si>
    <t>42</t>
  </si>
  <si>
    <t>764212664R</t>
  </si>
  <si>
    <t>Oplechování střešního otvoru z tepaného olověného plechu tl.0.6mm</t>
  </si>
  <si>
    <t>-1346152381</t>
  </si>
  <si>
    <t>1,4*2+0,7</t>
  </si>
  <si>
    <t>43</t>
  </si>
  <si>
    <t>764232401</t>
  </si>
  <si>
    <t>K02+K03  Oplechování styku pultové střechy a štítu z Cu plechu rš 160 mm, mezera vyplněna PU tmelem</t>
  </si>
  <si>
    <t>-2101454492</t>
  </si>
  <si>
    <t>44</t>
  </si>
  <si>
    <t>764232402</t>
  </si>
  <si>
    <t>K01 Oplechování styku pultové střechy a věže z Cu plechu rš 180 mm</t>
  </si>
  <si>
    <t>-1189301869</t>
  </si>
  <si>
    <t>45</t>
  </si>
  <si>
    <t>998764202</t>
  </si>
  <si>
    <t>Přesun hmot procentní pro konstrukce klempířské v objektech v do 12 m</t>
  </si>
  <si>
    <t>620565438</t>
  </si>
  <si>
    <t>765</t>
  </si>
  <si>
    <t>Krytina skládaná</t>
  </si>
  <si>
    <t>46</t>
  </si>
  <si>
    <t>765111101</t>
  </si>
  <si>
    <t>Montáž krytiny keramické hladké sklonu do 30° na sucho přes 32 do 40 ks/m2 korunové krytí</t>
  </si>
  <si>
    <t>1770909716</t>
  </si>
  <si>
    <t>5,0*(5,7+8,4)/2+4,7*(5,7+8,95)/2+6,7*4,9/2</t>
  </si>
  <si>
    <t>47</t>
  </si>
  <si>
    <t>59660010</t>
  </si>
  <si>
    <t>taška bobrovka režná základní kulatý řez</t>
  </si>
  <si>
    <t>534848727</t>
  </si>
  <si>
    <t>86,093*36</t>
  </si>
  <si>
    <t>48</t>
  </si>
  <si>
    <t>765164102</t>
  </si>
  <si>
    <t>Krytina ze šindelů dřevěných dl 400 mm jednoduché krytí rovné na laťování Cu hřeby sklon do 45°</t>
  </si>
  <si>
    <t>727388349</t>
  </si>
  <si>
    <t>11,0*6,0</t>
  </si>
  <si>
    <t>49</t>
  </si>
  <si>
    <t>998765202</t>
  </si>
  <si>
    <t>Přesun hmot procentní pro krytiny skládané v objektech v do 12 m</t>
  </si>
  <si>
    <t>-102039922</t>
  </si>
  <si>
    <t>766</t>
  </si>
  <si>
    <t>Konstrukce truhlářské</t>
  </si>
  <si>
    <t>51</t>
  </si>
  <si>
    <t>766021000</t>
  </si>
  <si>
    <t>Dveře 900/1600 jednokřídlé vstupní otevíravé svlakové vč. kování (petlice) a rámu - vstup do půdního prostoru</t>
  </si>
  <si>
    <t>-1310518542</t>
  </si>
  <si>
    <t>52</t>
  </si>
  <si>
    <t>766021200</t>
  </si>
  <si>
    <t>Dveře 900/2200 jednokřídlé vstupní otevíravé svlakové vč. kování (petlice) a rámu - pod vstupem do půdního prostoru</t>
  </si>
  <si>
    <t>-1574031299</t>
  </si>
  <si>
    <t>53</t>
  </si>
  <si>
    <t>998766202</t>
  </si>
  <si>
    <t>Přesun hmot procentní pro konstrukce truhlářské v objektech v do 12 m</t>
  </si>
  <si>
    <t>1323078384</t>
  </si>
  <si>
    <t>783</t>
  </si>
  <si>
    <t>Dokončovací práce - nátěry</t>
  </si>
  <si>
    <t>54</t>
  </si>
  <si>
    <t>783223021</t>
  </si>
  <si>
    <t>Napouštěcí dvojnásobný akrylátový biocidní nátěr tesařských prvků nezabudovaných do konstrukce - šindel</t>
  </si>
  <si>
    <t>2143735220</t>
  </si>
  <si>
    <t>"šindel"66*2</t>
  </si>
  <si>
    <t>55</t>
  </si>
  <si>
    <t>783223101</t>
  </si>
  <si>
    <t>Napouštěcí jednonásobný mořící nátěr tesařských konstrukcí zabudovaných do konstrukce 2x</t>
  </si>
  <si>
    <t>-1690214582</t>
  </si>
  <si>
    <t>"svlakové dveře"(0,9*2,2+0,9*1,6)*2</t>
  </si>
  <si>
    <t>"možný vstup do půdního prostoru a na budoucí pavlač" (1,3*5,4-0,9*2,2-0,9*1,6)*2</t>
  </si>
  <si>
    <t>56</t>
  </si>
  <si>
    <t>783827427</t>
  </si>
  <si>
    <t>Krycí dvojnásobný vápenný nátěr omítek stupně členitosti 1 a 2</t>
  </si>
  <si>
    <t>-1834257821</t>
  </si>
  <si>
    <t>57</t>
  </si>
  <si>
    <t>783827487</t>
  </si>
  <si>
    <t>Krycí dvojnásobný vápenný nátěr omítek stupně členitosti 5 - římsa</t>
  </si>
  <si>
    <t>-1892938989</t>
  </si>
  <si>
    <t>"valbová střecha" (8,5+3,6+8,8)*0,4</t>
  </si>
  <si>
    <t>"pultová střecha" 10,7*0,4</t>
  </si>
  <si>
    <t>VRN</t>
  </si>
  <si>
    <t>Vedlejší rozpočtové náklady</t>
  </si>
  <si>
    <t>VRN1</t>
  </si>
  <si>
    <t>Průzkumné, geodetické a projektové práce</t>
  </si>
  <si>
    <t>58</t>
  </si>
  <si>
    <t>010001000</t>
  </si>
  <si>
    <t>Průzkumné, geodetické mykologické projektové práce</t>
  </si>
  <si>
    <t>…</t>
  </si>
  <si>
    <t>1024</t>
  </si>
  <si>
    <t>-216978759</t>
  </si>
  <si>
    <t>VRN4</t>
  </si>
  <si>
    <t>Inženýrská činnost</t>
  </si>
  <si>
    <t>59</t>
  </si>
  <si>
    <t>045203000</t>
  </si>
  <si>
    <t>Kompletační činnost</t>
  </si>
  <si>
    <t>-132157418</t>
  </si>
  <si>
    <t>VRN9</t>
  </si>
  <si>
    <t>Ostatní náklady</t>
  </si>
  <si>
    <t>60</t>
  </si>
  <si>
    <t>090001100</t>
  </si>
  <si>
    <t>Náklady spojené s umístěním stavby</t>
  </si>
  <si>
    <t>-1457918842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</si>
</sst>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Hradenin-SO-12-2021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Tvrz Hradenín-severní křídlo jádra tvrze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Hradenín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12. 12. 2021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Regionální muzeum v Kolíně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IHARCH s 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Ing.P.Čoudek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7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'SO-03-2021-2 - Zastřešení...'!J30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'SO-03-2021-2 - Zastřešení...'!P131</f>
        <v>0</v>
      </c>
      <c r="AV95" s="128">
        <f>'SO-03-2021-2 - Zastřešení...'!J33</f>
        <v>0</v>
      </c>
      <c r="AW95" s="128">
        <f>'SO-03-2021-2 - Zastřešení...'!J34</f>
        <v>0</v>
      </c>
      <c r="AX95" s="128">
        <f>'SO-03-2021-2 - Zastřešení...'!J35</f>
        <v>0</v>
      </c>
      <c r="AY95" s="128">
        <f>'SO-03-2021-2 - Zastřešení...'!J36</f>
        <v>0</v>
      </c>
      <c r="AZ95" s="128">
        <f>'SO-03-2021-2 - Zastřešení...'!F33</f>
        <v>0</v>
      </c>
      <c r="BA95" s="128">
        <f>'SO-03-2021-2 - Zastřešení...'!F34</f>
        <v>0</v>
      </c>
      <c r="BB95" s="128">
        <f>'SO-03-2021-2 - Zastřešení...'!F35</f>
        <v>0</v>
      </c>
      <c r="BC95" s="128">
        <f>'SO-03-2021-2 - Zastřešení...'!F36</f>
        <v>0</v>
      </c>
      <c r="BD95" s="130">
        <f>'SO-03-2021-2 - Zastřešení...'!F37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7B3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3-2021-2 - Zastřeš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Tvrz Hradenín-severní křídlo jádra tvrze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12. 12. 2021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ROUND((SUM(BE131:BE342)),2)</f>
        <v>0</v>
      </c>
      <c r="G33" s="38"/>
      <c r="H33" s="38"/>
      <c r="I33" s="151">
        <v>0.21</v>
      </c>
      <c r="J33" s="150">
        <f>ROUND(((SUM(BE131:BE342))*I33),2)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ROUND((SUM(BF131:BF342)),2)</f>
        <v>0</v>
      </c>
      <c r="G34" s="38"/>
      <c r="H34" s="38"/>
      <c r="I34" s="151">
        <v>0.15</v>
      </c>
      <c r="J34" s="150">
        <f>ROUND(((SUM(BF131:BF342))*I34),2)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ROUND((SUM(BG131:BG342)),2)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ROUND((SUM(BH131:BH342)),2)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ROUND((SUM(BI131:BI342)),2)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Tvrz Hradenín-severní křídlo jádra tvrze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SO-03-2021-2 - Zastřešení objektu a zajištění zdiva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Hradenín</v>
      </c>
      <c r="G89" s="40"/>
      <c r="H89" s="40"/>
      <c r="I89" s="32" t="s">
        <v>22</v>
      </c>
      <c r="J89" s="79" t="str">
        <f>IF(J12="","",J12)</f>
        <v>12. 12. 2021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Regionální muzeum v Kolíně</v>
      </c>
      <c r="G91" s="40"/>
      <c r="H91" s="40"/>
      <c r="I91" s="32" t="s">
        <v>30</v>
      </c>
      <c r="J91" s="36" t="str">
        <f>E21</f>
        <v>IHARCH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Ing.P.Čoudek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J132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J133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J167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J175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J190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5"/>
      <c r="C102" s="176"/>
      <c r="D102" s="177" t="s">
        <v>100</v>
      </c>
      <c r="E102" s="178"/>
      <c r="F102" s="178"/>
      <c r="G102" s="178"/>
      <c r="H102" s="178"/>
      <c r="I102" s="178"/>
      <c r="J102" s="179">
        <f>J192</f>
        <v>0</v>
      </c>
      <c r="K102" s="176"/>
      <c r="L102" s="18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J193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102</v>
      </c>
      <c r="E104" s="184"/>
      <c r="F104" s="184"/>
      <c r="G104" s="184"/>
      <c r="H104" s="184"/>
      <c r="I104" s="184"/>
      <c r="J104" s="185">
        <f>J292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J306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J314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J318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5"/>
      <c r="C108" s="176"/>
      <c r="D108" s="177" t="s">
        <v>106</v>
      </c>
      <c r="E108" s="178"/>
      <c r="F108" s="178"/>
      <c r="G108" s="178"/>
      <c r="H108" s="178"/>
      <c r="I108" s="178"/>
      <c r="J108" s="179">
        <f>J336</f>
        <v>0</v>
      </c>
      <c r="K108" s="176"/>
      <c r="L108" s="18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J337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108</v>
      </c>
      <c r="E110" s="184"/>
      <c r="F110" s="184"/>
      <c r="G110" s="184"/>
      <c r="H110" s="184"/>
      <c r="I110" s="184"/>
      <c r="J110" s="185">
        <f>J339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1"/>
      <c r="C111" s="182"/>
      <c r="D111" s="183" t="s">
        <v>109</v>
      </c>
      <c r="E111" s="184"/>
      <c r="F111" s="184"/>
      <c r="G111" s="184"/>
      <c r="H111" s="184"/>
      <c r="I111" s="184"/>
      <c r="J111" s="185">
        <f>J341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110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70" t="str">
        <f>E7</f>
        <v>Tvrz Hradenín-severní křídlo jádra tvrze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88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SO-03-2021-2 - Zastřešení objektu a zajištění zdiva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Hradenín</v>
      </c>
      <c r="G125" s="40"/>
      <c r="H125" s="40"/>
      <c r="I125" s="32" t="s">
        <v>22</v>
      </c>
      <c r="J125" s="79" t="str">
        <f>IF(J12="","",J12)</f>
        <v>12. 12. 2021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Regionální muzeum v Kolíně</v>
      </c>
      <c r="G127" s="40"/>
      <c r="H127" s="40"/>
      <c r="I127" s="32" t="s">
        <v>30</v>
      </c>
      <c r="J127" s="36" t="str">
        <f>E21</f>
        <v>IHARCH s 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>Ing.P.Čoudek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87"/>
      <c r="B130" s="188"/>
      <c r="C130" s="189" t="s">
        <v>111</v>
      </c>
      <c r="D130" s="190" t="s">
        <v>61</v>
      </c>
      <c r="E130" s="190" t="s">
        <v>57</v>
      </c>
      <c r="F130" s="190" t="s">
        <v>58</v>
      </c>
      <c r="G130" s="190" t="s">
        <v>112</v>
      </c>
      <c r="H130" s="190" t="s">
        <v>113</v>
      </c>
      <c r="I130" s="190" t="s">
        <v>114</v>
      </c>
      <c r="J130" s="191" t="s">
        <v>92</v>
      </c>
      <c r="K130" s="192" t="s">
        <v>115</v>
      </c>
      <c r="L130" s="193"/>
      <c r="M130" s="100" t="s">
        <v>1</v>
      </c>
      <c r="N130" s="101" t="s">
        <v>40</v>
      </c>
      <c r="O130" s="101" t="s">
        <v>116</v>
      </c>
      <c r="P130" s="101" t="s">
        <v>117</v>
      </c>
      <c r="Q130" s="101" t="s">
        <v>118</v>
      </c>
      <c r="R130" s="101" t="s">
        <v>119</v>
      </c>
      <c r="S130" s="101" t="s">
        <v>120</v>
      </c>
      <c r="T130" s="102" t="s">
        <v>121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</row>
    <row r="131" spans="1:63" s="2" customFormat="1" ht="22.8" customHeight="1">
      <c r="A131" s="38"/>
      <c r="B131" s="39"/>
      <c r="C131" s="107" t="s">
        <v>122</v>
      </c>
      <c r="D131" s="40"/>
      <c r="E131" s="40"/>
      <c r="F131" s="40"/>
      <c r="G131" s="40"/>
      <c r="H131" s="40"/>
      <c r="I131" s="40"/>
      <c r="J131" s="194">
        <f>BK131</f>
        <v>0</v>
      </c>
      <c r="K131" s="40"/>
      <c r="L131" s="44"/>
      <c r="M131" s="103"/>
      <c r="N131" s="195"/>
      <c r="O131" s="104"/>
      <c r="P131" s="196">
        <f>P132+P192+P336</f>
        <v>0</v>
      </c>
      <c r="Q131" s="104"/>
      <c r="R131" s="196">
        <f>R132+R192+R336</f>
        <v>119.85713778000002</v>
      </c>
      <c r="S131" s="104"/>
      <c r="T131" s="197">
        <f>T132+T192+T336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94</v>
      </c>
      <c r="BK131" s="198">
        <f>BK132+BK192+BK336</f>
        <v>0</v>
      </c>
    </row>
    <row r="132" spans="1:63" s="12" customFormat="1" ht="25.9" customHeight="1">
      <c r="A132" s="12"/>
      <c r="B132" s="199"/>
      <c r="C132" s="200"/>
      <c r="D132" s="201" t="s">
        <v>75</v>
      </c>
      <c r="E132" s="202" t="s">
        <v>123</v>
      </c>
      <c r="F132" s="202" t="s">
        <v>124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P133+P167+P175+P190</f>
        <v>0</v>
      </c>
      <c r="Q132" s="207"/>
      <c r="R132" s="208">
        <f>R133+R167+R175+R190</f>
        <v>103.18971560000001</v>
      </c>
      <c r="S132" s="207"/>
      <c r="T132" s="209">
        <f>T133+T167+T175+T190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84</v>
      </c>
      <c r="AT132" s="211" t="s">
        <v>75</v>
      </c>
      <c r="AU132" s="211" t="s">
        <v>76</v>
      </c>
      <c r="AY132" s="210" t="s">
        <v>125</v>
      </c>
      <c r="BK132" s="212">
        <f>BK133+BK167+BK175+BK190</f>
        <v>0</v>
      </c>
    </row>
    <row r="133" spans="1:63" s="12" customFormat="1" ht="22.8" customHeight="1">
      <c r="A133" s="12"/>
      <c r="B133" s="199"/>
      <c r="C133" s="200"/>
      <c r="D133" s="201" t="s">
        <v>75</v>
      </c>
      <c r="E133" s="213" t="s">
        <v>126</v>
      </c>
      <c r="F133" s="213" t="s">
        <v>127</v>
      </c>
      <c r="G133" s="200"/>
      <c r="H133" s="200"/>
      <c r="I133" s="203"/>
      <c r="J133" s="214">
        <f>BK133</f>
        <v>0</v>
      </c>
      <c r="K133" s="200"/>
      <c r="L133" s="205"/>
      <c r="M133" s="206"/>
      <c r="N133" s="207"/>
      <c r="O133" s="207"/>
      <c r="P133" s="208">
        <f>SUM(P134:P166)</f>
        <v>0</v>
      </c>
      <c r="Q133" s="207"/>
      <c r="R133" s="208">
        <f>SUM(R134:R166)</f>
        <v>102.31698060000001</v>
      </c>
      <c r="S133" s="207"/>
      <c r="T133" s="209">
        <f>SUM(T134:T166)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84</v>
      </c>
      <c r="AT133" s="211" t="s">
        <v>75</v>
      </c>
      <c r="AU133" s="211" t="s">
        <v>84</v>
      </c>
      <c r="AY133" s="210" t="s">
        <v>125</v>
      </c>
      <c r="BK133" s="212">
        <f>SUM(BK134:BK166)</f>
        <v>0</v>
      </c>
    </row>
    <row r="134" spans="1:65" s="2" customFormat="1" ht="37.8" customHeight="1">
      <c r="A134" s="38"/>
      <c r="B134" s="39"/>
      <c r="C134" s="215" t="s">
        <v>84</v>
      </c>
      <c r="D134" s="215" t="s">
        <v>128</v>
      </c>
      <c r="E134" s="216" t="s">
        <v>129</v>
      </c>
      <c r="F134" s="217" t="s">
        <v>130</v>
      </c>
      <c r="G134" s="218" t="s">
        <v>131</v>
      </c>
      <c r="H134" s="219">
        <v>30.46</v>
      </c>
      <c r="I134" s="220"/>
      <c r="J134" s="221">
        <f>ROUND(I134*H134,2)</f>
        <v>0</v>
      </c>
      <c r="K134" s="222"/>
      <c r="L134" s="44"/>
      <c r="M134" s="223" t="s">
        <v>1</v>
      </c>
      <c r="N134" s="224" t="s">
        <v>41</v>
      </c>
      <c r="O134" s="91"/>
      <c r="P134" s="225">
        <f>O134*H134</f>
        <v>0</v>
      </c>
      <c r="Q134" s="225">
        <v>2.6768</v>
      </c>
      <c r="R134" s="225">
        <f>Q134*H134</f>
        <v>81.535328</v>
      </c>
      <c r="S134" s="225">
        <v>0</v>
      </c>
      <c r="T134" s="22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7" t="s">
        <v>132</v>
      </c>
      <c r="AT134" s="227" t="s">
        <v>128</v>
      </c>
      <c r="AU134" s="227" t="s">
        <v>86</v>
      </c>
      <c r="AY134" s="17" t="s">
        <v>125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84</v>
      </c>
      <c r="BK134" s="228">
        <f>ROUND(I134*H134,2)</f>
        <v>0</v>
      </c>
      <c r="BL134" s="17" t="s">
        <v>132</v>
      </c>
      <c r="BM134" s="227" t="s">
        <v>133</v>
      </c>
    </row>
    <row r="135" spans="1:51" s="13" customFormat="1" ht="12">
      <c r="A135" s="13"/>
      <c r="B135" s="229"/>
      <c r="C135" s="230"/>
      <c r="D135" s="231" t="s">
        <v>134</v>
      </c>
      <c r="E135" s="232" t="s">
        <v>1</v>
      </c>
      <c r="F135" s="233" t="s">
        <v>135</v>
      </c>
      <c r="G135" s="230"/>
      <c r="H135" s="234">
        <v>11.84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134</v>
      </c>
      <c r="AU135" s="240" t="s">
        <v>86</v>
      </c>
      <c r="AV135" s="13" t="s">
        <v>86</v>
      </c>
      <c r="AW135" s="13" t="s">
        <v>32</v>
      </c>
      <c r="AX135" s="13" t="s">
        <v>76</v>
      </c>
      <c r="AY135" s="240" t="s">
        <v>125</v>
      </c>
    </row>
    <row r="136" spans="1:51" s="13" customFormat="1" ht="12">
      <c r="A136" s="13"/>
      <c r="B136" s="229"/>
      <c r="C136" s="230"/>
      <c r="D136" s="231" t="s">
        <v>134</v>
      </c>
      <c r="E136" s="232" t="s">
        <v>1</v>
      </c>
      <c r="F136" s="233" t="s">
        <v>136</v>
      </c>
      <c r="G136" s="230"/>
      <c r="H136" s="234">
        <v>7.28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134</v>
      </c>
      <c r="AU136" s="240" t="s">
        <v>86</v>
      </c>
      <c r="AV136" s="13" t="s">
        <v>86</v>
      </c>
      <c r="AW136" s="13" t="s">
        <v>32</v>
      </c>
      <c r="AX136" s="13" t="s">
        <v>76</v>
      </c>
      <c r="AY136" s="240" t="s">
        <v>125</v>
      </c>
    </row>
    <row r="137" spans="1:51" s="13" customFormat="1" ht="12">
      <c r="A137" s="13"/>
      <c r="B137" s="229"/>
      <c r="C137" s="230"/>
      <c r="D137" s="231" t="s">
        <v>134</v>
      </c>
      <c r="E137" s="232" t="s">
        <v>1</v>
      </c>
      <c r="F137" s="233" t="s">
        <v>137</v>
      </c>
      <c r="G137" s="230"/>
      <c r="H137" s="234">
        <v>2.38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134</v>
      </c>
      <c r="AU137" s="240" t="s">
        <v>86</v>
      </c>
      <c r="AV137" s="13" t="s">
        <v>86</v>
      </c>
      <c r="AW137" s="13" t="s">
        <v>32</v>
      </c>
      <c r="AX137" s="13" t="s">
        <v>76</v>
      </c>
      <c r="AY137" s="240" t="s">
        <v>125</v>
      </c>
    </row>
    <row r="138" spans="1:51" s="13" customFormat="1" ht="12">
      <c r="A138" s="13"/>
      <c r="B138" s="229"/>
      <c r="C138" s="230"/>
      <c r="D138" s="231" t="s">
        <v>134</v>
      </c>
      <c r="E138" s="232" t="s">
        <v>1</v>
      </c>
      <c r="F138" s="233" t="s">
        <v>138</v>
      </c>
      <c r="G138" s="230"/>
      <c r="H138" s="234">
        <v>6.72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134</v>
      </c>
      <c r="AU138" s="240" t="s">
        <v>86</v>
      </c>
      <c r="AV138" s="13" t="s">
        <v>86</v>
      </c>
      <c r="AW138" s="13" t="s">
        <v>32</v>
      </c>
      <c r="AX138" s="13" t="s">
        <v>76</v>
      </c>
      <c r="AY138" s="240" t="s">
        <v>125</v>
      </c>
    </row>
    <row r="139" spans="1:51" s="13" customFormat="1" ht="12">
      <c r="A139" s="13"/>
      <c r="B139" s="229"/>
      <c r="C139" s="230"/>
      <c r="D139" s="231" t="s">
        <v>134</v>
      </c>
      <c r="E139" s="232" t="s">
        <v>1</v>
      </c>
      <c r="F139" s="233" t="s">
        <v>139</v>
      </c>
      <c r="G139" s="230"/>
      <c r="H139" s="234">
        <v>2.24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134</v>
      </c>
      <c r="AU139" s="240" t="s">
        <v>86</v>
      </c>
      <c r="AV139" s="13" t="s">
        <v>86</v>
      </c>
      <c r="AW139" s="13" t="s">
        <v>32</v>
      </c>
      <c r="AX139" s="13" t="s">
        <v>76</v>
      </c>
      <c r="AY139" s="240" t="s">
        <v>125</v>
      </c>
    </row>
    <row r="140" spans="1:51" s="14" customFormat="1" ht="12">
      <c r="A140" s="14"/>
      <c r="B140" s="241"/>
      <c r="C140" s="242"/>
      <c r="D140" s="231" t="s">
        <v>134</v>
      </c>
      <c r="E140" s="243" t="s">
        <v>1</v>
      </c>
      <c r="F140" s="244" t="s">
        <v>140</v>
      </c>
      <c r="G140" s="242"/>
      <c r="H140" s="245">
        <v>30.46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134</v>
      </c>
      <c r="AU140" s="251" t="s">
        <v>86</v>
      </c>
      <c r="AV140" s="14" t="s">
        <v>132</v>
      </c>
      <c r="AW140" s="14" t="s">
        <v>32</v>
      </c>
      <c r="AX140" s="14" t="s">
        <v>84</v>
      </c>
      <c r="AY140" s="251" t="s">
        <v>125</v>
      </c>
    </row>
    <row r="141" spans="1:65" s="2" customFormat="1" ht="24.15" customHeight="1">
      <c r="A141" s="38"/>
      <c r="B141" s="39"/>
      <c r="C141" s="215" t="s">
        <v>86</v>
      </c>
      <c r="D141" s="215" t="s">
        <v>128</v>
      </c>
      <c r="E141" s="216" t="s">
        <v>141</v>
      </c>
      <c r="F141" s="217" t="s">
        <v>142</v>
      </c>
      <c r="G141" s="218" t="s">
        <v>131</v>
      </c>
      <c r="H141" s="219">
        <v>8.538</v>
      </c>
      <c r="I141" s="220"/>
      <c r="J141" s="221">
        <f>ROUND(I141*H141,2)</f>
        <v>0</v>
      </c>
      <c r="K141" s="222"/>
      <c r="L141" s="44"/>
      <c r="M141" s="223" t="s">
        <v>1</v>
      </c>
      <c r="N141" s="224" t="s">
        <v>41</v>
      </c>
      <c r="O141" s="91"/>
      <c r="P141" s="225">
        <f>O141*H141</f>
        <v>0</v>
      </c>
      <c r="Q141" s="225">
        <v>1.6627</v>
      </c>
      <c r="R141" s="225">
        <f>Q141*H141</f>
        <v>14.1961326</v>
      </c>
      <c r="S141" s="225">
        <v>0</v>
      </c>
      <c r="T141" s="22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7" t="s">
        <v>132</v>
      </c>
      <c r="AT141" s="227" t="s">
        <v>128</v>
      </c>
      <c r="AU141" s="227" t="s">
        <v>86</v>
      </c>
      <c r="AY141" s="17" t="s">
        <v>125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84</v>
      </c>
      <c r="BK141" s="228">
        <f>ROUND(I141*H141,2)</f>
        <v>0</v>
      </c>
      <c r="BL141" s="17" t="s">
        <v>132</v>
      </c>
      <c r="BM141" s="227" t="s">
        <v>143</v>
      </c>
    </row>
    <row r="142" spans="1:51" s="13" customFormat="1" ht="12">
      <c r="A142" s="13"/>
      <c r="B142" s="229"/>
      <c r="C142" s="230"/>
      <c r="D142" s="231" t="s">
        <v>134</v>
      </c>
      <c r="E142" s="232" t="s">
        <v>1</v>
      </c>
      <c r="F142" s="233" t="s">
        <v>144</v>
      </c>
      <c r="G142" s="230"/>
      <c r="H142" s="234">
        <v>2.832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134</v>
      </c>
      <c r="AU142" s="240" t="s">
        <v>86</v>
      </c>
      <c r="AV142" s="13" t="s">
        <v>86</v>
      </c>
      <c r="AW142" s="13" t="s">
        <v>32</v>
      </c>
      <c r="AX142" s="13" t="s">
        <v>76</v>
      </c>
      <c r="AY142" s="240" t="s">
        <v>125</v>
      </c>
    </row>
    <row r="143" spans="1:51" s="15" customFormat="1" ht="12">
      <c r="A143" s="15"/>
      <c r="B143" s="252"/>
      <c r="C143" s="253"/>
      <c r="D143" s="231" t="s">
        <v>134</v>
      </c>
      <c r="E143" s="254" t="s">
        <v>1</v>
      </c>
      <c r="F143" s="255" t="s">
        <v>145</v>
      </c>
      <c r="G143" s="253"/>
      <c r="H143" s="254" t="s">
        <v>1</v>
      </c>
      <c r="I143" s="256"/>
      <c r="J143" s="253"/>
      <c r="K143" s="253"/>
      <c r="L143" s="257"/>
      <c r="M143" s="258"/>
      <c r="N143" s="259"/>
      <c r="O143" s="259"/>
      <c r="P143" s="259"/>
      <c r="Q143" s="259"/>
      <c r="R143" s="259"/>
      <c r="S143" s="259"/>
      <c r="T143" s="26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1" t="s">
        <v>134</v>
      </c>
      <c r="AU143" s="261" t="s">
        <v>86</v>
      </c>
      <c r="AV143" s="15" t="s">
        <v>84</v>
      </c>
      <c r="AW143" s="15" t="s">
        <v>32</v>
      </c>
      <c r="AX143" s="15" t="s">
        <v>76</v>
      </c>
      <c r="AY143" s="261" t="s">
        <v>125</v>
      </c>
    </row>
    <row r="144" spans="1:51" s="13" customFormat="1" ht="12">
      <c r="A144" s="13"/>
      <c r="B144" s="229"/>
      <c r="C144" s="230"/>
      <c r="D144" s="231" t="s">
        <v>134</v>
      </c>
      <c r="E144" s="232" t="s">
        <v>1</v>
      </c>
      <c r="F144" s="233" t="s">
        <v>146</v>
      </c>
      <c r="G144" s="230"/>
      <c r="H144" s="234">
        <v>2.975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134</v>
      </c>
      <c r="AU144" s="240" t="s">
        <v>86</v>
      </c>
      <c r="AV144" s="13" t="s">
        <v>86</v>
      </c>
      <c r="AW144" s="13" t="s">
        <v>32</v>
      </c>
      <c r="AX144" s="13" t="s">
        <v>76</v>
      </c>
      <c r="AY144" s="240" t="s">
        <v>125</v>
      </c>
    </row>
    <row r="145" spans="1:51" s="13" customFormat="1" ht="12">
      <c r="A145" s="13"/>
      <c r="B145" s="229"/>
      <c r="C145" s="230"/>
      <c r="D145" s="231" t="s">
        <v>134</v>
      </c>
      <c r="E145" s="232" t="s">
        <v>1</v>
      </c>
      <c r="F145" s="233" t="s">
        <v>147</v>
      </c>
      <c r="G145" s="230"/>
      <c r="H145" s="234">
        <v>2.731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134</v>
      </c>
      <c r="AU145" s="240" t="s">
        <v>86</v>
      </c>
      <c r="AV145" s="13" t="s">
        <v>86</v>
      </c>
      <c r="AW145" s="13" t="s">
        <v>32</v>
      </c>
      <c r="AX145" s="13" t="s">
        <v>76</v>
      </c>
      <c r="AY145" s="240" t="s">
        <v>125</v>
      </c>
    </row>
    <row r="146" spans="1:51" s="14" customFormat="1" ht="12">
      <c r="A146" s="14"/>
      <c r="B146" s="241"/>
      <c r="C146" s="242"/>
      <c r="D146" s="231" t="s">
        <v>134</v>
      </c>
      <c r="E146" s="243" t="s">
        <v>1</v>
      </c>
      <c r="F146" s="244" t="s">
        <v>140</v>
      </c>
      <c r="G146" s="242"/>
      <c r="H146" s="245">
        <v>8.538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134</v>
      </c>
      <c r="AU146" s="251" t="s">
        <v>86</v>
      </c>
      <c r="AV146" s="14" t="s">
        <v>132</v>
      </c>
      <c r="AW146" s="14" t="s">
        <v>32</v>
      </c>
      <c r="AX146" s="14" t="s">
        <v>84</v>
      </c>
      <c r="AY146" s="251" t="s">
        <v>125</v>
      </c>
    </row>
    <row r="147" spans="1:65" s="2" customFormat="1" ht="24.15" customHeight="1">
      <c r="A147" s="38"/>
      <c r="B147" s="39"/>
      <c r="C147" s="215" t="s">
        <v>126</v>
      </c>
      <c r="D147" s="215" t="s">
        <v>128</v>
      </c>
      <c r="E147" s="216" t="s">
        <v>148</v>
      </c>
      <c r="F147" s="217" t="s">
        <v>149</v>
      </c>
      <c r="G147" s="218" t="s">
        <v>150</v>
      </c>
      <c r="H147" s="219">
        <v>5.04</v>
      </c>
      <c r="I147" s="220"/>
      <c r="J147" s="221">
        <f>ROUND(I147*H147,2)</f>
        <v>0</v>
      </c>
      <c r="K147" s="222"/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0.16232</v>
      </c>
      <c r="R147" s="225">
        <f>Q147*H147</f>
        <v>0.8180928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132</v>
      </c>
      <c r="AT147" s="227" t="s">
        <v>128</v>
      </c>
      <c r="AU147" s="227" t="s">
        <v>86</v>
      </c>
      <c r="AY147" s="17" t="s">
        <v>125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84</v>
      </c>
      <c r="BK147" s="228">
        <f>ROUND(I147*H147,2)</f>
        <v>0</v>
      </c>
      <c r="BL147" s="17" t="s">
        <v>132</v>
      </c>
      <c r="BM147" s="227" t="s">
        <v>151</v>
      </c>
    </row>
    <row r="148" spans="1:51" s="13" customFormat="1" ht="12">
      <c r="A148" s="13"/>
      <c r="B148" s="229"/>
      <c r="C148" s="230"/>
      <c r="D148" s="231" t="s">
        <v>134</v>
      </c>
      <c r="E148" s="232" t="s">
        <v>1</v>
      </c>
      <c r="F148" s="233" t="s">
        <v>152</v>
      </c>
      <c r="G148" s="230"/>
      <c r="H148" s="234">
        <v>1.2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134</v>
      </c>
      <c r="AU148" s="240" t="s">
        <v>86</v>
      </c>
      <c r="AV148" s="13" t="s">
        <v>86</v>
      </c>
      <c r="AW148" s="13" t="s">
        <v>32</v>
      </c>
      <c r="AX148" s="13" t="s">
        <v>76</v>
      </c>
      <c r="AY148" s="240" t="s">
        <v>125</v>
      </c>
    </row>
    <row r="149" spans="1:51" s="13" customFormat="1" ht="12">
      <c r="A149" s="13"/>
      <c r="B149" s="229"/>
      <c r="C149" s="230"/>
      <c r="D149" s="231" t="s">
        <v>134</v>
      </c>
      <c r="E149" s="232" t="s">
        <v>1</v>
      </c>
      <c r="F149" s="233" t="s">
        <v>153</v>
      </c>
      <c r="G149" s="230"/>
      <c r="H149" s="234">
        <v>3.84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134</v>
      </c>
      <c r="AU149" s="240" t="s">
        <v>86</v>
      </c>
      <c r="AV149" s="13" t="s">
        <v>86</v>
      </c>
      <c r="AW149" s="13" t="s">
        <v>32</v>
      </c>
      <c r="AX149" s="13" t="s">
        <v>76</v>
      </c>
      <c r="AY149" s="240" t="s">
        <v>125</v>
      </c>
    </row>
    <row r="150" spans="1:51" s="14" customFormat="1" ht="12">
      <c r="A150" s="14"/>
      <c r="B150" s="241"/>
      <c r="C150" s="242"/>
      <c r="D150" s="231" t="s">
        <v>134</v>
      </c>
      <c r="E150" s="243" t="s">
        <v>1</v>
      </c>
      <c r="F150" s="244" t="s">
        <v>140</v>
      </c>
      <c r="G150" s="242"/>
      <c r="H150" s="245">
        <v>5.04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134</v>
      </c>
      <c r="AU150" s="251" t="s">
        <v>86</v>
      </c>
      <c r="AV150" s="14" t="s">
        <v>132</v>
      </c>
      <c r="AW150" s="14" t="s">
        <v>32</v>
      </c>
      <c r="AX150" s="14" t="s">
        <v>84</v>
      </c>
      <c r="AY150" s="251" t="s">
        <v>125</v>
      </c>
    </row>
    <row r="151" spans="1:65" s="2" customFormat="1" ht="24.15" customHeight="1">
      <c r="A151" s="38"/>
      <c r="B151" s="39"/>
      <c r="C151" s="215" t="s">
        <v>132</v>
      </c>
      <c r="D151" s="215" t="s">
        <v>128</v>
      </c>
      <c r="E151" s="216" t="s">
        <v>154</v>
      </c>
      <c r="F151" s="217" t="s">
        <v>155</v>
      </c>
      <c r="G151" s="218" t="s">
        <v>156</v>
      </c>
      <c r="H151" s="219">
        <v>31.6</v>
      </c>
      <c r="I151" s="220"/>
      <c r="J151" s="221">
        <f>ROUND(I151*H151,2)</f>
        <v>0</v>
      </c>
      <c r="K151" s="222"/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0.10189</v>
      </c>
      <c r="R151" s="225">
        <f>Q151*H151</f>
        <v>3.219724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132</v>
      </c>
      <c r="AT151" s="227" t="s">
        <v>128</v>
      </c>
      <c r="AU151" s="227" t="s">
        <v>86</v>
      </c>
      <c r="AY151" s="17" t="s">
        <v>125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132</v>
      </c>
      <c r="BM151" s="227" t="s">
        <v>157</v>
      </c>
    </row>
    <row r="152" spans="1:51" s="13" customFormat="1" ht="12">
      <c r="A152" s="13"/>
      <c r="B152" s="229"/>
      <c r="C152" s="230"/>
      <c r="D152" s="231" t="s">
        <v>134</v>
      </c>
      <c r="E152" s="232" t="s">
        <v>1</v>
      </c>
      <c r="F152" s="233" t="s">
        <v>158</v>
      </c>
      <c r="G152" s="230"/>
      <c r="H152" s="234">
        <v>20.9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134</v>
      </c>
      <c r="AU152" s="240" t="s">
        <v>86</v>
      </c>
      <c r="AV152" s="13" t="s">
        <v>86</v>
      </c>
      <c r="AW152" s="13" t="s">
        <v>32</v>
      </c>
      <c r="AX152" s="13" t="s">
        <v>76</v>
      </c>
      <c r="AY152" s="240" t="s">
        <v>125</v>
      </c>
    </row>
    <row r="153" spans="1:51" s="13" customFormat="1" ht="12">
      <c r="A153" s="13"/>
      <c r="B153" s="229"/>
      <c r="C153" s="230"/>
      <c r="D153" s="231" t="s">
        <v>134</v>
      </c>
      <c r="E153" s="232" t="s">
        <v>1</v>
      </c>
      <c r="F153" s="233" t="s">
        <v>159</v>
      </c>
      <c r="G153" s="230"/>
      <c r="H153" s="234">
        <v>10.7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134</v>
      </c>
      <c r="AU153" s="240" t="s">
        <v>86</v>
      </c>
      <c r="AV153" s="13" t="s">
        <v>86</v>
      </c>
      <c r="AW153" s="13" t="s">
        <v>32</v>
      </c>
      <c r="AX153" s="13" t="s">
        <v>76</v>
      </c>
      <c r="AY153" s="240" t="s">
        <v>125</v>
      </c>
    </row>
    <row r="154" spans="1:51" s="14" customFormat="1" ht="12">
      <c r="A154" s="14"/>
      <c r="B154" s="241"/>
      <c r="C154" s="242"/>
      <c r="D154" s="231" t="s">
        <v>134</v>
      </c>
      <c r="E154" s="243" t="s">
        <v>1</v>
      </c>
      <c r="F154" s="244" t="s">
        <v>140</v>
      </c>
      <c r="G154" s="242"/>
      <c r="H154" s="245">
        <v>31.6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134</v>
      </c>
      <c r="AU154" s="251" t="s">
        <v>86</v>
      </c>
      <c r="AV154" s="14" t="s">
        <v>132</v>
      </c>
      <c r="AW154" s="14" t="s">
        <v>32</v>
      </c>
      <c r="AX154" s="14" t="s">
        <v>84</v>
      </c>
      <c r="AY154" s="251" t="s">
        <v>125</v>
      </c>
    </row>
    <row r="155" spans="1:65" s="2" customFormat="1" ht="16.5" customHeight="1">
      <c r="A155" s="38"/>
      <c r="B155" s="39"/>
      <c r="C155" s="215" t="s">
        <v>160</v>
      </c>
      <c r="D155" s="215" t="s">
        <v>128</v>
      </c>
      <c r="E155" s="216" t="s">
        <v>161</v>
      </c>
      <c r="F155" s="217" t="s">
        <v>162</v>
      </c>
      <c r="G155" s="218" t="s">
        <v>131</v>
      </c>
      <c r="H155" s="219">
        <v>1.32</v>
      </c>
      <c r="I155" s="220"/>
      <c r="J155" s="221">
        <f>ROUND(I155*H155,2)</f>
        <v>0</v>
      </c>
      <c r="K155" s="222"/>
      <c r="L155" s="44"/>
      <c r="M155" s="223" t="s">
        <v>1</v>
      </c>
      <c r="N155" s="224" t="s">
        <v>41</v>
      </c>
      <c r="O155" s="91"/>
      <c r="P155" s="225">
        <f>O155*H155</f>
        <v>0</v>
      </c>
      <c r="Q155" s="225">
        <v>1.89986</v>
      </c>
      <c r="R155" s="225">
        <f>Q155*H155</f>
        <v>2.5078152000000005</v>
      </c>
      <c r="S155" s="225">
        <v>0</v>
      </c>
      <c r="T155" s="22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7" t="s">
        <v>132</v>
      </c>
      <c r="AT155" s="227" t="s">
        <v>128</v>
      </c>
      <c r="AU155" s="227" t="s">
        <v>86</v>
      </c>
      <c r="AY155" s="17" t="s">
        <v>125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84</v>
      </c>
      <c r="BK155" s="228">
        <f>ROUND(I155*H155,2)</f>
        <v>0</v>
      </c>
      <c r="BL155" s="17" t="s">
        <v>132</v>
      </c>
      <c r="BM155" s="227" t="s">
        <v>163</v>
      </c>
    </row>
    <row r="156" spans="1:51" s="13" customFormat="1" ht="12">
      <c r="A156" s="13"/>
      <c r="B156" s="229"/>
      <c r="C156" s="230"/>
      <c r="D156" s="231" t="s">
        <v>134</v>
      </c>
      <c r="E156" s="232" t="s">
        <v>1</v>
      </c>
      <c r="F156" s="233" t="s">
        <v>164</v>
      </c>
      <c r="G156" s="230"/>
      <c r="H156" s="234">
        <v>0.576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134</v>
      </c>
      <c r="AU156" s="240" t="s">
        <v>86</v>
      </c>
      <c r="AV156" s="13" t="s">
        <v>86</v>
      </c>
      <c r="AW156" s="13" t="s">
        <v>32</v>
      </c>
      <c r="AX156" s="13" t="s">
        <v>76</v>
      </c>
      <c r="AY156" s="240" t="s">
        <v>125</v>
      </c>
    </row>
    <row r="157" spans="1:51" s="13" customFormat="1" ht="12">
      <c r="A157" s="13"/>
      <c r="B157" s="229"/>
      <c r="C157" s="230"/>
      <c r="D157" s="231" t="s">
        <v>134</v>
      </c>
      <c r="E157" s="232" t="s">
        <v>1</v>
      </c>
      <c r="F157" s="233" t="s">
        <v>165</v>
      </c>
      <c r="G157" s="230"/>
      <c r="H157" s="234">
        <v>0.504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134</v>
      </c>
      <c r="AU157" s="240" t="s">
        <v>86</v>
      </c>
      <c r="AV157" s="13" t="s">
        <v>86</v>
      </c>
      <c r="AW157" s="13" t="s">
        <v>32</v>
      </c>
      <c r="AX157" s="13" t="s">
        <v>76</v>
      </c>
      <c r="AY157" s="240" t="s">
        <v>125</v>
      </c>
    </row>
    <row r="158" spans="1:51" s="13" customFormat="1" ht="12">
      <c r="A158" s="13"/>
      <c r="B158" s="229"/>
      <c r="C158" s="230"/>
      <c r="D158" s="231" t="s">
        <v>134</v>
      </c>
      <c r="E158" s="232" t="s">
        <v>1</v>
      </c>
      <c r="F158" s="233" t="s">
        <v>166</v>
      </c>
      <c r="G158" s="230"/>
      <c r="H158" s="234">
        <v>0.24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134</v>
      </c>
      <c r="AU158" s="240" t="s">
        <v>86</v>
      </c>
      <c r="AV158" s="13" t="s">
        <v>86</v>
      </c>
      <c r="AW158" s="13" t="s">
        <v>32</v>
      </c>
      <c r="AX158" s="13" t="s">
        <v>76</v>
      </c>
      <c r="AY158" s="240" t="s">
        <v>125</v>
      </c>
    </row>
    <row r="159" spans="1:51" s="14" customFormat="1" ht="12">
      <c r="A159" s="14"/>
      <c r="B159" s="241"/>
      <c r="C159" s="242"/>
      <c r="D159" s="231" t="s">
        <v>134</v>
      </c>
      <c r="E159" s="243" t="s">
        <v>1</v>
      </c>
      <c r="F159" s="244" t="s">
        <v>140</v>
      </c>
      <c r="G159" s="242"/>
      <c r="H159" s="245">
        <v>1.32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134</v>
      </c>
      <c r="AU159" s="251" t="s">
        <v>86</v>
      </c>
      <c r="AV159" s="14" t="s">
        <v>132</v>
      </c>
      <c r="AW159" s="14" t="s">
        <v>32</v>
      </c>
      <c r="AX159" s="14" t="s">
        <v>84</v>
      </c>
      <c r="AY159" s="251" t="s">
        <v>125</v>
      </c>
    </row>
    <row r="160" spans="1:65" s="2" customFormat="1" ht="16.5" customHeight="1">
      <c r="A160" s="38"/>
      <c r="B160" s="39"/>
      <c r="C160" s="215" t="s">
        <v>167</v>
      </c>
      <c r="D160" s="215" t="s">
        <v>128</v>
      </c>
      <c r="E160" s="216" t="s">
        <v>168</v>
      </c>
      <c r="F160" s="217" t="s">
        <v>169</v>
      </c>
      <c r="G160" s="218" t="s">
        <v>150</v>
      </c>
      <c r="H160" s="219">
        <v>3.6</v>
      </c>
      <c r="I160" s="220"/>
      <c r="J160" s="221">
        <f>ROUND(I160*H160,2)</f>
        <v>0</v>
      </c>
      <c r="K160" s="222"/>
      <c r="L160" s="44"/>
      <c r="M160" s="223" t="s">
        <v>1</v>
      </c>
      <c r="N160" s="224" t="s">
        <v>41</v>
      </c>
      <c r="O160" s="91"/>
      <c r="P160" s="225">
        <f>O160*H160</f>
        <v>0</v>
      </c>
      <c r="Q160" s="225">
        <v>0.01052</v>
      </c>
      <c r="R160" s="225">
        <f>Q160*H160</f>
        <v>0.037872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132</v>
      </c>
      <c r="AT160" s="227" t="s">
        <v>128</v>
      </c>
      <c r="AU160" s="227" t="s">
        <v>86</v>
      </c>
      <c r="AY160" s="17" t="s">
        <v>125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84</v>
      </c>
      <c r="BK160" s="228">
        <f>ROUND(I160*H160,2)</f>
        <v>0</v>
      </c>
      <c r="BL160" s="17" t="s">
        <v>132</v>
      </c>
      <c r="BM160" s="227" t="s">
        <v>170</v>
      </c>
    </row>
    <row r="161" spans="1:51" s="13" customFormat="1" ht="12">
      <c r="A161" s="13"/>
      <c r="B161" s="229"/>
      <c r="C161" s="230"/>
      <c r="D161" s="231" t="s">
        <v>134</v>
      </c>
      <c r="E161" s="232" t="s">
        <v>1</v>
      </c>
      <c r="F161" s="233" t="s">
        <v>171</v>
      </c>
      <c r="G161" s="230"/>
      <c r="H161" s="234">
        <v>1.6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134</v>
      </c>
      <c r="AU161" s="240" t="s">
        <v>86</v>
      </c>
      <c r="AV161" s="13" t="s">
        <v>86</v>
      </c>
      <c r="AW161" s="13" t="s">
        <v>32</v>
      </c>
      <c r="AX161" s="13" t="s">
        <v>76</v>
      </c>
      <c r="AY161" s="240" t="s">
        <v>125</v>
      </c>
    </row>
    <row r="162" spans="1:51" s="13" customFormat="1" ht="12">
      <c r="A162" s="13"/>
      <c r="B162" s="229"/>
      <c r="C162" s="230"/>
      <c r="D162" s="231" t="s">
        <v>134</v>
      </c>
      <c r="E162" s="232" t="s">
        <v>1</v>
      </c>
      <c r="F162" s="233" t="s">
        <v>172</v>
      </c>
      <c r="G162" s="230"/>
      <c r="H162" s="234">
        <v>1.36</v>
      </c>
      <c r="I162" s="235"/>
      <c r="J162" s="230"/>
      <c r="K162" s="230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134</v>
      </c>
      <c r="AU162" s="240" t="s">
        <v>86</v>
      </c>
      <c r="AV162" s="13" t="s">
        <v>86</v>
      </c>
      <c r="AW162" s="13" t="s">
        <v>32</v>
      </c>
      <c r="AX162" s="13" t="s">
        <v>76</v>
      </c>
      <c r="AY162" s="240" t="s">
        <v>125</v>
      </c>
    </row>
    <row r="163" spans="1:51" s="13" customFormat="1" ht="12">
      <c r="A163" s="13"/>
      <c r="B163" s="229"/>
      <c r="C163" s="230"/>
      <c r="D163" s="231" t="s">
        <v>134</v>
      </c>
      <c r="E163" s="232" t="s">
        <v>1</v>
      </c>
      <c r="F163" s="233" t="s">
        <v>173</v>
      </c>
      <c r="G163" s="230"/>
      <c r="H163" s="234">
        <v>0.64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134</v>
      </c>
      <c r="AU163" s="240" t="s">
        <v>86</v>
      </c>
      <c r="AV163" s="13" t="s">
        <v>86</v>
      </c>
      <c r="AW163" s="13" t="s">
        <v>32</v>
      </c>
      <c r="AX163" s="13" t="s">
        <v>76</v>
      </c>
      <c r="AY163" s="240" t="s">
        <v>125</v>
      </c>
    </row>
    <row r="164" spans="1:51" s="14" customFormat="1" ht="12">
      <c r="A164" s="14"/>
      <c r="B164" s="241"/>
      <c r="C164" s="242"/>
      <c r="D164" s="231" t="s">
        <v>134</v>
      </c>
      <c r="E164" s="243" t="s">
        <v>1</v>
      </c>
      <c r="F164" s="244" t="s">
        <v>140</v>
      </c>
      <c r="G164" s="242"/>
      <c r="H164" s="245">
        <v>3.6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134</v>
      </c>
      <c r="AU164" s="251" t="s">
        <v>86</v>
      </c>
      <c r="AV164" s="14" t="s">
        <v>132</v>
      </c>
      <c r="AW164" s="14" t="s">
        <v>32</v>
      </c>
      <c r="AX164" s="14" t="s">
        <v>84</v>
      </c>
      <c r="AY164" s="251" t="s">
        <v>125</v>
      </c>
    </row>
    <row r="165" spans="1:65" s="2" customFormat="1" ht="16.5" customHeight="1">
      <c r="A165" s="38"/>
      <c r="B165" s="39"/>
      <c r="C165" s="215" t="s">
        <v>174</v>
      </c>
      <c r="D165" s="215" t="s">
        <v>128</v>
      </c>
      <c r="E165" s="216" t="s">
        <v>175</v>
      </c>
      <c r="F165" s="217" t="s">
        <v>176</v>
      </c>
      <c r="G165" s="218" t="s">
        <v>150</v>
      </c>
      <c r="H165" s="219">
        <v>3.6</v>
      </c>
      <c r="I165" s="220"/>
      <c r="J165" s="221">
        <f>ROUND(I165*H165,2)</f>
        <v>0</v>
      </c>
      <c r="K165" s="222"/>
      <c r="L165" s="44"/>
      <c r="M165" s="223" t="s">
        <v>1</v>
      </c>
      <c r="N165" s="224" t="s">
        <v>41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132</v>
      </c>
      <c r="AT165" s="227" t="s">
        <v>128</v>
      </c>
      <c r="AU165" s="227" t="s">
        <v>86</v>
      </c>
      <c r="AY165" s="17" t="s">
        <v>125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132</v>
      </c>
      <c r="BM165" s="227" t="s">
        <v>177</v>
      </c>
    </row>
    <row r="166" spans="1:65" s="2" customFormat="1" ht="33" customHeight="1">
      <c r="A166" s="38"/>
      <c r="B166" s="39"/>
      <c r="C166" s="215" t="s">
        <v>178</v>
      </c>
      <c r="D166" s="215" t="s">
        <v>128</v>
      </c>
      <c r="E166" s="216" t="s">
        <v>179</v>
      </c>
      <c r="F166" s="217" t="s">
        <v>180</v>
      </c>
      <c r="G166" s="218" t="s">
        <v>150</v>
      </c>
      <c r="H166" s="219">
        <v>3.6</v>
      </c>
      <c r="I166" s="220"/>
      <c r="J166" s="221">
        <f>ROUND(I166*H166,2)</f>
        <v>0</v>
      </c>
      <c r="K166" s="222"/>
      <c r="L166" s="44"/>
      <c r="M166" s="223" t="s">
        <v>1</v>
      </c>
      <c r="N166" s="224" t="s">
        <v>41</v>
      </c>
      <c r="O166" s="91"/>
      <c r="P166" s="225">
        <f>O166*H166</f>
        <v>0</v>
      </c>
      <c r="Q166" s="225">
        <v>0.00056</v>
      </c>
      <c r="R166" s="225">
        <f>Q166*H166</f>
        <v>0.002016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132</v>
      </c>
      <c r="AT166" s="227" t="s">
        <v>128</v>
      </c>
      <c r="AU166" s="227" t="s">
        <v>86</v>
      </c>
      <c r="AY166" s="17" t="s">
        <v>125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84</v>
      </c>
      <c r="BK166" s="228">
        <f>ROUND(I166*H166,2)</f>
        <v>0</v>
      </c>
      <c r="BL166" s="17" t="s">
        <v>132</v>
      </c>
      <c r="BM166" s="227" t="s">
        <v>181</v>
      </c>
    </row>
    <row r="167" spans="1:63" s="12" customFormat="1" ht="22.8" customHeight="1">
      <c r="A167" s="12"/>
      <c r="B167" s="199"/>
      <c r="C167" s="200"/>
      <c r="D167" s="201" t="s">
        <v>75</v>
      </c>
      <c r="E167" s="213" t="s">
        <v>167</v>
      </c>
      <c r="F167" s="213" t="s">
        <v>182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SUM(P168:P174)</f>
        <v>0</v>
      </c>
      <c r="Q167" s="207"/>
      <c r="R167" s="208">
        <f>SUM(R168:R174)</f>
        <v>0.8582200000000002</v>
      </c>
      <c r="S167" s="207"/>
      <c r="T167" s="209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84</v>
      </c>
      <c r="AT167" s="211" t="s">
        <v>75</v>
      </c>
      <c r="AU167" s="211" t="s">
        <v>84</v>
      </c>
      <c r="AY167" s="210" t="s">
        <v>125</v>
      </c>
      <c r="BK167" s="212">
        <f>SUM(BK168:BK174)</f>
        <v>0</v>
      </c>
    </row>
    <row r="168" spans="1:65" s="2" customFormat="1" ht="24.15" customHeight="1">
      <c r="A168" s="38"/>
      <c r="B168" s="39"/>
      <c r="C168" s="215" t="s">
        <v>183</v>
      </c>
      <c r="D168" s="215" t="s">
        <v>128</v>
      </c>
      <c r="E168" s="216" t="s">
        <v>184</v>
      </c>
      <c r="F168" s="217" t="s">
        <v>185</v>
      </c>
      <c r="G168" s="218" t="s">
        <v>150</v>
      </c>
      <c r="H168" s="219">
        <v>40.84</v>
      </c>
      <c r="I168" s="220"/>
      <c r="J168" s="221">
        <f>ROUND(I168*H168,2)</f>
        <v>0</v>
      </c>
      <c r="K168" s="222"/>
      <c r="L168" s="44"/>
      <c r="M168" s="223" t="s">
        <v>1</v>
      </c>
      <c r="N168" s="224" t="s">
        <v>41</v>
      </c>
      <c r="O168" s="91"/>
      <c r="P168" s="225">
        <f>O168*H168</f>
        <v>0</v>
      </c>
      <c r="Q168" s="225">
        <v>0.021</v>
      </c>
      <c r="R168" s="225">
        <f>Q168*H168</f>
        <v>0.8576400000000002</v>
      </c>
      <c r="S168" s="225">
        <v>0</v>
      </c>
      <c r="T168" s="22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7" t="s">
        <v>132</v>
      </c>
      <c r="AT168" s="227" t="s">
        <v>128</v>
      </c>
      <c r="AU168" s="227" t="s">
        <v>86</v>
      </c>
      <c r="AY168" s="17" t="s">
        <v>125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84</v>
      </c>
      <c r="BK168" s="228">
        <f>ROUND(I168*H168,2)</f>
        <v>0</v>
      </c>
      <c r="BL168" s="17" t="s">
        <v>132</v>
      </c>
      <c r="BM168" s="227" t="s">
        <v>186</v>
      </c>
    </row>
    <row r="169" spans="1:51" s="13" customFormat="1" ht="12">
      <c r="A169" s="13"/>
      <c r="B169" s="229"/>
      <c r="C169" s="230"/>
      <c r="D169" s="231" t="s">
        <v>134</v>
      </c>
      <c r="E169" s="232" t="s">
        <v>1</v>
      </c>
      <c r="F169" s="233" t="s">
        <v>187</v>
      </c>
      <c r="G169" s="230"/>
      <c r="H169" s="234">
        <v>18.88</v>
      </c>
      <c r="I169" s="235"/>
      <c r="J169" s="230"/>
      <c r="K169" s="230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134</v>
      </c>
      <c r="AU169" s="240" t="s">
        <v>86</v>
      </c>
      <c r="AV169" s="13" t="s">
        <v>86</v>
      </c>
      <c r="AW169" s="13" t="s">
        <v>32</v>
      </c>
      <c r="AX169" s="13" t="s">
        <v>76</v>
      </c>
      <c r="AY169" s="240" t="s">
        <v>125</v>
      </c>
    </row>
    <row r="170" spans="1:51" s="15" customFormat="1" ht="12">
      <c r="A170" s="15"/>
      <c r="B170" s="252"/>
      <c r="C170" s="253"/>
      <c r="D170" s="231" t="s">
        <v>134</v>
      </c>
      <c r="E170" s="254" t="s">
        <v>1</v>
      </c>
      <c r="F170" s="255" t="s">
        <v>145</v>
      </c>
      <c r="G170" s="253"/>
      <c r="H170" s="254" t="s">
        <v>1</v>
      </c>
      <c r="I170" s="256"/>
      <c r="J170" s="253"/>
      <c r="K170" s="253"/>
      <c r="L170" s="257"/>
      <c r="M170" s="258"/>
      <c r="N170" s="259"/>
      <c r="O170" s="259"/>
      <c r="P170" s="259"/>
      <c r="Q170" s="259"/>
      <c r="R170" s="259"/>
      <c r="S170" s="259"/>
      <c r="T170" s="26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1" t="s">
        <v>134</v>
      </c>
      <c r="AU170" s="261" t="s">
        <v>86</v>
      </c>
      <c r="AV170" s="15" t="s">
        <v>84</v>
      </c>
      <c r="AW170" s="15" t="s">
        <v>32</v>
      </c>
      <c r="AX170" s="15" t="s">
        <v>76</v>
      </c>
      <c r="AY170" s="261" t="s">
        <v>125</v>
      </c>
    </row>
    <row r="171" spans="1:51" s="13" customFormat="1" ht="12">
      <c r="A171" s="13"/>
      <c r="B171" s="229"/>
      <c r="C171" s="230"/>
      <c r="D171" s="231" t="s">
        <v>134</v>
      </c>
      <c r="E171" s="232" t="s">
        <v>1</v>
      </c>
      <c r="F171" s="233" t="s">
        <v>188</v>
      </c>
      <c r="G171" s="230"/>
      <c r="H171" s="234">
        <v>9.915</v>
      </c>
      <c r="I171" s="235"/>
      <c r="J171" s="230"/>
      <c r="K171" s="230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134</v>
      </c>
      <c r="AU171" s="240" t="s">
        <v>86</v>
      </c>
      <c r="AV171" s="13" t="s">
        <v>86</v>
      </c>
      <c r="AW171" s="13" t="s">
        <v>32</v>
      </c>
      <c r="AX171" s="13" t="s">
        <v>76</v>
      </c>
      <c r="AY171" s="240" t="s">
        <v>125</v>
      </c>
    </row>
    <row r="172" spans="1:51" s="13" customFormat="1" ht="12">
      <c r="A172" s="13"/>
      <c r="B172" s="229"/>
      <c r="C172" s="230"/>
      <c r="D172" s="231" t="s">
        <v>134</v>
      </c>
      <c r="E172" s="232" t="s">
        <v>1</v>
      </c>
      <c r="F172" s="233" t="s">
        <v>189</v>
      </c>
      <c r="G172" s="230"/>
      <c r="H172" s="234">
        <v>12.045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134</v>
      </c>
      <c r="AU172" s="240" t="s">
        <v>86</v>
      </c>
      <c r="AV172" s="13" t="s">
        <v>86</v>
      </c>
      <c r="AW172" s="13" t="s">
        <v>32</v>
      </c>
      <c r="AX172" s="13" t="s">
        <v>76</v>
      </c>
      <c r="AY172" s="240" t="s">
        <v>125</v>
      </c>
    </row>
    <row r="173" spans="1:51" s="14" customFormat="1" ht="12">
      <c r="A173" s="14"/>
      <c r="B173" s="241"/>
      <c r="C173" s="242"/>
      <c r="D173" s="231" t="s">
        <v>134</v>
      </c>
      <c r="E173" s="243" t="s">
        <v>1</v>
      </c>
      <c r="F173" s="244" t="s">
        <v>140</v>
      </c>
      <c r="G173" s="242"/>
      <c r="H173" s="245">
        <v>40.84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134</v>
      </c>
      <c r="AU173" s="251" t="s">
        <v>86</v>
      </c>
      <c r="AV173" s="14" t="s">
        <v>132</v>
      </c>
      <c r="AW173" s="14" t="s">
        <v>32</v>
      </c>
      <c r="AX173" s="14" t="s">
        <v>84</v>
      </c>
      <c r="AY173" s="251" t="s">
        <v>125</v>
      </c>
    </row>
    <row r="174" spans="1:65" s="2" customFormat="1" ht="24.15" customHeight="1">
      <c r="A174" s="38"/>
      <c r="B174" s="39"/>
      <c r="C174" s="215" t="s">
        <v>190</v>
      </c>
      <c r="D174" s="215" t="s">
        <v>128</v>
      </c>
      <c r="E174" s="216" t="s">
        <v>191</v>
      </c>
      <c r="F174" s="217" t="s">
        <v>192</v>
      </c>
      <c r="G174" s="218" t="s">
        <v>193</v>
      </c>
      <c r="H174" s="219">
        <v>1</v>
      </c>
      <c r="I174" s="220"/>
      <c r="J174" s="221">
        <f>ROUND(I174*H174,2)</f>
        <v>0</v>
      </c>
      <c r="K174" s="222"/>
      <c r="L174" s="44"/>
      <c r="M174" s="223" t="s">
        <v>1</v>
      </c>
      <c r="N174" s="224" t="s">
        <v>41</v>
      </c>
      <c r="O174" s="91"/>
      <c r="P174" s="225">
        <f>O174*H174</f>
        <v>0</v>
      </c>
      <c r="Q174" s="225">
        <v>0.00058</v>
      </c>
      <c r="R174" s="225">
        <f>Q174*H174</f>
        <v>0.00058</v>
      </c>
      <c r="S174" s="225">
        <v>0</v>
      </c>
      <c r="T174" s="22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7" t="s">
        <v>132</v>
      </c>
      <c r="AT174" s="227" t="s">
        <v>128</v>
      </c>
      <c r="AU174" s="227" t="s">
        <v>86</v>
      </c>
      <c r="AY174" s="17" t="s">
        <v>125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7" t="s">
        <v>84</v>
      </c>
      <c r="BK174" s="228">
        <f>ROUND(I174*H174,2)</f>
        <v>0</v>
      </c>
      <c r="BL174" s="17" t="s">
        <v>132</v>
      </c>
      <c r="BM174" s="227" t="s">
        <v>194</v>
      </c>
    </row>
    <row r="175" spans="1:63" s="12" customFormat="1" ht="22.8" customHeight="1">
      <c r="A175" s="12"/>
      <c r="B175" s="199"/>
      <c r="C175" s="200"/>
      <c r="D175" s="201" t="s">
        <v>75</v>
      </c>
      <c r="E175" s="213" t="s">
        <v>183</v>
      </c>
      <c r="F175" s="213" t="s">
        <v>195</v>
      </c>
      <c r="G175" s="200"/>
      <c r="H175" s="200"/>
      <c r="I175" s="203"/>
      <c r="J175" s="214">
        <f>BK175</f>
        <v>0</v>
      </c>
      <c r="K175" s="200"/>
      <c r="L175" s="205"/>
      <c r="M175" s="206"/>
      <c r="N175" s="207"/>
      <c r="O175" s="207"/>
      <c r="P175" s="208">
        <f>SUM(P176:P189)</f>
        <v>0</v>
      </c>
      <c r="Q175" s="207"/>
      <c r="R175" s="208">
        <f>SUM(R176:R189)</f>
        <v>0.014514999999999998</v>
      </c>
      <c r="S175" s="207"/>
      <c r="T175" s="209">
        <f>SUM(T176:T189)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84</v>
      </c>
      <c r="AT175" s="211" t="s">
        <v>75</v>
      </c>
      <c r="AU175" s="211" t="s">
        <v>84</v>
      </c>
      <c r="AY175" s="210" t="s">
        <v>125</v>
      </c>
      <c r="BK175" s="212">
        <f>SUM(BK176:BK189)</f>
        <v>0</v>
      </c>
    </row>
    <row r="176" spans="1:65" s="2" customFormat="1" ht="33" customHeight="1">
      <c r="A176" s="38"/>
      <c r="B176" s="39"/>
      <c r="C176" s="215" t="s">
        <v>196</v>
      </c>
      <c r="D176" s="215" t="s">
        <v>128</v>
      </c>
      <c r="E176" s="216" t="s">
        <v>197</v>
      </c>
      <c r="F176" s="217" t="s">
        <v>198</v>
      </c>
      <c r="G176" s="218" t="s">
        <v>150</v>
      </c>
      <c r="H176" s="219">
        <v>321.47</v>
      </c>
      <c r="I176" s="220"/>
      <c r="J176" s="221">
        <f>ROUND(I176*H176,2)</f>
        <v>0</v>
      </c>
      <c r="K176" s="222"/>
      <c r="L176" s="44"/>
      <c r="M176" s="223" t="s">
        <v>1</v>
      </c>
      <c r="N176" s="224" t="s">
        <v>41</v>
      </c>
      <c r="O176" s="91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7" t="s">
        <v>132</v>
      </c>
      <c r="AT176" s="227" t="s">
        <v>128</v>
      </c>
      <c r="AU176" s="227" t="s">
        <v>86</v>
      </c>
      <c r="AY176" s="17" t="s">
        <v>125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7" t="s">
        <v>84</v>
      </c>
      <c r="BK176" s="228">
        <f>ROUND(I176*H176,2)</f>
        <v>0</v>
      </c>
      <c r="BL176" s="17" t="s">
        <v>132</v>
      </c>
      <c r="BM176" s="227" t="s">
        <v>199</v>
      </c>
    </row>
    <row r="177" spans="1:51" s="13" customFormat="1" ht="12">
      <c r="A177" s="13"/>
      <c r="B177" s="229"/>
      <c r="C177" s="230"/>
      <c r="D177" s="231" t="s">
        <v>134</v>
      </c>
      <c r="E177" s="232" t="s">
        <v>1</v>
      </c>
      <c r="F177" s="233" t="s">
        <v>200</v>
      </c>
      <c r="G177" s="230"/>
      <c r="H177" s="234">
        <v>152.53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134</v>
      </c>
      <c r="AU177" s="240" t="s">
        <v>86</v>
      </c>
      <c r="AV177" s="13" t="s">
        <v>86</v>
      </c>
      <c r="AW177" s="13" t="s">
        <v>32</v>
      </c>
      <c r="AX177" s="13" t="s">
        <v>76</v>
      </c>
      <c r="AY177" s="240" t="s">
        <v>125</v>
      </c>
    </row>
    <row r="178" spans="1:51" s="13" customFormat="1" ht="12">
      <c r="A178" s="13"/>
      <c r="B178" s="229"/>
      <c r="C178" s="230"/>
      <c r="D178" s="231" t="s">
        <v>134</v>
      </c>
      <c r="E178" s="232" t="s">
        <v>1</v>
      </c>
      <c r="F178" s="233" t="s">
        <v>201</v>
      </c>
      <c r="G178" s="230"/>
      <c r="H178" s="234">
        <v>63.188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134</v>
      </c>
      <c r="AU178" s="240" t="s">
        <v>86</v>
      </c>
      <c r="AV178" s="13" t="s">
        <v>86</v>
      </c>
      <c r="AW178" s="13" t="s">
        <v>32</v>
      </c>
      <c r="AX178" s="13" t="s">
        <v>76</v>
      </c>
      <c r="AY178" s="240" t="s">
        <v>125</v>
      </c>
    </row>
    <row r="179" spans="1:51" s="13" customFormat="1" ht="12">
      <c r="A179" s="13"/>
      <c r="B179" s="229"/>
      <c r="C179" s="230"/>
      <c r="D179" s="231" t="s">
        <v>134</v>
      </c>
      <c r="E179" s="232" t="s">
        <v>1</v>
      </c>
      <c r="F179" s="233" t="s">
        <v>202</v>
      </c>
      <c r="G179" s="230"/>
      <c r="H179" s="234">
        <v>53.557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134</v>
      </c>
      <c r="AU179" s="240" t="s">
        <v>86</v>
      </c>
      <c r="AV179" s="13" t="s">
        <v>86</v>
      </c>
      <c r="AW179" s="13" t="s">
        <v>32</v>
      </c>
      <c r="AX179" s="13" t="s">
        <v>76</v>
      </c>
      <c r="AY179" s="240" t="s">
        <v>125</v>
      </c>
    </row>
    <row r="180" spans="1:51" s="13" customFormat="1" ht="12">
      <c r="A180" s="13"/>
      <c r="B180" s="229"/>
      <c r="C180" s="230"/>
      <c r="D180" s="231" t="s">
        <v>134</v>
      </c>
      <c r="E180" s="232" t="s">
        <v>1</v>
      </c>
      <c r="F180" s="233" t="s">
        <v>203</v>
      </c>
      <c r="G180" s="230"/>
      <c r="H180" s="234">
        <v>52.195</v>
      </c>
      <c r="I180" s="235"/>
      <c r="J180" s="230"/>
      <c r="K180" s="230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134</v>
      </c>
      <c r="AU180" s="240" t="s">
        <v>86</v>
      </c>
      <c r="AV180" s="13" t="s">
        <v>86</v>
      </c>
      <c r="AW180" s="13" t="s">
        <v>32</v>
      </c>
      <c r="AX180" s="13" t="s">
        <v>76</v>
      </c>
      <c r="AY180" s="240" t="s">
        <v>125</v>
      </c>
    </row>
    <row r="181" spans="1:51" s="14" customFormat="1" ht="12">
      <c r="A181" s="14"/>
      <c r="B181" s="241"/>
      <c r="C181" s="242"/>
      <c r="D181" s="231" t="s">
        <v>134</v>
      </c>
      <c r="E181" s="243" t="s">
        <v>1</v>
      </c>
      <c r="F181" s="244" t="s">
        <v>140</v>
      </c>
      <c r="G181" s="242"/>
      <c r="H181" s="245">
        <v>321.47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134</v>
      </c>
      <c r="AU181" s="251" t="s">
        <v>86</v>
      </c>
      <c r="AV181" s="14" t="s">
        <v>132</v>
      </c>
      <c r="AW181" s="14" t="s">
        <v>32</v>
      </c>
      <c r="AX181" s="14" t="s">
        <v>84</v>
      </c>
      <c r="AY181" s="251" t="s">
        <v>125</v>
      </c>
    </row>
    <row r="182" spans="1:65" s="2" customFormat="1" ht="33" customHeight="1">
      <c r="A182" s="38"/>
      <c r="B182" s="39"/>
      <c r="C182" s="215" t="s">
        <v>204</v>
      </c>
      <c r="D182" s="215" t="s">
        <v>128</v>
      </c>
      <c r="E182" s="216" t="s">
        <v>205</v>
      </c>
      <c r="F182" s="217" t="s">
        <v>206</v>
      </c>
      <c r="G182" s="218" t="s">
        <v>150</v>
      </c>
      <c r="H182" s="219">
        <v>28932.3</v>
      </c>
      <c r="I182" s="220"/>
      <c r="J182" s="221">
        <f>ROUND(I182*H182,2)</f>
        <v>0</v>
      </c>
      <c r="K182" s="222"/>
      <c r="L182" s="44"/>
      <c r="M182" s="223" t="s">
        <v>1</v>
      </c>
      <c r="N182" s="224" t="s">
        <v>41</v>
      </c>
      <c r="O182" s="91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7" t="s">
        <v>132</v>
      </c>
      <c r="AT182" s="227" t="s">
        <v>128</v>
      </c>
      <c r="AU182" s="227" t="s">
        <v>86</v>
      </c>
      <c r="AY182" s="17" t="s">
        <v>125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84</v>
      </c>
      <c r="BK182" s="228">
        <f>ROUND(I182*H182,2)</f>
        <v>0</v>
      </c>
      <c r="BL182" s="17" t="s">
        <v>132</v>
      </c>
      <c r="BM182" s="227" t="s">
        <v>207</v>
      </c>
    </row>
    <row r="183" spans="1:51" s="13" customFormat="1" ht="12">
      <c r="A183" s="13"/>
      <c r="B183" s="229"/>
      <c r="C183" s="230"/>
      <c r="D183" s="231" t="s">
        <v>134</v>
      </c>
      <c r="E183" s="232" t="s">
        <v>1</v>
      </c>
      <c r="F183" s="233" t="s">
        <v>208</v>
      </c>
      <c r="G183" s="230"/>
      <c r="H183" s="234">
        <v>28932.3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134</v>
      </c>
      <c r="AU183" s="240" t="s">
        <v>86</v>
      </c>
      <c r="AV183" s="13" t="s">
        <v>86</v>
      </c>
      <c r="AW183" s="13" t="s">
        <v>32</v>
      </c>
      <c r="AX183" s="13" t="s">
        <v>84</v>
      </c>
      <c r="AY183" s="240" t="s">
        <v>125</v>
      </c>
    </row>
    <row r="184" spans="1:65" s="2" customFormat="1" ht="33" customHeight="1">
      <c r="A184" s="38"/>
      <c r="B184" s="39"/>
      <c r="C184" s="215" t="s">
        <v>209</v>
      </c>
      <c r="D184" s="215" t="s">
        <v>128</v>
      </c>
      <c r="E184" s="216" t="s">
        <v>210</v>
      </c>
      <c r="F184" s="217" t="s">
        <v>211</v>
      </c>
      <c r="G184" s="218" t="s">
        <v>150</v>
      </c>
      <c r="H184" s="219">
        <v>321.47</v>
      </c>
      <c r="I184" s="220"/>
      <c r="J184" s="221">
        <f>ROUND(I184*H184,2)</f>
        <v>0</v>
      </c>
      <c r="K184" s="222"/>
      <c r="L184" s="44"/>
      <c r="M184" s="223" t="s">
        <v>1</v>
      </c>
      <c r="N184" s="224" t="s">
        <v>41</v>
      </c>
      <c r="O184" s="91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7" t="s">
        <v>132</v>
      </c>
      <c r="AT184" s="227" t="s">
        <v>128</v>
      </c>
      <c r="AU184" s="227" t="s">
        <v>86</v>
      </c>
      <c r="AY184" s="17" t="s">
        <v>125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7" t="s">
        <v>84</v>
      </c>
      <c r="BK184" s="228">
        <f>ROUND(I184*H184,2)</f>
        <v>0</v>
      </c>
      <c r="BL184" s="17" t="s">
        <v>132</v>
      </c>
      <c r="BM184" s="227" t="s">
        <v>212</v>
      </c>
    </row>
    <row r="185" spans="1:65" s="2" customFormat="1" ht="33" customHeight="1">
      <c r="A185" s="38"/>
      <c r="B185" s="39"/>
      <c r="C185" s="215" t="s">
        <v>213</v>
      </c>
      <c r="D185" s="215" t="s">
        <v>128</v>
      </c>
      <c r="E185" s="216" t="s">
        <v>214</v>
      </c>
      <c r="F185" s="217" t="s">
        <v>215</v>
      </c>
      <c r="G185" s="218" t="s">
        <v>150</v>
      </c>
      <c r="H185" s="219">
        <v>75.5</v>
      </c>
      <c r="I185" s="220"/>
      <c r="J185" s="221">
        <f>ROUND(I185*H185,2)</f>
        <v>0</v>
      </c>
      <c r="K185" s="222"/>
      <c r="L185" s="44"/>
      <c r="M185" s="223" t="s">
        <v>1</v>
      </c>
      <c r="N185" s="224" t="s">
        <v>41</v>
      </c>
      <c r="O185" s="91"/>
      <c r="P185" s="225">
        <f>O185*H185</f>
        <v>0</v>
      </c>
      <c r="Q185" s="225">
        <v>0.00013</v>
      </c>
      <c r="R185" s="225">
        <f>Q185*H185</f>
        <v>0.009814999999999999</v>
      </c>
      <c r="S185" s="225">
        <v>0</v>
      </c>
      <c r="T185" s="22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132</v>
      </c>
      <c r="AT185" s="227" t="s">
        <v>128</v>
      </c>
      <c r="AU185" s="227" t="s">
        <v>86</v>
      </c>
      <c r="AY185" s="17" t="s">
        <v>125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84</v>
      </c>
      <c r="BK185" s="228">
        <f>ROUND(I185*H185,2)</f>
        <v>0</v>
      </c>
      <c r="BL185" s="17" t="s">
        <v>132</v>
      </c>
      <c r="BM185" s="227" t="s">
        <v>216</v>
      </c>
    </row>
    <row r="186" spans="1:51" s="13" customFormat="1" ht="12">
      <c r="A186" s="13"/>
      <c r="B186" s="229"/>
      <c r="C186" s="230"/>
      <c r="D186" s="231" t="s">
        <v>134</v>
      </c>
      <c r="E186" s="232" t="s">
        <v>1</v>
      </c>
      <c r="F186" s="233" t="s">
        <v>217</v>
      </c>
      <c r="G186" s="230"/>
      <c r="H186" s="234">
        <v>75.5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134</v>
      </c>
      <c r="AU186" s="240" t="s">
        <v>86</v>
      </c>
      <c r="AV186" s="13" t="s">
        <v>86</v>
      </c>
      <c r="AW186" s="13" t="s">
        <v>32</v>
      </c>
      <c r="AX186" s="13" t="s">
        <v>84</v>
      </c>
      <c r="AY186" s="240" t="s">
        <v>125</v>
      </c>
    </row>
    <row r="187" spans="1:65" s="2" customFormat="1" ht="24.15" customHeight="1">
      <c r="A187" s="38"/>
      <c r="B187" s="39"/>
      <c r="C187" s="215" t="s">
        <v>8</v>
      </c>
      <c r="D187" s="215" t="s">
        <v>128</v>
      </c>
      <c r="E187" s="216" t="s">
        <v>218</v>
      </c>
      <c r="F187" s="217" t="s">
        <v>219</v>
      </c>
      <c r="G187" s="218" t="s">
        <v>150</v>
      </c>
      <c r="H187" s="219">
        <v>117</v>
      </c>
      <c r="I187" s="220"/>
      <c r="J187" s="221">
        <f>ROUND(I187*H187,2)</f>
        <v>0</v>
      </c>
      <c r="K187" s="222"/>
      <c r="L187" s="44"/>
      <c r="M187" s="223" t="s">
        <v>1</v>
      </c>
      <c r="N187" s="224" t="s">
        <v>41</v>
      </c>
      <c r="O187" s="91"/>
      <c r="P187" s="225">
        <f>O187*H187</f>
        <v>0</v>
      </c>
      <c r="Q187" s="225">
        <v>4E-05</v>
      </c>
      <c r="R187" s="225">
        <f>Q187*H187</f>
        <v>0.00468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132</v>
      </c>
      <c r="AT187" s="227" t="s">
        <v>128</v>
      </c>
      <c r="AU187" s="227" t="s">
        <v>86</v>
      </c>
      <c r="AY187" s="17" t="s">
        <v>125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84</v>
      </c>
      <c r="BK187" s="228">
        <f>ROUND(I187*H187,2)</f>
        <v>0</v>
      </c>
      <c r="BL187" s="17" t="s">
        <v>132</v>
      </c>
      <c r="BM187" s="227" t="s">
        <v>220</v>
      </c>
    </row>
    <row r="188" spans="1:51" s="13" customFormat="1" ht="12">
      <c r="A188" s="13"/>
      <c r="B188" s="229"/>
      <c r="C188" s="230"/>
      <c r="D188" s="231" t="s">
        <v>134</v>
      </c>
      <c r="E188" s="232" t="s">
        <v>1</v>
      </c>
      <c r="F188" s="233" t="s">
        <v>221</v>
      </c>
      <c r="G188" s="230"/>
      <c r="H188" s="234">
        <v>117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134</v>
      </c>
      <c r="AU188" s="240" t="s">
        <v>86</v>
      </c>
      <c r="AV188" s="13" t="s">
        <v>86</v>
      </c>
      <c r="AW188" s="13" t="s">
        <v>32</v>
      </c>
      <c r="AX188" s="13" t="s">
        <v>84</v>
      </c>
      <c r="AY188" s="240" t="s">
        <v>125</v>
      </c>
    </row>
    <row r="189" spans="1:65" s="2" customFormat="1" ht="16.5" customHeight="1">
      <c r="A189" s="38"/>
      <c r="B189" s="39"/>
      <c r="C189" s="215" t="s">
        <v>222</v>
      </c>
      <c r="D189" s="215" t="s">
        <v>128</v>
      </c>
      <c r="E189" s="216" t="s">
        <v>223</v>
      </c>
      <c r="F189" s="217" t="s">
        <v>224</v>
      </c>
      <c r="G189" s="218" t="s">
        <v>225</v>
      </c>
      <c r="H189" s="219">
        <v>1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41</v>
      </c>
      <c r="O189" s="91"/>
      <c r="P189" s="225">
        <f>O189*H189</f>
        <v>0</v>
      </c>
      <c r="Q189" s="225">
        <v>2E-05</v>
      </c>
      <c r="R189" s="225">
        <f>Q189*H189</f>
        <v>2E-05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132</v>
      </c>
      <c r="AT189" s="227" t="s">
        <v>128</v>
      </c>
      <c r="AU189" s="227" t="s">
        <v>86</v>
      </c>
      <c r="AY189" s="17" t="s">
        <v>125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84</v>
      </c>
      <c r="BK189" s="228">
        <f>ROUND(I189*H189,2)</f>
        <v>0</v>
      </c>
      <c r="BL189" s="17" t="s">
        <v>132</v>
      </c>
      <c r="BM189" s="227" t="s">
        <v>226</v>
      </c>
    </row>
    <row r="190" spans="1:63" s="12" customFormat="1" ht="22.8" customHeight="1">
      <c r="A190" s="12"/>
      <c r="B190" s="199"/>
      <c r="C190" s="200"/>
      <c r="D190" s="201" t="s">
        <v>75</v>
      </c>
      <c r="E190" s="213" t="s">
        <v>227</v>
      </c>
      <c r="F190" s="213" t="s">
        <v>228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P191</f>
        <v>0</v>
      </c>
      <c r="Q190" s="207"/>
      <c r="R190" s="208">
        <f>R191</f>
        <v>0</v>
      </c>
      <c r="S190" s="207"/>
      <c r="T190" s="20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84</v>
      </c>
      <c r="AT190" s="211" t="s">
        <v>75</v>
      </c>
      <c r="AU190" s="211" t="s">
        <v>84</v>
      </c>
      <c r="AY190" s="210" t="s">
        <v>125</v>
      </c>
      <c r="BK190" s="212">
        <f>BK191</f>
        <v>0</v>
      </c>
    </row>
    <row r="191" spans="1:65" s="2" customFormat="1" ht="16.5" customHeight="1">
      <c r="A191" s="38"/>
      <c r="B191" s="39"/>
      <c r="C191" s="215" t="s">
        <v>229</v>
      </c>
      <c r="D191" s="215" t="s">
        <v>128</v>
      </c>
      <c r="E191" s="216" t="s">
        <v>230</v>
      </c>
      <c r="F191" s="217" t="s">
        <v>231</v>
      </c>
      <c r="G191" s="218" t="s">
        <v>232</v>
      </c>
      <c r="H191" s="219">
        <v>103.19</v>
      </c>
      <c r="I191" s="220"/>
      <c r="J191" s="221">
        <f>ROUND(I191*H191,2)</f>
        <v>0</v>
      </c>
      <c r="K191" s="222"/>
      <c r="L191" s="44"/>
      <c r="M191" s="223" t="s">
        <v>1</v>
      </c>
      <c r="N191" s="224" t="s">
        <v>41</v>
      </c>
      <c r="O191" s="91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132</v>
      </c>
      <c r="AT191" s="227" t="s">
        <v>128</v>
      </c>
      <c r="AU191" s="227" t="s">
        <v>86</v>
      </c>
      <c r="AY191" s="17" t="s">
        <v>125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84</v>
      </c>
      <c r="BK191" s="228">
        <f>ROUND(I191*H191,2)</f>
        <v>0</v>
      </c>
      <c r="BL191" s="17" t="s">
        <v>132</v>
      </c>
      <c r="BM191" s="227" t="s">
        <v>233</v>
      </c>
    </row>
    <row r="192" spans="1:63" s="12" customFormat="1" ht="25.9" customHeight="1">
      <c r="A192" s="12"/>
      <c r="B192" s="199"/>
      <c r="C192" s="200"/>
      <c r="D192" s="201" t="s">
        <v>75</v>
      </c>
      <c r="E192" s="202" t="s">
        <v>234</v>
      </c>
      <c r="F192" s="202" t="s">
        <v>235</v>
      </c>
      <c r="G192" s="200"/>
      <c r="H192" s="200"/>
      <c r="I192" s="203"/>
      <c r="J192" s="204">
        <f>BK192</f>
        <v>0</v>
      </c>
      <c r="K192" s="200"/>
      <c r="L192" s="205"/>
      <c r="M192" s="206"/>
      <c r="N192" s="207"/>
      <c r="O192" s="207"/>
      <c r="P192" s="208">
        <f>P193+P292+P306+P314+P318</f>
        <v>0</v>
      </c>
      <c r="Q192" s="207"/>
      <c r="R192" s="208">
        <f>R193+R292+R306+R314+R318</f>
        <v>16.66742218</v>
      </c>
      <c r="S192" s="207"/>
      <c r="T192" s="209">
        <f>T193+T292+T306+T314+T318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86</v>
      </c>
      <c r="AT192" s="211" t="s">
        <v>75</v>
      </c>
      <c r="AU192" s="211" t="s">
        <v>76</v>
      </c>
      <c r="AY192" s="210" t="s">
        <v>125</v>
      </c>
      <c r="BK192" s="212">
        <f>BK193+BK292+BK306+BK314+BK318</f>
        <v>0</v>
      </c>
    </row>
    <row r="193" spans="1:63" s="12" customFormat="1" ht="22.8" customHeight="1">
      <c r="A193" s="12"/>
      <c r="B193" s="199"/>
      <c r="C193" s="200"/>
      <c r="D193" s="201" t="s">
        <v>75</v>
      </c>
      <c r="E193" s="213" t="s">
        <v>236</v>
      </c>
      <c r="F193" s="213" t="s">
        <v>237</v>
      </c>
      <c r="G193" s="200"/>
      <c r="H193" s="200"/>
      <c r="I193" s="203"/>
      <c r="J193" s="214">
        <f>BK193</f>
        <v>0</v>
      </c>
      <c r="K193" s="200"/>
      <c r="L193" s="205"/>
      <c r="M193" s="206"/>
      <c r="N193" s="207"/>
      <c r="O193" s="207"/>
      <c r="P193" s="208">
        <f>SUM(P194:P291)</f>
        <v>0</v>
      </c>
      <c r="Q193" s="207"/>
      <c r="R193" s="208">
        <f>SUM(R194:R291)</f>
        <v>10.19964848</v>
      </c>
      <c r="S193" s="207"/>
      <c r="T193" s="209">
        <f>SUM(T194:T291)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0" t="s">
        <v>86</v>
      </c>
      <c r="AT193" s="211" t="s">
        <v>75</v>
      </c>
      <c r="AU193" s="211" t="s">
        <v>84</v>
      </c>
      <c r="AY193" s="210" t="s">
        <v>125</v>
      </c>
      <c r="BK193" s="212">
        <f>SUM(BK194:BK291)</f>
        <v>0</v>
      </c>
    </row>
    <row r="194" spans="1:65" s="2" customFormat="1" ht="24.15" customHeight="1">
      <c r="A194" s="38"/>
      <c r="B194" s="39"/>
      <c r="C194" s="215" t="s">
        <v>238</v>
      </c>
      <c r="D194" s="215" t="s">
        <v>128</v>
      </c>
      <c r="E194" s="216" t="s">
        <v>239</v>
      </c>
      <c r="F194" s="217" t="s">
        <v>240</v>
      </c>
      <c r="G194" s="218" t="s">
        <v>131</v>
      </c>
      <c r="H194" s="219">
        <v>18.499</v>
      </c>
      <c r="I194" s="220"/>
      <c r="J194" s="221">
        <f>ROUND(I194*H194,2)</f>
        <v>0</v>
      </c>
      <c r="K194" s="222"/>
      <c r="L194" s="44"/>
      <c r="M194" s="223" t="s">
        <v>1</v>
      </c>
      <c r="N194" s="224" t="s">
        <v>41</v>
      </c>
      <c r="O194" s="91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7" t="s">
        <v>222</v>
      </c>
      <c r="AT194" s="227" t="s">
        <v>128</v>
      </c>
      <c r="AU194" s="227" t="s">
        <v>86</v>
      </c>
      <c r="AY194" s="17" t="s">
        <v>125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7" t="s">
        <v>84</v>
      </c>
      <c r="BK194" s="228">
        <f>ROUND(I194*H194,2)</f>
        <v>0</v>
      </c>
      <c r="BL194" s="17" t="s">
        <v>222</v>
      </c>
      <c r="BM194" s="227" t="s">
        <v>241</v>
      </c>
    </row>
    <row r="195" spans="1:51" s="13" customFormat="1" ht="12">
      <c r="A195" s="13"/>
      <c r="B195" s="229"/>
      <c r="C195" s="230"/>
      <c r="D195" s="231" t="s">
        <v>134</v>
      </c>
      <c r="E195" s="232" t="s">
        <v>1</v>
      </c>
      <c r="F195" s="233" t="s">
        <v>242</v>
      </c>
      <c r="G195" s="230"/>
      <c r="H195" s="234">
        <v>17.676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134</v>
      </c>
      <c r="AU195" s="240" t="s">
        <v>86</v>
      </c>
      <c r="AV195" s="13" t="s">
        <v>86</v>
      </c>
      <c r="AW195" s="13" t="s">
        <v>32</v>
      </c>
      <c r="AX195" s="13" t="s">
        <v>76</v>
      </c>
      <c r="AY195" s="240" t="s">
        <v>125</v>
      </c>
    </row>
    <row r="196" spans="1:51" s="13" customFormat="1" ht="12">
      <c r="A196" s="13"/>
      <c r="B196" s="229"/>
      <c r="C196" s="230"/>
      <c r="D196" s="231" t="s">
        <v>134</v>
      </c>
      <c r="E196" s="232" t="s">
        <v>1</v>
      </c>
      <c r="F196" s="233" t="s">
        <v>243</v>
      </c>
      <c r="G196" s="230"/>
      <c r="H196" s="234">
        <v>0.45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134</v>
      </c>
      <c r="AU196" s="240" t="s">
        <v>86</v>
      </c>
      <c r="AV196" s="13" t="s">
        <v>86</v>
      </c>
      <c r="AW196" s="13" t="s">
        <v>32</v>
      </c>
      <c r="AX196" s="13" t="s">
        <v>76</v>
      </c>
      <c r="AY196" s="240" t="s">
        <v>125</v>
      </c>
    </row>
    <row r="197" spans="1:51" s="13" customFormat="1" ht="12">
      <c r="A197" s="13"/>
      <c r="B197" s="229"/>
      <c r="C197" s="230"/>
      <c r="D197" s="231" t="s">
        <v>134</v>
      </c>
      <c r="E197" s="232" t="s">
        <v>1</v>
      </c>
      <c r="F197" s="233" t="s">
        <v>244</v>
      </c>
      <c r="G197" s="230"/>
      <c r="H197" s="234">
        <v>0.373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134</v>
      </c>
      <c r="AU197" s="240" t="s">
        <v>86</v>
      </c>
      <c r="AV197" s="13" t="s">
        <v>86</v>
      </c>
      <c r="AW197" s="13" t="s">
        <v>32</v>
      </c>
      <c r="AX197" s="13" t="s">
        <v>76</v>
      </c>
      <c r="AY197" s="240" t="s">
        <v>125</v>
      </c>
    </row>
    <row r="198" spans="1:51" s="14" customFormat="1" ht="12">
      <c r="A198" s="14"/>
      <c r="B198" s="241"/>
      <c r="C198" s="242"/>
      <c r="D198" s="231" t="s">
        <v>134</v>
      </c>
      <c r="E198" s="243" t="s">
        <v>1</v>
      </c>
      <c r="F198" s="244" t="s">
        <v>140</v>
      </c>
      <c r="G198" s="242"/>
      <c r="H198" s="245">
        <v>18.499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134</v>
      </c>
      <c r="AU198" s="251" t="s">
        <v>86</v>
      </c>
      <c r="AV198" s="14" t="s">
        <v>132</v>
      </c>
      <c r="AW198" s="14" t="s">
        <v>32</v>
      </c>
      <c r="AX198" s="14" t="s">
        <v>84</v>
      </c>
      <c r="AY198" s="251" t="s">
        <v>125</v>
      </c>
    </row>
    <row r="199" spans="1:65" s="2" customFormat="1" ht="33" customHeight="1">
      <c r="A199" s="38"/>
      <c r="B199" s="39"/>
      <c r="C199" s="215" t="s">
        <v>245</v>
      </c>
      <c r="D199" s="215" t="s">
        <v>128</v>
      </c>
      <c r="E199" s="216" t="s">
        <v>246</v>
      </c>
      <c r="F199" s="217" t="s">
        <v>247</v>
      </c>
      <c r="G199" s="218" t="s">
        <v>131</v>
      </c>
      <c r="H199" s="219">
        <v>18.499</v>
      </c>
      <c r="I199" s="220"/>
      <c r="J199" s="221">
        <f>ROUND(I199*H199,2)</f>
        <v>0</v>
      </c>
      <c r="K199" s="222"/>
      <c r="L199" s="44"/>
      <c r="M199" s="223" t="s">
        <v>1</v>
      </c>
      <c r="N199" s="224" t="s">
        <v>41</v>
      </c>
      <c r="O199" s="91"/>
      <c r="P199" s="225">
        <f>O199*H199</f>
        <v>0</v>
      </c>
      <c r="Q199" s="225">
        <v>0.00108</v>
      </c>
      <c r="R199" s="225">
        <f>Q199*H199</f>
        <v>0.019978919999999997</v>
      </c>
      <c r="S199" s="225">
        <v>0</v>
      </c>
      <c r="T199" s="22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7" t="s">
        <v>222</v>
      </c>
      <c r="AT199" s="227" t="s">
        <v>128</v>
      </c>
      <c r="AU199" s="227" t="s">
        <v>86</v>
      </c>
      <c r="AY199" s="17" t="s">
        <v>125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7" t="s">
        <v>84</v>
      </c>
      <c r="BK199" s="228">
        <f>ROUND(I199*H199,2)</f>
        <v>0</v>
      </c>
      <c r="BL199" s="17" t="s">
        <v>222</v>
      </c>
      <c r="BM199" s="227" t="s">
        <v>248</v>
      </c>
    </row>
    <row r="200" spans="1:51" s="13" customFormat="1" ht="12">
      <c r="A200" s="13"/>
      <c r="B200" s="229"/>
      <c r="C200" s="230"/>
      <c r="D200" s="231" t="s">
        <v>134</v>
      </c>
      <c r="E200" s="232" t="s">
        <v>1</v>
      </c>
      <c r="F200" s="233" t="s">
        <v>242</v>
      </c>
      <c r="G200" s="230"/>
      <c r="H200" s="234">
        <v>17.676</v>
      </c>
      <c r="I200" s="235"/>
      <c r="J200" s="230"/>
      <c r="K200" s="230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134</v>
      </c>
      <c r="AU200" s="240" t="s">
        <v>86</v>
      </c>
      <c r="AV200" s="13" t="s">
        <v>86</v>
      </c>
      <c r="AW200" s="13" t="s">
        <v>32</v>
      </c>
      <c r="AX200" s="13" t="s">
        <v>76</v>
      </c>
      <c r="AY200" s="240" t="s">
        <v>125</v>
      </c>
    </row>
    <row r="201" spans="1:51" s="13" customFormat="1" ht="12">
      <c r="A201" s="13"/>
      <c r="B201" s="229"/>
      <c r="C201" s="230"/>
      <c r="D201" s="231" t="s">
        <v>134</v>
      </c>
      <c r="E201" s="232" t="s">
        <v>1</v>
      </c>
      <c r="F201" s="233" t="s">
        <v>243</v>
      </c>
      <c r="G201" s="230"/>
      <c r="H201" s="234">
        <v>0.45</v>
      </c>
      <c r="I201" s="235"/>
      <c r="J201" s="230"/>
      <c r="K201" s="230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134</v>
      </c>
      <c r="AU201" s="240" t="s">
        <v>86</v>
      </c>
      <c r="AV201" s="13" t="s">
        <v>86</v>
      </c>
      <c r="AW201" s="13" t="s">
        <v>32</v>
      </c>
      <c r="AX201" s="13" t="s">
        <v>76</v>
      </c>
      <c r="AY201" s="240" t="s">
        <v>125</v>
      </c>
    </row>
    <row r="202" spans="1:51" s="13" customFormat="1" ht="12">
      <c r="A202" s="13"/>
      <c r="B202" s="229"/>
      <c r="C202" s="230"/>
      <c r="D202" s="231" t="s">
        <v>134</v>
      </c>
      <c r="E202" s="232" t="s">
        <v>1</v>
      </c>
      <c r="F202" s="233" t="s">
        <v>244</v>
      </c>
      <c r="G202" s="230"/>
      <c r="H202" s="234">
        <v>0.373</v>
      </c>
      <c r="I202" s="235"/>
      <c r="J202" s="230"/>
      <c r="K202" s="230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134</v>
      </c>
      <c r="AU202" s="240" t="s">
        <v>86</v>
      </c>
      <c r="AV202" s="13" t="s">
        <v>86</v>
      </c>
      <c r="AW202" s="13" t="s">
        <v>32</v>
      </c>
      <c r="AX202" s="13" t="s">
        <v>76</v>
      </c>
      <c r="AY202" s="240" t="s">
        <v>125</v>
      </c>
    </row>
    <row r="203" spans="1:51" s="14" customFormat="1" ht="12">
      <c r="A203" s="14"/>
      <c r="B203" s="241"/>
      <c r="C203" s="242"/>
      <c r="D203" s="231" t="s">
        <v>134</v>
      </c>
      <c r="E203" s="243" t="s">
        <v>1</v>
      </c>
      <c r="F203" s="244" t="s">
        <v>140</v>
      </c>
      <c r="G203" s="242"/>
      <c r="H203" s="245">
        <v>18.499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134</v>
      </c>
      <c r="AU203" s="251" t="s">
        <v>86</v>
      </c>
      <c r="AV203" s="14" t="s">
        <v>132</v>
      </c>
      <c r="AW203" s="14" t="s">
        <v>32</v>
      </c>
      <c r="AX203" s="14" t="s">
        <v>84</v>
      </c>
      <c r="AY203" s="251" t="s">
        <v>125</v>
      </c>
    </row>
    <row r="204" spans="1:65" s="2" customFormat="1" ht="44.25" customHeight="1">
      <c r="A204" s="38"/>
      <c r="B204" s="39"/>
      <c r="C204" s="215" t="s">
        <v>249</v>
      </c>
      <c r="D204" s="215" t="s">
        <v>128</v>
      </c>
      <c r="E204" s="216" t="s">
        <v>250</v>
      </c>
      <c r="F204" s="217" t="s">
        <v>251</v>
      </c>
      <c r="G204" s="218" t="s">
        <v>150</v>
      </c>
      <c r="H204" s="219">
        <v>1.674</v>
      </c>
      <c r="I204" s="220"/>
      <c r="J204" s="221">
        <f>ROUND(I204*H204,2)</f>
        <v>0</v>
      </c>
      <c r="K204" s="222"/>
      <c r="L204" s="44"/>
      <c r="M204" s="223" t="s">
        <v>1</v>
      </c>
      <c r="N204" s="224" t="s">
        <v>41</v>
      </c>
      <c r="O204" s="91"/>
      <c r="P204" s="225">
        <f>O204*H204</f>
        <v>0</v>
      </c>
      <c r="Q204" s="225">
        <v>0.01963</v>
      </c>
      <c r="R204" s="225">
        <f>Q204*H204</f>
        <v>0.03286062</v>
      </c>
      <c r="S204" s="225">
        <v>0</v>
      </c>
      <c r="T204" s="22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7" t="s">
        <v>222</v>
      </c>
      <c r="AT204" s="227" t="s">
        <v>128</v>
      </c>
      <c r="AU204" s="227" t="s">
        <v>86</v>
      </c>
      <c r="AY204" s="17" t="s">
        <v>125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84</v>
      </c>
      <c r="BK204" s="228">
        <f>ROUND(I204*H204,2)</f>
        <v>0</v>
      </c>
      <c r="BL204" s="17" t="s">
        <v>222</v>
      </c>
      <c r="BM204" s="227" t="s">
        <v>252</v>
      </c>
    </row>
    <row r="205" spans="1:51" s="13" customFormat="1" ht="12">
      <c r="A205" s="13"/>
      <c r="B205" s="229"/>
      <c r="C205" s="230"/>
      <c r="D205" s="231" t="s">
        <v>134</v>
      </c>
      <c r="E205" s="232" t="s">
        <v>1</v>
      </c>
      <c r="F205" s="233" t="s">
        <v>253</v>
      </c>
      <c r="G205" s="230"/>
      <c r="H205" s="234">
        <v>0.96</v>
      </c>
      <c r="I205" s="235"/>
      <c r="J205" s="230"/>
      <c r="K205" s="230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134</v>
      </c>
      <c r="AU205" s="240" t="s">
        <v>86</v>
      </c>
      <c r="AV205" s="13" t="s">
        <v>86</v>
      </c>
      <c r="AW205" s="13" t="s">
        <v>32</v>
      </c>
      <c r="AX205" s="13" t="s">
        <v>76</v>
      </c>
      <c r="AY205" s="240" t="s">
        <v>125</v>
      </c>
    </row>
    <row r="206" spans="1:51" s="13" customFormat="1" ht="12">
      <c r="A206" s="13"/>
      <c r="B206" s="229"/>
      <c r="C206" s="230"/>
      <c r="D206" s="231" t="s">
        <v>134</v>
      </c>
      <c r="E206" s="232" t="s">
        <v>1</v>
      </c>
      <c r="F206" s="233" t="s">
        <v>254</v>
      </c>
      <c r="G206" s="230"/>
      <c r="H206" s="234">
        <v>0.347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134</v>
      </c>
      <c r="AU206" s="240" t="s">
        <v>86</v>
      </c>
      <c r="AV206" s="13" t="s">
        <v>86</v>
      </c>
      <c r="AW206" s="13" t="s">
        <v>32</v>
      </c>
      <c r="AX206" s="13" t="s">
        <v>76</v>
      </c>
      <c r="AY206" s="240" t="s">
        <v>125</v>
      </c>
    </row>
    <row r="207" spans="1:51" s="13" customFormat="1" ht="12">
      <c r="A207" s="13"/>
      <c r="B207" s="229"/>
      <c r="C207" s="230"/>
      <c r="D207" s="231" t="s">
        <v>134</v>
      </c>
      <c r="E207" s="232" t="s">
        <v>1</v>
      </c>
      <c r="F207" s="233" t="s">
        <v>255</v>
      </c>
      <c r="G207" s="230"/>
      <c r="H207" s="234">
        <v>0.367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134</v>
      </c>
      <c r="AU207" s="240" t="s">
        <v>86</v>
      </c>
      <c r="AV207" s="13" t="s">
        <v>86</v>
      </c>
      <c r="AW207" s="13" t="s">
        <v>32</v>
      </c>
      <c r="AX207" s="13" t="s">
        <v>76</v>
      </c>
      <c r="AY207" s="240" t="s">
        <v>125</v>
      </c>
    </row>
    <row r="208" spans="1:51" s="14" customFormat="1" ht="12">
      <c r="A208" s="14"/>
      <c r="B208" s="241"/>
      <c r="C208" s="242"/>
      <c r="D208" s="231" t="s">
        <v>134</v>
      </c>
      <c r="E208" s="243" t="s">
        <v>1</v>
      </c>
      <c r="F208" s="244" t="s">
        <v>140</v>
      </c>
      <c r="G208" s="242"/>
      <c r="H208" s="245">
        <v>1.674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134</v>
      </c>
      <c r="AU208" s="251" t="s">
        <v>86</v>
      </c>
      <c r="AV208" s="14" t="s">
        <v>132</v>
      </c>
      <c r="AW208" s="14" t="s">
        <v>32</v>
      </c>
      <c r="AX208" s="14" t="s">
        <v>84</v>
      </c>
      <c r="AY208" s="251" t="s">
        <v>125</v>
      </c>
    </row>
    <row r="209" spans="1:65" s="2" customFormat="1" ht="49.05" customHeight="1">
      <c r="A209" s="38"/>
      <c r="B209" s="39"/>
      <c r="C209" s="215" t="s">
        <v>7</v>
      </c>
      <c r="D209" s="215" t="s">
        <v>128</v>
      </c>
      <c r="E209" s="216" t="s">
        <v>256</v>
      </c>
      <c r="F209" s="217" t="s">
        <v>257</v>
      </c>
      <c r="G209" s="218" t="s">
        <v>150</v>
      </c>
      <c r="H209" s="219">
        <v>8.792</v>
      </c>
      <c r="I209" s="220"/>
      <c r="J209" s="221">
        <f>ROUND(I209*H209,2)</f>
        <v>0</v>
      </c>
      <c r="K209" s="222"/>
      <c r="L209" s="44"/>
      <c r="M209" s="223" t="s">
        <v>1</v>
      </c>
      <c r="N209" s="224" t="s">
        <v>41</v>
      </c>
      <c r="O209" s="91"/>
      <c r="P209" s="225">
        <f>O209*H209</f>
        <v>0</v>
      </c>
      <c r="Q209" s="225">
        <v>0.01963</v>
      </c>
      <c r="R209" s="225">
        <f>Q209*H209</f>
        <v>0.17258696</v>
      </c>
      <c r="S209" s="225">
        <v>0</v>
      </c>
      <c r="T209" s="22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7" t="s">
        <v>222</v>
      </c>
      <c r="AT209" s="227" t="s">
        <v>128</v>
      </c>
      <c r="AU209" s="227" t="s">
        <v>86</v>
      </c>
      <c r="AY209" s="17" t="s">
        <v>125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84</v>
      </c>
      <c r="BK209" s="228">
        <f>ROUND(I209*H209,2)</f>
        <v>0</v>
      </c>
      <c r="BL209" s="17" t="s">
        <v>222</v>
      </c>
      <c r="BM209" s="227" t="s">
        <v>258</v>
      </c>
    </row>
    <row r="210" spans="1:51" s="13" customFormat="1" ht="12">
      <c r="A210" s="13"/>
      <c r="B210" s="229"/>
      <c r="C210" s="230"/>
      <c r="D210" s="231" t="s">
        <v>134</v>
      </c>
      <c r="E210" s="232" t="s">
        <v>1</v>
      </c>
      <c r="F210" s="233" t="s">
        <v>259</v>
      </c>
      <c r="G210" s="230"/>
      <c r="H210" s="234">
        <v>2.024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134</v>
      </c>
      <c r="AU210" s="240" t="s">
        <v>86</v>
      </c>
      <c r="AV210" s="13" t="s">
        <v>86</v>
      </c>
      <c r="AW210" s="13" t="s">
        <v>32</v>
      </c>
      <c r="AX210" s="13" t="s">
        <v>76</v>
      </c>
      <c r="AY210" s="240" t="s">
        <v>125</v>
      </c>
    </row>
    <row r="211" spans="1:51" s="13" customFormat="1" ht="12">
      <c r="A211" s="13"/>
      <c r="B211" s="229"/>
      <c r="C211" s="230"/>
      <c r="D211" s="231" t="s">
        <v>134</v>
      </c>
      <c r="E211" s="232" t="s">
        <v>1</v>
      </c>
      <c r="F211" s="233" t="s">
        <v>260</v>
      </c>
      <c r="G211" s="230"/>
      <c r="H211" s="234">
        <v>2.024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134</v>
      </c>
      <c r="AU211" s="240" t="s">
        <v>86</v>
      </c>
      <c r="AV211" s="13" t="s">
        <v>86</v>
      </c>
      <c r="AW211" s="13" t="s">
        <v>32</v>
      </c>
      <c r="AX211" s="13" t="s">
        <v>76</v>
      </c>
      <c r="AY211" s="240" t="s">
        <v>125</v>
      </c>
    </row>
    <row r="212" spans="1:51" s="13" customFormat="1" ht="12">
      <c r="A212" s="13"/>
      <c r="B212" s="229"/>
      <c r="C212" s="230"/>
      <c r="D212" s="231" t="s">
        <v>134</v>
      </c>
      <c r="E212" s="232" t="s">
        <v>1</v>
      </c>
      <c r="F212" s="233" t="s">
        <v>261</v>
      </c>
      <c r="G212" s="230"/>
      <c r="H212" s="234">
        <v>1.702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134</v>
      </c>
      <c r="AU212" s="240" t="s">
        <v>86</v>
      </c>
      <c r="AV212" s="13" t="s">
        <v>86</v>
      </c>
      <c r="AW212" s="13" t="s">
        <v>32</v>
      </c>
      <c r="AX212" s="13" t="s">
        <v>76</v>
      </c>
      <c r="AY212" s="240" t="s">
        <v>125</v>
      </c>
    </row>
    <row r="213" spans="1:51" s="13" customFormat="1" ht="12">
      <c r="A213" s="13"/>
      <c r="B213" s="229"/>
      <c r="C213" s="230"/>
      <c r="D213" s="231" t="s">
        <v>134</v>
      </c>
      <c r="E213" s="232" t="s">
        <v>1</v>
      </c>
      <c r="F213" s="233" t="s">
        <v>262</v>
      </c>
      <c r="G213" s="230"/>
      <c r="H213" s="234">
        <v>1.746</v>
      </c>
      <c r="I213" s="235"/>
      <c r="J213" s="230"/>
      <c r="K213" s="230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134</v>
      </c>
      <c r="AU213" s="240" t="s">
        <v>86</v>
      </c>
      <c r="AV213" s="13" t="s">
        <v>86</v>
      </c>
      <c r="AW213" s="13" t="s">
        <v>32</v>
      </c>
      <c r="AX213" s="13" t="s">
        <v>76</v>
      </c>
      <c r="AY213" s="240" t="s">
        <v>125</v>
      </c>
    </row>
    <row r="214" spans="1:51" s="13" customFormat="1" ht="12">
      <c r="A214" s="13"/>
      <c r="B214" s="229"/>
      <c r="C214" s="230"/>
      <c r="D214" s="231" t="s">
        <v>134</v>
      </c>
      <c r="E214" s="232" t="s">
        <v>1</v>
      </c>
      <c r="F214" s="233" t="s">
        <v>263</v>
      </c>
      <c r="G214" s="230"/>
      <c r="H214" s="234">
        <v>1.296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134</v>
      </c>
      <c r="AU214" s="240" t="s">
        <v>86</v>
      </c>
      <c r="AV214" s="13" t="s">
        <v>86</v>
      </c>
      <c r="AW214" s="13" t="s">
        <v>32</v>
      </c>
      <c r="AX214" s="13" t="s">
        <v>76</v>
      </c>
      <c r="AY214" s="240" t="s">
        <v>125</v>
      </c>
    </row>
    <row r="215" spans="1:51" s="14" customFormat="1" ht="12">
      <c r="A215" s="14"/>
      <c r="B215" s="241"/>
      <c r="C215" s="242"/>
      <c r="D215" s="231" t="s">
        <v>134</v>
      </c>
      <c r="E215" s="243" t="s">
        <v>1</v>
      </c>
      <c r="F215" s="244" t="s">
        <v>140</v>
      </c>
      <c r="G215" s="242"/>
      <c r="H215" s="245">
        <v>8.792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134</v>
      </c>
      <c r="AU215" s="251" t="s">
        <v>86</v>
      </c>
      <c r="AV215" s="14" t="s">
        <v>132</v>
      </c>
      <c r="AW215" s="14" t="s">
        <v>32</v>
      </c>
      <c r="AX215" s="14" t="s">
        <v>84</v>
      </c>
      <c r="AY215" s="251" t="s">
        <v>125</v>
      </c>
    </row>
    <row r="216" spans="1:65" s="2" customFormat="1" ht="24.15" customHeight="1">
      <c r="A216" s="38"/>
      <c r="B216" s="39"/>
      <c r="C216" s="215" t="s">
        <v>264</v>
      </c>
      <c r="D216" s="215" t="s">
        <v>128</v>
      </c>
      <c r="E216" s="216" t="s">
        <v>265</v>
      </c>
      <c r="F216" s="217" t="s">
        <v>266</v>
      </c>
      <c r="G216" s="218" t="s">
        <v>150</v>
      </c>
      <c r="H216" s="219">
        <v>3.6</v>
      </c>
      <c r="I216" s="220"/>
      <c r="J216" s="221">
        <f>ROUND(I216*H216,2)</f>
        <v>0</v>
      </c>
      <c r="K216" s="222"/>
      <c r="L216" s="44"/>
      <c r="M216" s="223" t="s">
        <v>1</v>
      </c>
      <c r="N216" s="224" t="s">
        <v>41</v>
      </c>
      <c r="O216" s="91"/>
      <c r="P216" s="225">
        <f>O216*H216</f>
        <v>0</v>
      </c>
      <c r="Q216" s="225">
        <v>0.01963</v>
      </c>
      <c r="R216" s="225">
        <f>Q216*H216</f>
        <v>0.07066800000000001</v>
      </c>
      <c r="S216" s="225">
        <v>0</v>
      </c>
      <c r="T216" s="22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222</v>
      </c>
      <c r="AT216" s="227" t="s">
        <v>128</v>
      </c>
      <c r="AU216" s="227" t="s">
        <v>86</v>
      </c>
      <c r="AY216" s="17" t="s">
        <v>125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84</v>
      </c>
      <c r="BK216" s="228">
        <f>ROUND(I216*H216,2)</f>
        <v>0</v>
      </c>
      <c r="BL216" s="17" t="s">
        <v>222</v>
      </c>
      <c r="BM216" s="227" t="s">
        <v>267</v>
      </c>
    </row>
    <row r="217" spans="1:51" s="13" customFormat="1" ht="12">
      <c r="A217" s="13"/>
      <c r="B217" s="229"/>
      <c r="C217" s="230"/>
      <c r="D217" s="231" t="s">
        <v>134</v>
      </c>
      <c r="E217" s="232" t="s">
        <v>1</v>
      </c>
      <c r="F217" s="233" t="s">
        <v>268</v>
      </c>
      <c r="G217" s="230"/>
      <c r="H217" s="234">
        <v>3.6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134</v>
      </c>
      <c r="AU217" s="240" t="s">
        <v>86</v>
      </c>
      <c r="AV217" s="13" t="s">
        <v>86</v>
      </c>
      <c r="AW217" s="13" t="s">
        <v>32</v>
      </c>
      <c r="AX217" s="13" t="s">
        <v>84</v>
      </c>
      <c r="AY217" s="240" t="s">
        <v>125</v>
      </c>
    </row>
    <row r="218" spans="1:65" s="2" customFormat="1" ht="37.8" customHeight="1">
      <c r="A218" s="38"/>
      <c r="B218" s="39"/>
      <c r="C218" s="215" t="s">
        <v>269</v>
      </c>
      <c r="D218" s="215" t="s">
        <v>128</v>
      </c>
      <c r="E218" s="216" t="s">
        <v>270</v>
      </c>
      <c r="F218" s="217" t="s">
        <v>271</v>
      </c>
      <c r="G218" s="218" t="s">
        <v>156</v>
      </c>
      <c r="H218" s="219">
        <v>31.6</v>
      </c>
      <c r="I218" s="220"/>
      <c r="J218" s="221">
        <f>ROUND(I218*H218,2)</f>
        <v>0</v>
      </c>
      <c r="K218" s="222"/>
      <c r="L218" s="44"/>
      <c r="M218" s="223" t="s">
        <v>1</v>
      </c>
      <c r="N218" s="224" t="s">
        <v>41</v>
      </c>
      <c r="O218" s="91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222</v>
      </c>
      <c r="AT218" s="227" t="s">
        <v>128</v>
      </c>
      <c r="AU218" s="227" t="s">
        <v>86</v>
      </c>
      <c r="AY218" s="17" t="s">
        <v>125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84</v>
      </c>
      <c r="BK218" s="228">
        <f>ROUND(I218*H218,2)</f>
        <v>0</v>
      </c>
      <c r="BL218" s="17" t="s">
        <v>222</v>
      </c>
      <c r="BM218" s="227" t="s">
        <v>272</v>
      </c>
    </row>
    <row r="219" spans="1:51" s="13" customFormat="1" ht="12">
      <c r="A219" s="13"/>
      <c r="B219" s="229"/>
      <c r="C219" s="230"/>
      <c r="D219" s="231" t="s">
        <v>134</v>
      </c>
      <c r="E219" s="232" t="s">
        <v>1</v>
      </c>
      <c r="F219" s="233" t="s">
        <v>158</v>
      </c>
      <c r="G219" s="230"/>
      <c r="H219" s="234">
        <v>20.9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134</v>
      </c>
      <c r="AU219" s="240" t="s">
        <v>86</v>
      </c>
      <c r="AV219" s="13" t="s">
        <v>86</v>
      </c>
      <c r="AW219" s="13" t="s">
        <v>32</v>
      </c>
      <c r="AX219" s="13" t="s">
        <v>76</v>
      </c>
      <c r="AY219" s="240" t="s">
        <v>125</v>
      </c>
    </row>
    <row r="220" spans="1:51" s="13" customFormat="1" ht="12">
      <c r="A220" s="13"/>
      <c r="B220" s="229"/>
      <c r="C220" s="230"/>
      <c r="D220" s="231" t="s">
        <v>134</v>
      </c>
      <c r="E220" s="232" t="s">
        <v>1</v>
      </c>
      <c r="F220" s="233" t="s">
        <v>159</v>
      </c>
      <c r="G220" s="230"/>
      <c r="H220" s="234">
        <v>10.7</v>
      </c>
      <c r="I220" s="235"/>
      <c r="J220" s="230"/>
      <c r="K220" s="230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134</v>
      </c>
      <c r="AU220" s="240" t="s">
        <v>86</v>
      </c>
      <c r="AV220" s="13" t="s">
        <v>86</v>
      </c>
      <c r="AW220" s="13" t="s">
        <v>32</v>
      </c>
      <c r="AX220" s="13" t="s">
        <v>76</v>
      </c>
      <c r="AY220" s="240" t="s">
        <v>125</v>
      </c>
    </row>
    <row r="221" spans="1:51" s="14" customFormat="1" ht="12">
      <c r="A221" s="14"/>
      <c r="B221" s="241"/>
      <c r="C221" s="242"/>
      <c r="D221" s="231" t="s">
        <v>134</v>
      </c>
      <c r="E221" s="243" t="s">
        <v>1</v>
      </c>
      <c r="F221" s="244" t="s">
        <v>140</v>
      </c>
      <c r="G221" s="242"/>
      <c r="H221" s="245">
        <v>31.6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134</v>
      </c>
      <c r="AU221" s="251" t="s">
        <v>86</v>
      </c>
      <c r="AV221" s="14" t="s">
        <v>132</v>
      </c>
      <c r="AW221" s="14" t="s">
        <v>32</v>
      </c>
      <c r="AX221" s="14" t="s">
        <v>84</v>
      </c>
      <c r="AY221" s="251" t="s">
        <v>125</v>
      </c>
    </row>
    <row r="222" spans="1:65" s="2" customFormat="1" ht="16.5" customHeight="1">
      <c r="A222" s="38"/>
      <c r="B222" s="39"/>
      <c r="C222" s="262" t="s">
        <v>273</v>
      </c>
      <c r="D222" s="262" t="s">
        <v>274</v>
      </c>
      <c r="E222" s="263" t="s">
        <v>275</v>
      </c>
      <c r="F222" s="264" t="s">
        <v>276</v>
      </c>
      <c r="G222" s="265" t="s">
        <v>131</v>
      </c>
      <c r="H222" s="266">
        <v>0.218</v>
      </c>
      <c r="I222" s="267"/>
      <c r="J222" s="268">
        <f>ROUND(I222*H222,2)</f>
        <v>0</v>
      </c>
      <c r="K222" s="269"/>
      <c r="L222" s="270"/>
      <c r="M222" s="271" t="s">
        <v>1</v>
      </c>
      <c r="N222" s="272" t="s">
        <v>41</v>
      </c>
      <c r="O222" s="91"/>
      <c r="P222" s="225">
        <f>O222*H222</f>
        <v>0</v>
      </c>
      <c r="Q222" s="225">
        <v>0.75</v>
      </c>
      <c r="R222" s="225">
        <f>Q222*H222</f>
        <v>0.1635</v>
      </c>
      <c r="S222" s="225">
        <v>0</v>
      </c>
      <c r="T222" s="22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277</v>
      </c>
      <c r="AT222" s="227" t="s">
        <v>274</v>
      </c>
      <c r="AU222" s="227" t="s">
        <v>86</v>
      </c>
      <c r="AY222" s="17" t="s">
        <v>125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84</v>
      </c>
      <c r="BK222" s="228">
        <f>ROUND(I222*H222,2)</f>
        <v>0</v>
      </c>
      <c r="BL222" s="17" t="s">
        <v>222</v>
      </c>
      <c r="BM222" s="227" t="s">
        <v>278</v>
      </c>
    </row>
    <row r="223" spans="1:51" s="13" customFormat="1" ht="12">
      <c r="A223" s="13"/>
      <c r="B223" s="229"/>
      <c r="C223" s="230"/>
      <c r="D223" s="231" t="s">
        <v>134</v>
      </c>
      <c r="E223" s="232" t="s">
        <v>1</v>
      </c>
      <c r="F223" s="233" t="s">
        <v>279</v>
      </c>
      <c r="G223" s="230"/>
      <c r="H223" s="234">
        <v>0.198</v>
      </c>
      <c r="I223" s="235"/>
      <c r="J223" s="230"/>
      <c r="K223" s="230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134</v>
      </c>
      <c r="AU223" s="240" t="s">
        <v>86</v>
      </c>
      <c r="AV223" s="13" t="s">
        <v>86</v>
      </c>
      <c r="AW223" s="13" t="s">
        <v>32</v>
      </c>
      <c r="AX223" s="13" t="s">
        <v>84</v>
      </c>
      <c r="AY223" s="240" t="s">
        <v>125</v>
      </c>
    </row>
    <row r="224" spans="1:51" s="13" customFormat="1" ht="12">
      <c r="A224" s="13"/>
      <c r="B224" s="229"/>
      <c r="C224" s="230"/>
      <c r="D224" s="231" t="s">
        <v>134</v>
      </c>
      <c r="E224" s="230"/>
      <c r="F224" s="233" t="s">
        <v>280</v>
      </c>
      <c r="G224" s="230"/>
      <c r="H224" s="234">
        <v>0.218</v>
      </c>
      <c r="I224" s="235"/>
      <c r="J224" s="230"/>
      <c r="K224" s="230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134</v>
      </c>
      <c r="AU224" s="240" t="s">
        <v>86</v>
      </c>
      <c r="AV224" s="13" t="s">
        <v>86</v>
      </c>
      <c r="AW224" s="13" t="s">
        <v>4</v>
      </c>
      <c r="AX224" s="13" t="s">
        <v>84</v>
      </c>
      <c r="AY224" s="240" t="s">
        <v>125</v>
      </c>
    </row>
    <row r="225" spans="1:65" s="2" customFormat="1" ht="24.15" customHeight="1">
      <c r="A225" s="38"/>
      <c r="B225" s="39"/>
      <c r="C225" s="215" t="s">
        <v>281</v>
      </c>
      <c r="D225" s="215" t="s">
        <v>128</v>
      </c>
      <c r="E225" s="216" t="s">
        <v>282</v>
      </c>
      <c r="F225" s="217" t="s">
        <v>283</v>
      </c>
      <c r="G225" s="218" t="s">
        <v>156</v>
      </c>
      <c r="H225" s="219">
        <v>208.2</v>
      </c>
      <c r="I225" s="220"/>
      <c r="J225" s="221">
        <f>ROUND(I225*H225,2)</f>
        <v>0</v>
      </c>
      <c r="K225" s="222"/>
      <c r="L225" s="44"/>
      <c r="M225" s="223" t="s">
        <v>1</v>
      </c>
      <c r="N225" s="224" t="s">
        <v>41</v>
      </c>
      <c r="O225" s="91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7" t="s">
        <v>222</v>
      </c>
      <c r="AT225" s="227" t="s">
        <v>128</v>
      </c>
      <c r="AU225" s="227" t="s">
        <v>86</v>
      </c>
      <c r="AY225" s="17" t="s">
        <v>125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7" t="s">
        <v>84</v>
      </c>
      <c r="BK225" s="228">
        <f>ROUND(I225*H225,2)</f>
        <v>0</v>
      </c>
      <c r="BL225" s="17" t="s">
        <v>222</v>
      </c>
      <c r="BM225" s="227" t="s">
        <v>284</v>
      </c>
    </row>
    <row r="226" spans="1:51" s="13" customFormat="1" ht="12">
      <c r="A226" s="13"/>
      <c r="B226" s="229"/>
      <c r="C226" s="230"/>
      <c r="D226" s="231" t="s">
        <v>134</v>
      </c>
      <c r="E226" s="232" t="s">
        <v>1</v>
      </c>
      <c r="F226" s="233" t="s">
        <v>285</v>
      </c>
      <c r="G226" s="230"/>
      <c r="H226" s="234">
        <v>15.3</v>
      </c>
      <c r="I226" s="235"/>
      <c r="J226" s="230"/>
      <c r="K226" s="230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134</v>
      </c>
      <c r="AU226" s="240" t="s">
        <v>86</v>
      </c>
      <c r="AV226" s="13" t="s">
        <v>86</v>
      </c>
      <c r="AW226" s="13" t="s">
        <v>32</v>
      </c>
      <c r="AX226" s="13" t="s">
        <v>76</v>
      </c>
      <c r="AY226" s="240" t="s">
        <v>125</v>
      </c>
    </row>
    <row r="227" spans="1:51" s="13" customFormat="1" ht="12">
      <c r="A227" s="13"/>
      <c r="B227" s="229"/>
      <c r="C227" s="230"/>
      <c r="D227" s="231" t="s">
        <v>134</v>
      </c>
      <c r="E227" s="232" t="s">
        <v>1</v>
      </c>
      <c r="F227" s="233" t="s">
        <v>286</v>
      </c>
      <c r="G227" s="230"/>
      <c r="H227" s="234">
        <v>59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134</v>
      </c>
      <c r="AU227" s="240" t="s">
        <v>86</v>
      </c>
      <c r="AV227" s="13" t="s">
        <v>86</v>
      </c>
      <c r="AW227" s="13" t="s">
        <v>32</v>
      </c>
      <c r="AX227" s="13" t="s">
        <v>76</v>
      </c>
      <c r="AY227" s="240" t="s">
        <v>125</v>
      </c>
    </row>
    <row r="228" spans="1:51" s="13" customFormat="1" ht="12">
      <c r="A228" s="13"/>
      <c r="B228" s="229"/>
      <c r="C228" s="230"/>
      <c r="D228" s="231" t="s">
        <v>134</v>
      </c>
      <c r="E228" s="232" t="s">
        <v>1</v>
      </c>
      <c r="F228" s="233" t="s">
        <v>287</v>
      </c>
      <c r="G228" s="230"/>
      <c r="H228" s="234">
        <v>102.3</v>
      </c>
      <c r="I228" s="235"/>
      <c r="J228" s="230"/>
      <c r="K228" s="230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134</v>
      </c>
      <c r="AU228" s="240" t="s">
        <v>86</v>
      </c>
      <c r="AV228" s="13" t="s">
        <v>86</v>
      </c>
      <c r="AW228" s="13" t="s">
        <v>32</v>
      </c>
      <c r="AX228" s="13" t="s">
        <v>76</v>
      </c>
      <c r="AY228" s="240" t="s">
        <v>125</v>
      </c>
    </row>
    <row r="229" spans="1:51" s="13" customFormat="1" ht="12">
      <c r="A229" s="13"/>
      <c r="B229" s="229"/>
      <c r="C229" s="230"/>
      <c r="D229" s="231" t="s">
        <v>134</v>
      </c>
      <c r="E229" s="232" t="s">
        <v>1</v>
      </c>
      <c r="F229" s="233" t="s">
        <v>288</v>
      </c>
      <c r="G229" s="230"/>
      <c r="H229" s="234">
        <v>15.4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134</v>
      </c>
      <c r="AU229" s="240" t="s">
        <v>86</v>
      </c>
      <c r="AV229" s="13" t="s">
        <v>86</v>
      </c>
      <c r="AW229" s="13" t="s">
        <v>32</v>
      </c>
      <c r="AX229" s="13" t="s">
        <v>76</v>
      </c>
      <c r="AY229" s="240" t="s">
        <v>125</v>
      </c>
    </row>
    <row r="230" spans="1:51" s="13" customFormat="1" ht="12">
      <c r="A230" s="13"/>
      <c r="B230" s="229"/>
      <c r="C230" s="230"/>
      <c r="D230" s="231" t="s">
        <v>134</v>
      </c>
      <c r="E230" s="232" t="s">
        <v>1</v>
      </c>
      <c r="F230" s="233" t="s">
        <v>289</v>
      </c>
      <c r="G230" s="230"/>
      <c r="H230" s="234">
        <v>6.6</v>
      </c>
      <c r="I230" s="235"/>
      <c r="J230" s="230"/>
      <c r="K230" s="230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134</v>
      </c>
      <c r="AU230" s="240" t="s">
        <v>86</v>
      </c>
      <c r="AV230" s="13" t="s">
        <v>86</v>
      </c>
      <c r="AW230" s="13" t="s">
        <v>32</v>
      </c>
      <c r="AX230" s="13" t="s">
        <v>76</v>
      </c>
      <c r="AY230" s="240" t="s">
        <v>125</v>
      </c>
    </row>
    <row r="231" spans="1:51" s="13" customFormat="1" ht="12">
      <c r="A231" s="13"/>
      <c r="B231" s="229"/>
      <c r="C231" s="230"/>
      <c r="D231" s="231" t="s">
        <v>134</v>
      </c>
      <c r="E231" s="232" t="s">
        <v>1</v>
      </c>
      <c r="F231" s="233" t="s">
        <v>290</v>
      </c>
      <c r="G231" s="230"/>
      <c r="H231" s="234">
        <v>9.6</v>
      </c>
      <c r="I231" s="235"/>
      <c r="J231" s="230"/>
      <c r="K231" s="230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134</v>
      </c>
      <c r="AU231" s="240" t="s">
        <v>86</v>
      </c>
      <c r="AV231" s="13" t="s">
        <v>86</v>
      </c>
      <c r="AW231" s="13" t="s">
        <v>32</v>
      </c>
      <c r="AX231" s="13" t="s">
        <v>76</v>
      </c>
      <c r="AY231" s="240" t="s">
        <v>125</v>
      </c>
    </row>
    <row r="232" spans="1:51" s="14" customFormat="1" ht="12">
      <c r="A232" s="14"/>
      <c r="B232" s="241"/>
      <c r="C232" s="242"/>
      <c r="D232" s="231" t="s">
        <v>134</v>
      </c>
      <c r="E232" s="243" t="s">
        <v>1</v>
      </c>
      <c r="F232" s="244" t="s">
        <v>140</v>
      </c>
      <c r="G232" s="242"/>
      <c r="H232" s="245">
        <v>208.2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134</v>
      </c>
      <c r="AU232" s="251" t="s">
        <v>86</v>
      </c>
      <c r="AV232" s="14" t="s">
        <v>132</v>
      </c>
      <c r="AW232" s="14" t="s">
        <v>32</v>
      </c>
      <c r="AX232" s="14" t="s">
        <v>84</v>
      </c>
      <c r="AY232" s="251" t="s">
        <v>125</v>
      </c>
    </row>
    <row r="233" spans="1:65" s="2" customFormat="1" ht="21.75" customHeight="1">
      <c r="A233" s="38"/>
      <c r="B233" s="39"/>
      <c r="C233" s="262" t="s">
        <v>291</v>
      </c>
      <c r="D233" s="262" t="s">
        <v>274</v>
      </c>
      <c r="E233" s="263" t="s">
        <v>292</v>
      </c>
      <c r="F233" s="264" t="s">
        <v>293</v>
      </c>
      <c r="G233" s="265" t="s">
        <v>131</v>
      </c>
      <c r="H233" s="266">
        <v>6.634</v>
      </c>
      <c r="I233" s="267"/>
      <c r="J233" s="268">
        <f>ROUND(I233*H233,2)</f>
        <v>0</v>
      </c>
      <c r="K233" s="269"/>
      <c r="L233" s="270"/>
      <c r="M233" s="271" t="s">
        <v>1</v>
      </c>
      <c r="N233" s="272" t="s">
        <v>41</v>
      </c>
      <c r="O233" s="91"/>
      <c r="P233" s="225">
        <f>O233*H233</f>
        <v>0</v>
      </c>
      <c r="Q233" s="225">
        <v>0.55</v>
      </c>
      <c r="R233" s="225">
        <f>Q233*H233</f>
        <v>3.6487000000000003</v>
      </c>
      <c r="S233" s="225">
        <v>0</v>
      </c>
      <c r="T233" s="22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7" t="s">
        <v>277</v>
      </c>
      <c r="AT233" s="227" t="s">
        <v>274</v>
      </c>
      <c r="AU233" s="227" t="s">
        <v>86</v>
      </c>
      <c r="AY233" s="17" t="s">
        <v>125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7" t="s">
        <v>84</v>
      </c>
      <c r="BK233" s="228">
        <f>ROUND(I233*H233,2)</f>
        <v>0</v>
      </c>
      <c r="BL233" s="17" t="s">
        <v>222</v>
      </c>
      <c r="BM233" s="227" t="s">
        <v>294</v>
      </c>
    </row>
    <row r="234" spans="1:51" s="13" customFormat="1" ht="12">
      <c r="A234" s="13"/>
      <c r="B234" s="229"/>
      <c r="C234" s="230"/>
      <c r="D234" s="231" t="s">
        <v>134</v>
      </c>
      <c r="E234" s="232" t="s">
        <v>1</v>
      </c>
      <c r="F234" s="233" t="s">
        <v>295</v>
      </c>
      <c r="G234" s="230"/>
      <c r="H234" s="234">
        <v>0.441</v>
      </c>
      <c r="I234" s="235"/>
      <c r="J234" s="230"/>
      <c r="K234" s="230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134</v>
      </c>
      <c r="AU234" s="240" t="s">
        <v>86</v>
      </c>
      <c r="AV234" s="13" t="s">
        <v>86</v>
      </c>
      <c r="AW234" s="13" t="s">
        <v>32</v>
      </c>
      <c r="AX234" s="13" t="s">
        <v>76</v>
      </c>
      <c r="AY234" s="240" t="s">
        <v>125</v>
      </c>
    </row>
    <row r="235" spans="1:51" s="13" customFormat="1" ht="12">
      <c r="A235" s="13"/>
      <c r="B235" s="229"/>
      <c r="C235" s="230"/>
      <c r="D235" s="231" t="s">
        <v>134</v>
      </c>
      <c r="E235" s="232" t="s">
        <v>1</v>
      </c>
      <c r="F235" s="233" t="s">
        <v>296</v>
      </c>
      <c r="G235" s="230"/>
      <c r="H235" s="234">
        <v>1.699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134</v>
      </c>
      <c r="AU235" s="240" t="s">
        <v>86</v>
      </c>
      <c r="AV235" s="13" t="s">
        <v>86</v>
      </c>
      <c r="AW235" s="13" t="s">
        <v>32</v>
      </c>
      <c r="AX235" s="13" t="s">
        <v>76</v>
      </c>
      <c r="AY235" s="240" t="s">
        <v>125</v>
      </c>
    </row>
    <row r="236" spans="1:51" s="13" customFormat="1" ht="12">
      <c r="A236" s="13"/>
      <c r="B236" s="229"/>
      <c r="C236" s="230"/>
      <c r="D236" s="231" t="s">
        <v>134</v>
      </c>
      <c r="E236" s="232" t="s">
        <v>1</v>
      </c>
      <c r="F236" s="233" t="s">
        <v>297</v>
      </c>
      <c r="G236" s="230"/>
      <c r="H236" s="234">
        <v>2.946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134</v>
      </c>
      <c r="AU236" s="240" t="s">
        <v>86</v>
      </c>
      <c r="AV236" s="13" t="s">
        <v>86</v>
      </c>
      <c r="AW236" s="13" t="s">
        <v>32</v>
      </c>
      <c r="AX236" s="13" t="s">
        <v>76</v>
      </c>
      <c r="AY236" s="240" t="s">
        <v>125</v>
      </c>
    </row>
    <row r="237" spans="1:51" s="13" customFormat="1" ht="12">
      <c r="A237" s="13"/>
      <c r="B237" s="229"/>
      <c r="C237" s="230"/>
      <c r="D237" s="231" t="s">
        <v>134</v>
      </c>
      <c r="E237" s="232" t="s">
        <v>1</v>
      </c>
      <c r="F237" s="233" t="s">
        <v>298</v>
      </c>
      <c r="G237" s="230"/>
      <c r="H237" s="234">
        <v>0.444</v>
      </c>
      <c r="I237" s="235"/>
      <c r="J237" s="230"/>
      <c r="K237" s="230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134</v>
      </c>
      <c r="AU237" s="240" t="s">
        <v>86</v>
      </c>
      <c r="AV237" s="13" t="s">
        <v>86</v>
      </c>
      <c r="AW237" s="13" t="s">
        <v>32</v>
      </c>
      <c r="AX237" s="13" t="s">
        <v>76</v>
      </c>
      <c r="AY237" s="240" t="s">
        <v>125</v>
      </c>
    </row>
    <row r="238" spans="1:51" s="13" customFormat="1" ht="12">
      <c r="A238" s="13"/>
      <c r="B238" s="229"/>
      <c r="C238" s="230"/>
      <c r="D238" s="231" t="s">
        <v>134</v>
      </c>
      <c r="E238" s="232" t="s">
        <v>1</v>
      </c>
      <c r="F238" s="233" t="s">
        <v>299</v>
      </c>
      <c r="G238" s="230"/>
      <c r="H238" s="234">
        <v>0.19</v>
      </c>
      <c r="I238" s="235"/>
      <c r="J238" s="230"/>
      <c r="K238" s="230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134</v>
      </c>
      <c r="AU238" s="240" t="s">
        <v>86</v>
      </c>
      <c r="AV238" s="13" t="s">
        <v>86</v>
      </c>
      <c r="AW238" s="13" t="s">
        <v>32</v>
      </c>
      <c r="AX238" s="13" t="s">
        <v>76</v>
      </c>
      <c r="AY238" s="240" t="s">
        <v>125</v>
      </c>
    </row>
    <row r="239" spans="1:51" s="13" customFormat="1" ht="12">
      <c r="A239" s="13"/>
      <c r="B239" s="229"/>
      <c r="C239" s="230"/>
      <c r="D239" s="231" t="s">
        <v>134</v>
      </c>
      <c r="E239" s="232" t="s">
        <v>1</v>
      </c>
      <c r="F239" s="233" t="s">
        <v>300</v>
      </c>
      <c r="G239" s="230"/>
      <c r="H239" s="234">
        <v>0.311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134</v>
      </c>
      <c r="AU239" s="240" t="s">
        <v>86</v>
      </c>
      <c r="AV239" s="13" t="s">
        <v>86</v>
      </c>
      <c r="AW239" s="13" t="s">
        <v>32</v>
      </c>
      <c r="AX239" s="13" t="s">
        <v>76</v>
      </c>
      <c r="AY239" s="240" t="s">
        <v>125</v>
      </c>
    </row>
    <row r="240" spans="1:51" s="14" customFormat="1" ht="12">
      <c r="A240" s="14"/>
      <c r="B240" s="241"/>
      <c r="C240" s="242"/>
      <c r="D240" s="231" t="s">
        <v>134</v>
      </c>
      <c r="E240" s="243" t="s">
        <v>1</v>
      </c>
      <c r="F240" s="244" t="s">
        <v>140</v>
      </c>
      <c r="G240" s="242"/>
      <c r="H240" s="245">
        <v>6.031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134</v>
      </c>
      <c r="AU240" s="251" t="s">
        <v>86</v>
      </c>
      <c r="AV240" s="14" t="s">
        <v>132</v>
      </c>
      <c r="AW240" s="14" t="s">
        <v>32</v>
      </c>
      <c r="AX240" s="14" t="s">
        <v>84</v>
      </c>
      <c r="AY240" s="251" t="s">
        <v>125</v>
      </c>
    </row>
    <row r="241" spans="1:51" s="13" customFormat="1" ht="12">
      <c r="A241" s="13"/>
      <c r="B241" s="229"/>
      <c r="C241" s="230"/>
      <c r="D241" s="231" t="s">
        <v>134</v>
      </c>
      <c r="E241" s="230"/>
      <c r="F241" s="233" t="s">
        <v>301</v>
      </c>
      <c r="G241" s="230"/>
      <c r="H241" s="234">
        <v>6.634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134</v>
      </c>
      <c r="AU241" s="240" t="s">
        <v>86</v>
      </c>
      <c r="AV241" s="13" t="s">
        <v>86</v>
      </c>
      <c r="AW241" s="13" t="s">
        <v>4</v>
      </c>
      <c r="AX241" s="13" t="s">
        <v>84</v>
      </c>
      <c r="AY241" s="240" t="s">
        <v>125</v>
      </c>
    </row>
    <row r="242" spans="1:65" s="2" customFormat="1" ht="24.15" customHeight="1">
      <c r="A242" s="38"/>
      <c r="B242" s="39"/>
      <c r="C242" s="215" t="s">
        <v>302</v>
      </c>
      <c r="D242" s="215" t="s">
        <v>128</v>
      </c>
      <c r="E242" s="216" t="s">
        <v>303</v>
      </c>
      <c r="F242" s="217" t="s">
        <v>304</v>
      </c>
      <c r="G242" s="218" t="s">
        <v>156</v>
      </c>
      <c r="H242" s="219">
        <v>47.3</v>
      </c>
      <c r="I242" s="220"/>
      <c r="J242" s="221">
        <f>ROUND(I242*H242,2)</f>
        <v>0</v>
      </c>
      <c r="K242" s="222"/>
      <c r="L242" s="44"/>
      <c r="M242" s="223" t="s">
        <v>1</v>
      </c>
      <c r="N242" s="224" t="s">
        <v>41</v>
      </c>
      <c r="O242" s="91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7" t="s">
        <v>222</v>
      </c>
      <c r="AT242" s="227" t="s">
        <v>128</v>
      </c>
      <c r="AU242" s="227" t="s">
        <v>86</v>
      </c>
      <c r="AY242" s="17" t="s">
        <v>125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7" t="s">
        <v>84</v>
      </c>
      <c r="BK242" s="228">
        <f>ROUND(I242*H242,2)</f>
        <v>0</v>
      </c>
      <c r="BL242" s="17" t="s">
        <v>222</v>
      </c>
      <c r="BM242" s="227" t="s">
        <v>305</v>
      </c>
    </row>
    <row r="243" spans="1:51" s="13" customFormat="1" ht="12">
      <c r="A243" s="13"/>
      <c r="B243" s="229"/>
      <c r="C243" s="230"/>
      <c r="D243" s="231" t="s">
        <v>134</v>
      </c>
      <c r="E243" s="232" t="s">
        <v>1</v>
      </c>
      <c r="F243" s="233" t="s">
        <v>306</v>
      </c>
      <c r="G243" s="230"/>
      <c r="H243" s="234">
        <v>20.6</v>
      </c>
      <c r="I243" s="235"/>
      <c r="J243" s="230"/>
      <c r="K243" s="230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134</v>
      </c>
      <c r="AU243" s="240" t="s">
        <v>86</v>
      </c>
      <c r="AV243" s="13" t="s">
        <v>86</v>
      </c>
      <c r="AW243" s="13" t="s">
        <v>32</v>
      </c>
      <c r="AX243" s="13" t="s">
        <v>76</v>
      </c>
      <c r="AY243" s="240" t="s">
        <v>125</v>
      </c>
    </row>
    <row r="244" spans="1:51" s="13" customFormat="1" ht="12">
      <c r="A244" s="13"/>
      <c r="B244" s="229"/>
      <c r="C244" s="230"/>
      <c r="D244" s="231" t="s">
        <v>134</v>
      </c>
      <c r="E244" s="232" t="s">
        <v>1</v>
      </c>
      <c r="F244" s="233" t="s">
        <v>307</v>
      </c>
      <c r="G244" s="230"/>
      <c r="H244" s="234">
        <v>10.3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134</v>
      </c>
      <c r="AU244" s="240" t="s">
        <v>86</v>
      </c>
      <c r="AV244" s="13" t="s">
        <v>86</v>
      </c>
      <c r="AW244" s="13" t="s">
        <v>32</v>
      </c>
      <c r="AX244" s="13" t="s">
        <v>76</v>
      </c>
      <c r="AY244" s="240" t="s">
        <v>125</v>
      </c>
    </row>
    <row r="245" spans="1:51" s="13" customFormat="1" ht="12">
      <c r="A245" s="13"/>
      <c r="B245" s="229"/>
      <c r="C245" s="230"/>
      <c r="D245" s="231" t="s">
        <v>134</v>
      </c>
      <c r="E245" s="232" t="s">
        <v>1</v>
      </c>
      <c r="F245" s="233" t="s">
        <v>308</v>
      </c>
      <c r="G245" s="230"/>
      <c r="H245" s="234">
        <v>16.4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134</v>
      </c>
      <c r="AU245" s="240" t="s">
        <v>86</v>
      </c>
      <c r="AV245" s="13" t="s">
        <v>86</v>
      </c>
      <c r="AW245" s="13" t="s">
        <v>32</v>
      </c>
      <c r="AX245" s="13" t="s">
        <v>76</v>
      </c>
      <c r="AY245" s="240" t="s">
        <v>125</v>
      </c>
    </row>
    <row r="246" spans="1:51" s="14" customFormat="1" ht="12">
      <c r="A246" s="14"/>
      <c r="B246" s="241"/>
      <c r="C246" s="242"/>
      <c r="D246" s="231" t="s">
        <v>134</v>
      </c>
      <c r="E246" s="243" t="s">
        <v>1</v>
      </c>
      <c r="F246" s="244" t="s">
        <v>140</v>
      </c>
      <c r="G246" s="242"/>
      <c r="H246" s="245">
        <v>47.3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134</v>
      </c>
      <c r="AU246" s="251" t="s">
        <v>86</v>
      </c>
      <c r="AV246" s="14" t="s">
        <v>132</v>
      </c>
      <c r="AW246" s="14" t="s">
        <v>32</v>
      </c>
      <c r="AX246" s="14" t="s">
        <v>84</v>
      </c>
      <c r="AY246" s="251" t="s">
        <v>125</v>
      </c>
    </row>
    <row r="247" spans="1:65" s="2" customFormat="1" ht="21.75" customHeight="1">
      <c r="A247" s="38"/>
      <c r="B247" s="39"/>
      <c r="C247" s="262" t="s">
        <v>309</v>
      </c>
      <c r="D247" s="262" t="s">
        <v>274</v>
      </c>
      <c r="E247" s="263" t="s">
        <v>310</v>
      </c>
      <c r="F247" s="264" t="s">
        <v>311</v>
      </c>
      <c r="G247" s="265" t="s">
        <v>131</v>
      </c>
      <c r="H247" s="266">
        <v>2.519</v>
      </c>
      <c r="I247" s="267"/>
      <c r="J247" s="268">
        <f>ROUND(I247*H247,2)</f>
        <v>0</v>
      </c>
      <c r="K247" s="269"/>
      <c r="L247" s="270"/>
      <c r="M247" s="271" t="s">
        <v>1</v>
      </c>
      <c r="N247" s="272" t="s">
        <v>41</v>
      </c>
      <c r="O247" s="91"/>
      <c r="P247" s="225">
        <f>O247*H247</f>
        <v>0</v>
      </c>
      <c r="Q247" s="225">
        <v>0.55</v>
      </c>
      <c r="R247" s="225">
        <f>Q247*H247</f>
        <v>1.3854500000000003</v>
      </c>
      <c r="S247" s="225">
        <v>0</v>
      </c>
      <c r="T247" s="22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7" t="s">
        <v>277</v>
      </c>
      <c r="AT247" s="227" t="s">
        <v>274</v>
      </c>
      <c r="AU247" s="227" t="s">
        <v>86</v>
      </c>
      <c r="AY247" s="17" t="s">
        <v>125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7" t="s">
        <v>84</v>
      </c>
      <c r="BK247" s="228">
        <f>ROUND(I247*H247,2)</f>
        <v>0</v>
      </c>
      <c r="BL247" s="17" t="s">
        <v>222</v>
      </c>
      <c r="BM247" s="227" t="s">
        <v>312</v>
      </c>
    </row>
    <row r="248" spans="1:51" s="13" customFormat="1" ht="12">
      <c r="A248" s="13"/>
      <c r="B248" s="229"/>
      <c r="C248" s="230"/>
      <c r="D248" s="231" t="s">
        <v>134</v>
      </c>
      <c r="E248" s="232" t="s">
        <v>1</v>
      </c>
      <c r="F248" s="233" t="s">
        <v>313</v>
      </c>
      <c r="G248" s="230"/>
      <c r="H248" s="234">
        <v>0.997</v>
      </c>
      <c r="I248" s="235"/>
      <c r="J248" s="230"/>
      <c r="K248" s="230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134</v>
      </c>
      <c r="AU248" s="240" t="s">
        <v>86</v>
      </c>
      <c r="AV248" s="13" t="s">
        <v>86</v>
      </c>
      <c r="AW248" s="13" t="s">
        <v>32</v>
      </c>
      <c r="AX248" s="13" t="s">
        <v>76</v>
      </c>
      <c r="AY248" s="240" t="s">
        <v>125</v>
      </c>
    </row>
    <row r="249" spans="1:51" s="13" customFormat="1" ht="12">
      <c r="A249" s="13"/>
      <c r="B249" s="229"/>
      <c r="C249" s="230"/>
      <c r="D249" s="231" t="s">
        <v>134</v>
      </c>
      <c r="E249" s="232" t="s">
        <v>1</v>
      </c>
      <c r="F249" s="233" t="s">
        <v>314</v>
      </c>
      <c r="G249" s="230"/>
      <c r="H249" s="234">
        <v>0.499</v>
      </c>
      <c r="I249" s="235"/>
      <c r="J249" s="230"/>
      <c r="K249" s="230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134</v>
      </c>
      <c r="AU249" s="240" t="s">
        <v>86</v>
      </c>
      <c r="AV249" s="13" t="s">
        <v>86</v>
      </c>
      <c r="AW249" s="13" t="s">
        <v>32</v>
      </c>
      <c r="AX249" s="13" t="s">
        <v>76</v>
      </c>
      <c r="AY249" s="240" t="s">
        <v>125</v>
      </c>
    </row>
    <row r="250" spans="1:51" s="13" customFormat="1" ht="12">
      <c r="A250" s="13"/>
      <c r="B250" s="229"/>
      <c r="C250" s="230"/>
      <c r="D250" s="231" t="s">
        <v>134</v>
      </c>
      <c r="E250" s="232" t="s">
        <v>1</v>
      </c>
      <c r="F250" s="233" t="s">
        <v>315</v>
      </c>
      <c r="G250" s="230"/>
      <c r="H250" s="234">
        <v>0.794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134</v>
      </c>
      <c r="AU250" s="240" t="s">
        <v>86</v>
      </c>
      <c r="AV250" s="13" t="s">
        <v>86</v>
      </c>
      <c r="AW250" s="13" t="s">
        <v>32</v>
      </c>
      <c r="AX250" s="13" t="s">
        <v>76</v>
      </c>
      <c r="AY250" s="240" t="s">
        <v>125</v>
      </c>
    </row>
    <row r="251" spans="1:51" s="14" customFormat="1" ht="12">
      <c r="A251" s="14"/>
      <c r="B251" s="241"/>
      <c r="C251" s="242"/>
      <c r="D251" s="231" t="s">
        <v>134</v>
      </c>
      <c r="E251" s="243" t="s">
        <v>1</v>
      </c>
      <c r="F251" s="244" t="s">
        <v>140</v>
      </c>
      <c r="G251" s="242"/>
      <c r="H251" s="245">
        <v>2.29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134</v>
      </c>
      <c r="AU251" s="251" t="s">
        <v>86</v>
      </c>
      <c r="AV251" s="14" t="s">
        <v>132</v>
      </c>
      <c r="AW251" s="14" t="s">
        <v>32</v>
      </c>
      <c r="AX251" s="14" t="s">
        <v>84</v>
      </c>
      <c r="AY251" s="251" t="s">
        <v>125</v>
      </c>
    </row>
    <row r="252" spans="1:51" s="13" customFormat="1" ht="12">
      <c r="A252" s="13"/>
      <c r="B252" s="229"/>
      <c r="C252" s="230"/>
      <c r="D252" s="231" t="s">
        <v>134</v>
      </c>
      <c r="E252" s="230"/>
      <c r="F252" s="233" t="s">
        <v>316</v>
      </c>
      <c r="G252" s="230"/>
      <c r="H252" s="234">
        <v>2.519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134</v>
      </c>
      <c r="AU252" s="240" t="s">
        <v>86</v>
      </c>
      <c r="AV252" s="13" t="s">
        <v>86</v>
      </c>
      <c r="AW252" s="13" t="s">
        <v>4</v>
      </c>
      <c r="AX252" s="13" t="s">
        <v>84</v>
      </c>
      <c r="AY252" s="240" t="s">
        <v>125</v>
      </c>
    </row>
    <row r="253" spans="1:65" s="2" customFormat="1" ht="24.15" customHeight="1">
      <c r="A253" s="38"/>
      <c r="B253" s="39"/>
      <c r="C253" s="215" t="s">
        <v>317</v>
      </c>
      <c r="D253" s="215" t="s">
        <v>128</v>
      </c>
      <c r="E253" s="216" t="s">
        <v>318</v>
      </c>
      <c r="F253" s="217" t="s">
        <v>319</v>
      </c>
      <c r="G253" s="218" t="s">
        <v>150</v>
      </c>
      <c r="H253" s="219">
        <v>154.83</v>
      </c>
      <c r="I253" s="220"/>
      <c r="J253" s="221">
        <f>ROUND(I253*H253,2)</f>
        <v>0</v>
      </c>
      <c r="K253" s="222"/>
      <c r="L253" s="44"/>
      <c r="M253" s="223" t="s">
        <v>1</v>
      </c>
      <c r="N253" s="224" t="s">
        <v>41</v>
      </c>
      <c r="O253" s="91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7" t="s">
        <v>222</v>
      </c>
      <c r="AT253" s="227" t="s">
        <v>128</v>
      </c>
      <c r="AU253" s="227" t="s">
        <v>86</v>
      </c>
      <c r="AY253" s="17" t="s">
        <v>125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7" t="s">
        <v>84</v>
      </c>
      <c r="BK253" s="228">
        <f>ROUND(I253*H253,2)</f>
        <v>0</v>
      </c>
      <c r="BL253" s="17" t="s">
        <v>222</v>
      </c>
      <c r="BM253" s="227" t="s">
        <v>320</v>
      </c>
    </row>
    <row r="254" spans="1:51" s="13" customFormat="1" ht="12">
      <c r="A254" s="13"/>
      <c r="B254" s="229"/>
      <c r="C254" s="230"/>
      <c r="D254" s="231" t="s">
        <v>134</v>
      </c>
      <c r="E254" s="232" t="s">
        <v>1</v>
      </c>
      <c r="F254" s="233" t="s">
        <v>321</v>
      </c>
      <c r="G254" s="230"/>
      <c r="H254" s="234">
        <v>70.56</v>
      </c>
      <c r="I254" s="235"/>
      <c r="J254" s="230"/>
      <c r="K254" s="230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134</v>
      </c>
      <c r="AU254" s="240" t="s">
        <v>86</v>
      </c>
      <c r="AV254" s="13" t="s">
        <v>86</v>
      </c>
      <c r="AW254" s="13" t="s">
        <v>32</v>
      </c>
      <c r="AX254" s="13" t="s">
        <v>76</v>
      </c>
      <c r="AY254" s="240" t="s">
        <v>125</v>
      </c>
    </row>
    <row r="255" spans="1:51" s="13" customFormat="1" ht="12">
      <c r="A255" s="13"/>
      <c r="B255" s="229"/>
      <c r="C255" s="230"/>
      <c r="D255" s="231" t="s">
        <v>134</v>
      </c>
      <c r="E255" s="232" t="s">
        <v>1</v>
      </c>
      <c r="F255" s="233" t="s">
        <v>322</v>
      </c>
      <c r="G255" s="230"/>
      <c r="H255" s="234">
        <v>84.27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134</v>
      </c>
      <c r="AU255" s="240" t="s">
        <v>86</v>
      </c>
      <c r="AV255" s="13" t="s">
        <v>86</v>
      </c>
      <c r="AW255" s="13" t="s">
        <v>32</v>
      </c>
      <c r="AX255" s="13" t="s">
        <v>76</v>
      </c>
      <c r="AY255" s="240" t="s">
        <v>125</v>
      </c>
    </row>
    <row r="256" spans="1:51" s="14" customFormat="1" ht="12">
      <c r="A256" s="14"/>
      <c r="B256" s="241"/>
      <c r="C256" s="242"/>
      <c r="D256" s="231" t="s">
        <v>134</v>
      </c>
      <c r="E256" s="243" t="s">
        <v>1</v>
      </c>
      <c r="F256" s="244" t="s">
        <v>140</v>
      </c>
      <c r="G256" s="242"/>
      <c r="H256" s="245">
        <v>154.83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134</v>
      </c>
      <c r="AU256" s="251" t="s">
        <v>86</v>
      </c>
      <c r="AV256" s="14" t="s">
        <v>132</v>
      </c>
      <c r="AW256" s="14" t="s">
        <v>32</v>
      </c>
      <c r="AX256" s="14" t="s">
        <v>84</v>
      </c>
      <c r="AY256" s="251" t="s">
        <v>125</v>
      </c>
    </row>
    <row r="257" spans="1:65" s="2" customFormat="1" ht="16.5" customHeight="1">
      <c r="A257" s="38"/>
      <c r="B257" s="39"/>
      <c r="C257" s="262" t="s">
        <v>323</v>
      </c>
      <c r="D257" s="262" t="s">
        <v>274</v>
      </c>
      <c r="E257" s="263" t="s">
        <v>324</v>
      </c>
      <c r="F257" s="264" t="s">
        <v>325</v>
      </c>
      <c r="G257" s="265" t="s">
        <v>131</v>
      </c>
      <c r="H257" s="266">
        <v>1.418</v>
      </c>
      <c r="I257" s="267"/>
      <c r="J257" s="268">
        <f>ROUND(I257*H257,2)</f>
        <v>0</v>
      </c>
      <c r="K257" s="269"/>
      <c r="L257" s="270"/>
      <c r="M257" s="271" t="s">
        <v>1</v>
      </c>
      <c r="N257" s="272" t="s">
        <v>41</v>
      </c>
      <c r="O257" s="91"/>
      <c r="P257" s="225">
        <f>O257*H257</f>
        <v>0</v>
      </c>
      <c r="Q257" s="225">
        <v>0.55</v>
      </c>
      <c r="R257" s="225">
        <f>Q257*H257</f>
        <v>0.7799</v>
      </c>
      <c r="S257" s="225">
        <v>0</v>
      </c>
      <c r="T257" s="22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7" t="s">
        <v>277</v>
      </c>
      <c r="AT257" s="227" t="s">
        <v>274</v>
      </c>
      <c r="AU257" s="227" t="s">
        <v>86</v>
      </c>
      <c r="AY257" s="17" t="s">
        <v>125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7" t="s">
        <v>84</v>
      </c>
      <c r="BK257" s="228">
        <f>ROUND(I257*H257,2)</f>
        <v>0</v>
      </c>
      <c r="BL257" s="17" t="s">
        <v>222</v>
      </c>
      <c r="BM257" s="227" t="s">
        <v>326</v>
      </c>
    </row>
    <row r="258" spans="1:51" s="13" customFormat="1" ht="12">
      <c r="A258" s="13"/>
      <c r="B258" s="229"/>
      <c r="C258" s="230"/>
      <c r="D258" s="231" t="s">
        <v>134</v>
      </c>
      <c r="E258" s="232" t="s">
        <v>1</v>
      </c>
      <c r="F258" s="233" t="s">
        <v>327</v>
      </c>
      <c r="G258" s="230"/>
      <c r="H258" s="234">
        <v>0.586</v>
      </c>
      <c r="I258" s="235"/>
      <c r="J258" s="230"/>
      <c r="K258" s="230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134</v>
      </c>
      <c r="AU258" s="240" t="s">
        <v>86</v>
      </c>
      <c r="AV258" s="13" t="s">
        <v>86</v>
      </c>
      <c r="AW258" s="13" t="s">
        <v>32</v>
      </c>
      <c r="AX258" s="13" t="s">
        <v>76</v>
      </c>
      <c r="AY258" s="240" t="s">
        <v>125</v>
      </c>
    </row>
    <row r="259" spans="1:51" s="13" customFormat="1" ht="12">
      <c r="A259" s="13"/>
      <c r="B259" s="229"/>
      <c r="C259" s="230"/>
      <c r="D259" s="231" t="s">
        <v>134</v>
      </c>
      <c r="E259" s="232" t="s">
        <v>1</v>
      </c>
      <c r="F259" s="233" t="s">
        <v>328</v>
      </c>
      <c r="G259" s="230"/>
      <c r="H259" s="234">
        <v>0.313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134</v>
      </c>
      <c r="AU259" s="240" t="s">
        <v>86</v>
      </c>
      <c r="AV259" s="13" t="s">
        <v>86</v>
      </c>
      <c r="AW259" s="13" t="s">
        <v>32</v>
      </c>
      <c r="AX259" s="13" t="s">
        <v>76</v>
      </c>
      <c r="AY259" s="240" t="s">
        <v>125</v>
      </c>
    </row>
    <row r="260" spans="1:51" s="13" customFormat="1" ht="12">
      <c r="A260" s="13"/>
      <c r="B260" s="229"/>
      <c r="C260" s="230"/>
      <c r="D260" s="231" t="s">
        <v>134</v>
      </c>
      <c r="E260" s="232" t="s">
        <v>1</v>
      </c>
      <c r="F260" s="233" t="s">
        <v>329</v>
      </c>
      <c r="G260" s="230"/>
      <c r="H260" s="234">
        <v>0.278</v>
      </c>
      <c r="I260" s="235"/>
      <c r="J260" s="230"/>
      <c r="K260" s="230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134</v>
      </c>
      <c r="AU260" s="240" t="s">
        <v>86</v>
      </c>
      <c r="AV260" s="13" t="s">
        <v>86</v>
      </c>
      <c r="AW260" s="13" t="s">
        <v>32</v>
      </c>
      <c r="AX260" s="13" t="s">
        <v>76</v>
      </c>
      <c r="AY260" s="240" t="s">
        <v>125</v>
      </c>
    </row>
    <row r="261" spans="1:51" s="13" customFormat="1" ht="12">
      <c r="A261" s="13"/>
      <c r="B261" s="229"/>
      <c r="C261" s="230"/>
      <c r="D261" s="231" t="s">
        <v>134</v>
      </c>
      <c r="E261" s="232" t="s">
        <v>1</v>
      </c>
      <c r="F261" s="233" t="s">
        <v>330</v>
      </c>
      <c r="G261" s="230"/>
      <c r="H261" s="234">
        <v>0.112</v>
      </c>
      <c r="I261" s="235"/>
      <c r="J261" s="230"/>
      <c r="K261" s="230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134</v>
      </c>
      <c r="AU261" s="240" t="s">
        <v>86</v>
      </c>
      <c r="AV261" s="13" t="s">
        <v>86</v>
      </c>
      <c r="AW261" s="13" t="s">
        <v>32</v>
      </c>
      <c r="AX261" s="13" t="s">
        <v>76</v>
      </c>
      <c r="AY261" s="240" t="s">
        <v>125</v>
      </c>
    </row>
    <row r="262" spans="1:51" s="14" customFormat="1" ht="12">
      <c r="A262" s="14"/>
      <c r="B262" s="241"/>
      <c r="C262" s="242"/>
      <c r="D262" s="231" t="s">
        <v>134</v>
      </c>
      <c r="E262" s="243" t="s">
        <v>1</v>
      </c>
      <c r="F262" s="244" t="s">
        <v>140</v>
      </c>
      <c r="G262" s="242"/>
      <c r="H262" s="245">
        <v>1.289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134</v>
      </c>
      <c r="AU262" s="251" t="s">
        <v>86</v>
      </c>
      <c r="AV262" s="14" t="s">
        <v>132</v>
      </c>
      <c r="AW262" s="14" t="s">
        <v>32</v>
      </c>
      <c r="AX262" s="14" t="s">
        <v>84</v>
      </c>
      <c r="AY262" s="251" t="s">
        <v>125</v>
      </c>
    </row>
    <row r="263" spans="1:51" s="13" customFormat="1" ht="12">
      <c r="A263" s="13"/>
      <c r="B263" s="229"/>
      <c r="C263" s="230"/>
      <c r="D263" s="231" t="s">
        <v>134</v>
      </c>
      <c r="E263" s="230"/>
      <c r="F263" s="233" t="s">
        <v>331</v>
      </c>
      <c r="G263" s="230"/>
      <c r="H263" s="234">
        <v>1.418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134</v>
      </c>
      <c r="AU263" s="240" t="s">
        <v>86</v>
      </c>
      <c r="AV263" s="13" t="s">
        <v>86</v>
      </c>
      <c r="AW263" s="13" t="s">
        <v>4</v>
      </c>
      <c r="AX263" s="13" t="s">
        <v>84</v>
      </c>
      <c r="AY263" s="240" t="s">
        <v>125</v>
      </c>
    </row>
    <row r="264" spans="1:65" s="2" customFormat="1" ht="24.15" customHeight="1">
      <c r="A264" s="38"/>
      <c r="B264" s="39"/>
      <c r="C264" s="215" t="s">
        <v>332</v>
      </c>
      <c r="D264" s="215" t="s">
        <v>128</v>
      </c>
      <c r="E264" s="216" t="s">
        <v>333</v>
      </c>
      <c r="F264" s="217" t="s">
        <v>334</v>
      </c>
      <c r="G264" s="218" t="s">
        <v>131</v>
      </c>
      <c r="H264" s="219">
        <v>10.789</v>
      </c>
      <c r="I264" s="220"/>
      <c r="J264" s="221">
        <f>ROUND(I264*H264,2)</f>
        <v>0</v>
      </c>
      <c r="K264" s="222"/>
      <c r="L264" s="44"/>
      <c r="M264" s="223" t="s">
        <v>1</v>
      </c>
      <c r="N264" s="224" t="s">
        <v>41</v>
      </c>
      <c r="O264" s="91"/>
      <c r="P264" s="225">
        <f>O264*H264</f>
        <v>0</v>
      </c>
      <c r="Q264" s="225">
        <v>0.02337</v>
      </c>
      <c r="R264" s="225">
        <f>Q264*H264</f>
        <v>0.25213893</v>
      </c>
      <c r="S264" s="225">
        <v>0</v>
      </c>
      <c r="T264" s="22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7" t="s">
        <v>222</v>
      </c>
      <c r="AT264" s="227" t="s">
        <v>128</v>
      </c>
      <c r="AU264" s="227" t="s">
        <v>86</v>
      </c>
      <c r="AY264" s="17" t="s">
        <v>125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7" t="s">
        <v>84</v>
      </c>
      <c r="BK264" s="228">
        <f>ROUND(I264*H264,2)</f>
        <v>0</v>
      </c>
      <c r="BL264" s="17" t="s">
        <v>222</v>
      </c>
      <c r="BM264" s="227" t="s">
        <v>335</v>
      </c>
    </row>
    <row r="265" spans="1:51" s="13" customFormat="1" ht="12">
      <c r="A265" s="13"/>
      <c r="B265" s="229"/>
      <c r="C265" s="230"/>
      <c r="D265" s="231" t="s">
        <v>134</v>
      </c>
      <c r="E265" s="232" t="s">
        <v>1</v>
      </c>
      <c r="F265" s="233" t="s">
        <v>336</v>
      </c>
      <c r="G265" s="230"/>
      <c r="H265" s="234">
        <v>10.789</v>
      </c>
      <c r="I265" s="235"/>
      <c r="J265" s="230"/>
      <c r="K265" s="230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134</v>
      </c>
      <c r="AU265" s="240" t="s">
        <v>86</v>
      </c>
      <c r="AV265" s="13" t="s">
        <v>86</v>
      </c>
      <c r="AW265" s="13" t="s">
        <v>32</v>
      </c>
      <c r="AX265" s="13" t="s">
        <v>84</v>
      </c>
      <c r="AY265" s="240" t="s">
        <v>125</v>
      </c>
    </row>
    <row r="266" spans="1:65" s="2" customFormat="1" ht="21.75" customHeight="1">
      <c r="A266" s="38"/>
      <c r="B266" s="39"/>
      <c r="C266" s="215" t="s">
        <v>277</v>
      </c>
      <c r="D266" s="215" t="s">
        <v>128</v>
      </c>
      <c r="E266" s="216" t="s">
        <v>337</v>
      </c>
      <c r="F266" s="217" t="s">
        <v>338</v>
      </c>
      <c r="G266" s="218" t="s">
        <v>150</v>
      </c>
      <c r="H266" s="219">
        <v>92.291</v>
      </c>
      <c r="I266" s="220"/>
      <c r="J266" s="221">
        <f>ROUND(I266*H266,2)</f>
        <v>0</v>
      </c>
      <c r="K266" s="222"/>
      <c r="L266" s="44"/>
      <c r="M266" s="223" t="s">
        <v>1</v>
      </c>
      <c r="N266" s="224" t="s">
        <v>41</v>
      </c>
      <c r="O266" s="91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7" t="s">
        <v>222</v>
      </c>
      <c r="AT266" s="227" t="s">
        <v>128</v>
      </c>
      <c r="AU266" s="227" t="s">
        <v>86</v>
      </c>
      <c r="AY266" s="17" t="s">
        <v>125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7" t="s">
        <v>84</v>
      </c>
      <c r="BK266" s="228">
        <f>ROUND(I266*H266,2)</f>
        <v>0</v>
      </c>
      <c r="BL266" s="17" t="s">
        <v>222</v>
      </c>
      <c r="BM266" s="227" t="s">
        <v>339</v>
      </c>
    </row>
    <row r="267" spans="1:51" s="13" customFormat="1" ht="12">
      <c r="A267" s="13"/>
      <c r="B267" s="229"/>
      <c r="C267" s="230"/>
      <c r="D267" s="231" t="s">
        <v>134</v>
      </c>
      <c r="E267" s="232" t="s">
        <v>1</v>
      </c>
      <c r="F267" s="233" t="s">
        <v>340</v>
      </c>
      <c r="G267" s="230"/>
      <c r="H267" s="234">
        <v>92.291</v>
      </c>
      <c r="I267" s="235"/>
      <c r="J267" s="230"/>
      <c r="K267" s="230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134</v>
      </c>
      <c r="AU267" s="240" t="s">
        <v>86</v>
      </c>
      <c r="AV267" s="13" t="s">
        <v>86</v>
      </c>
      <c r="AW267" s="13" t="s">
        <v>32</v>
      </c>
      <c r="AX267" s="13" t="s">
        <v>84</v>
      </c>
      <c r="AY267" s="240" t="s">
        <v>125</v>
      </c>
    </row>
    <row r="268" spans="1:65" s="2" customFormat="1" ht="16.5" customHeight="1">
      <c r="A268" s="38"/>
      <c r="B268" s="39"/>
      <c r="C268" s="262" t="s">
        <v>341</v>
      </c>
      <c r="D268" s="262" t="s">
        <v>274</v>
      </c>
      <c r="E268" s="263" t="s">
        <v>342</v>
      </c>
      <c r="F268" s="264" t="s">
        <v>343</v>
      </c>
      <c r="G268" s="265" t="s">
        <v>131</v>
      </c>
      <c r="H268" s="266">
        <v>5.077</v>
      </c>
      <c r="I268" s="267"/>
      <c r="J268" s="268">
        <f>ROUND(I268*H268,2)</f>
        <v>0</v>
      </c>
      <c r="K268" s="269"/>
      <c r="L268" s="270"/>
      <c r="M268" s="271" t="s">
        <v>1</v>
      </c>
      <c r="N268" s="272" t="s">
        <v>41</v>
      </c>
      <c r="O268" s="91"/>
      <c r="P268" s="225">
        <f>O268*H268</f>
        <v>0</v>
      </c>
      <c r="Q268" s="225">
        <v>0.5</v>
      </c>
      <c r="R268" s="225">
        <f>Q268*H268</f>
        <v>2.5385</v>
      </c>
      <c r="S268" s="225">
        <v>0</v>
      </c>
      <c r="T268" s="22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7" t="s">
        <v>277</v>
      </c>
      <c r="AT268" s="227" t="s">
        <v>274</v>
      </c>
      <c r="AU268" s="227" t="s">
        <v>86</v>
      </c>
      <c r="AY268" s="17" t="s">
        <v>125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7" t="s">
        <v>84</v>
      </c>
      <c r="BK268" s="228">
        <f>ROUND(I268*H268,2)</f>
        <v>0</v>
      </c>
      <c r="BL268" s="17" t="s">
        <v>222</v>
      </c>
      <c r="BM268" s="227" t="s">
        <v>344</v>
      </c>
    </row>
    <row r="269" spans="1:51" s="13" customFormat="1" ht="12">
      <c r="A269" s="13"/>
      <c r="B269" s="229"/>
      <c r="C269" s="230"/>
      <c r="D269" s="231" t="s">
        <v>134</v>
      </c>
      <c r="E269" s="232" t="s">
        <v>1</v>
      </c>
      <c r="F269" s="233" t="s">
        <v>345</v>
      </c>
      <c r="G269" s="230"/>
      <c r="H269" s="234">
        <v>4.615</v>
      </c>
      <c r="I269" s="235"/>
      <c r="J269" s="230"/>
      <c r="K269" s="230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134</v>
      </c>
      <c r="AU269" s="240" t="s">
        <v>86</v>
      </c>
      <c r="AV269" s="13" t="s">
        <v>86</v>
      </c>
      <c r="AW269" s="13" t="s">
        <v>32</v>
      </c>
      <c r="AX269" s="13" t="s">
        <v>84</v>
      </c>
      <c r="AY269" s="240" t="s">
        <v>125</v>
      </c>
    </row>
    <row r="270" spans="1:51" s="13" customFormat="1" ht="12">
      <c r="A270" s="13"/>
      <c r="B270" s="229"/>
      <c r="C270" s="230"/>
      <c r="D270" s="231" t="s">
        <v>134</v>
      </c>
      <c r="E270" s="230"/>
      <c r="F270" s="233" t="s">
        <v>346</v>
      </c>
      <c r="G270" s="230"/>
      <c r="H270" s="234">
        <v>5.077</v>
      </c>
      <c r="I270" s="235"/>
      <c r="J270" s="230"/>
      <c r="K270" s="230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134</v>
      </c>
      <c r="AU270" s="240" t="s">
        <v>86</v>
      </c>
      <c r="AV270" s="13" t="s">
        <v>86</v>
      </c>
      <c r="AW270" s="13" t="s">
        <v>4</v>
      </c>
      <c r="AX270" s="13" t="s">
        <v>84</v>
      </c>
      <c r="AY270" s="240" t="s">
        <v>125</v>
      </c>
    </row>
    <row r="271" spans="1:65" s="2" customFormat="1" ht="24.15" customHeight="1">
      <c r="A271" s="38"/>
      <c r="B271" s="39"/>
      <c r="C271" s="215" t="s">
        <v>347</v>
      </c>
      <c r="D271" s="215" t="s">
        <v>128</v>
      </c>
      <c r="E271" s="216" t="s">
        <v>348</v>
      </c>
      <c r="F271" s="217" t="s">
        <v>349</v>
      </c>
      <c r="G271" s="218" t="s">
        <v>156</v>
      </c>
      <c r="H271" s="219">
        <v>62.955</v>
      </c>
      <c r="I271" s="220"/>
      <c r="J271" s="221">
        <f>ROUND(I271*H271,2)</f>
        <v>0</v>
      </c>
      <c r="K271" s="222"/>
      <c r="L271" s="44"/>
      <c r="M271" s="223" t="s">
        <v>1</v>
      </c>
      <c r="N271" s="224" t="s">
        <v>41</v>
      </c>
      <c r="O271" s="91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7" t="s">
        <v>222</v>
      </c>
      <c r="AT271" s="227" t="s">
        <v>128</v>
      </c>
      <c r="AU271" s="227" t="s">
        <v>86</v>
      </c>
      <c r="AY271" s="17" t="s">
        <v>125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7" t="s">
        <v>84</v>
      </c>
      <c r="BK271" s="228">
        <f>ROUND(I271*H271,2)</f>
        <v>0</v>
      </c>
      <c r="BL271" s="17" t="s">
        <v>222</v>
      </c>
      <c r="BM271" s="227" t="s">
        <v>350</v>
      </c>
    </row>
    <row r="272" spans="1:51" s="13" customFormat="1" ht="12">
      <c r="A272" s="13"/>
      <c r="B272" s="229"/>
      <c r="C272" s="230"/>
      <c r="D272" s="231" t="s">
        <v>134</v>
      </c>
      <c r="E272" s="232" t="s">
        <v>1</v>
      </c>
      <c r="F272" s="233" t="s">
        <v>351</v>
      </c>
      <c r="G272" s="230"/>
      <c r="H272" s="234">
        <v>47.655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134</v>
      </c>
      <c r="AU272" s="240" t="s">
        <v>86</v>
      </c>
      <c r="AV272" s="13" t="s">
        <v>86</v>
      </c>
      <c r="AW272" s="13" t="s">
        <v>32</v>
      </c>
      <c r="AX272" s="13" t="s">
        <v>76</v>
      </c>
      <c r="AY272" s="240" t="s">
        <v>125</v>
      </c>
    </row>
    <row r="273" spans="1:51" s="13" customFormat="1" ht="12">
      <c r="A273" s="13"/>
      <c r="B273" s="229"/>
      <c r="C273" s="230"/>
      <c r="D273" s="231" t="s">
        <v>134</v>
      </c>
      <c r="E273" s="232" t="s">
        <v>1</v>
      </c>
      <c r="F273" s="233" t="s">
        <v>352</v>
      </c>
      <c r="G273" s="230"/>
      <c r="H273" s="234">
        <v>15.3</v>
      </c>
      <c r="I273" s="235"/>
      <c r="J273" s="230"/>
      <c r="K273" s="230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134</v>
      </c>
      <c r="AU273" s="240" t="s">
        <v>86</v>
      </c>
      <c r="AV273" s="13" t="s">
        <v>86</v>
      </c>
      <c r="AW273" s="13" t="s">
        <v>32</v>
      </c>
      <c r="AX273" s="13" t="s">
        <v>76</v>
      </c>
      <c r="AY273" s="240" t="s">
        <v>125</v>
      </c>
    </row>
    <row r="274" spans="1:51" s="14" customFormat="1" ht="12">
      <c r="A274" s="14"/>
      <c r="B274" s="241"/>
      <c r="C274" s="242"/>
      <c r="D274" s="231" t="s">
        <v>134</v>
      </c>
      <c r="E274" s="243" t="s">
        <v>1</v>
      </c>
      <c r="F274" s="244" t="s">
        <v>140</v>
      </c>
      <c r="G274" s="242"/>
      <c r="H274" s="245">
        <v>62.955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134</v>
      </c>
      <c r="AU274" s="251" t="s">
        <v>86</v>
      </c>
      <c r="AV274" s="14" t="s">
        <v>132</v>
      </c>
      <c r="AW274" s="14" t="s">
        <v>32</v>
      </c>
      <c r="AX274" s="14" t="s">
        <v>84</v>
      </c>
      <c r="AY274" s="251" t="s">
        <v>125</v>
      </c>
    </row>
    <row r="275" spans="1:65" s="2" customFormat="1" ht="21.75" customHeight="1">
      <c r="A275" s="38"/>
      <c r="B275" s="39"/>
      <c r="C275" s="262" t="s">
        <v>353</v>
      </c>
      <c r="D275" s="262" t="s">
        <v>274</v>
      </c>
      <c r="E275" s="263" t="s">
        <v>354</v>
      </c>
      <c r="F275" s="264" t="s">
        <v>355</v>
      </c>
      <c r="G275" s="265" t="s">
        <v>131</v>
      </c>
      <c r="H275" s="266">
        <v>2.028</v>
      </c>
      <c r="I275" s="267"/>
      <c r="J275" s="268">
        <f>ROUND(I275*H275,2)</f>
        <v>0</v>
      </c>
      <c r="K275" s="269"/>
      <c r="L275" s="270"/>
      <c r="M275" s="271" t="s">
        <v>1</v>
      </c>
      <c r="N275" s="272" t="s">
        <v>41</v>
      </c>
      <c r="O275" s="91"/>
      <c r="P275" s="225">
        <f>O275*H275</f>
        <v>0</v>
      </c>
      <c r="Q275" s="225">
        <v>0.55</v>
      </c>
      <c r="R275" s="225">
        <f>Q275*H275</f>
        <v>1.1154000000000002</v>
      </c>
      <c r="S275" s="225">
        <v>0</v>
      </c>
      <c r="T275" s="22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7" t="s">
        <v>277</v>
      </c>
      <c r="AT275" s="227" t="s">
        <v>274</v>
      </c>
      <c r="AU275" s="227" t="s">
        <v>86</v>
      </c>
      <c r="AY275" s="17" t="s">
        <v>125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7" t="s">
        <v>84</v>
      </c>
      <c r="BK275" s="228">
        <f>ROUND(I275*H275,2)</f>
        <v>0</v>
      </c>
      <c r="BL275" s="17" t="s">
        <v>222</v>
      </c>
      <c r="BM275" s="227" t="s">
        <v>356</v>
      </c>
    </row>
    <row r="276" spans="1:51" s="13" customFormat="1" ht="12">
      <c r="A276" s="13"/>
      <c r="B276" s="229"/>
      <c r="C276" s="230"/>
      <c r="D276" s="231" t="s">
        <v>134</v>
      </c>
      <c r="E276" s="232" t="s">
        <v>1</v>
      </c>
      <c r="F276" s="233" t="s">
        <v>357</v>
      </c>
      <c r="G276" s="230"/>
      <c r="H276" s="234">
        <v>1.305</v>
      </c>
      <c r="I276" s="235"/>
      <c r="J276" s="230"/>
      <c r="K276" s="230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134</v>
      </c>
      <c r="AU276" s="240" t="s">
        <v>86</v>
      </c>
      <c r="AV276" s="13" t="s">
        <v>86</v>
      </c>
      <c r="AW276" s="13" t="s">
        <v>32</v>
      </c>
      <c r="AX276" s="13" t="s">
        <v>76</v>
      </c>
      <c r="AY276" s="240" t="s">
        <v>125</v>
      </c>
    </row>
    <row r="277" spans="1:51" s="13" customFormat="1" ht="12">
      <c r="A277" s="13"/>
      <c r="B277" s="229"/>
      <c r="C277" s="230"/>
      <c r="D277" s="231" t="s">
        <v>134</v>
      </c>
      <c r="E277" s="232" t="s">
        <v>1</v>
      </c>
      <c r="F277" s="233" t="s">
        <v>358</v>
      </c>
      <c r="G277" s="230"/>
      <c r="H277" s="234">
        <v>0.539</v>
      </c>
      <c r="I277" s="235"/>
      <c r="J277" s="230"/>
      <c r="K277" s="230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134</v>
      </c>
      <c r="AU277" s="240" t="s">
        <v>86</v>
      </c>
      <c r="AV277" s="13" t="s">
        <v>86</v>
      </c>
      <c r="AW277" s="13" t="s">
        <v>32</v>
      </c>
      <c r="AX277" s="13" t="s">
        <v>76</v>
      </c>
      <c r="AY277" s="240" t="s">
        <v>125</v>
      </c>
    </row>
    <row r="278" spans="1:51" s="14" customFormat="1" ht="12">
      <c r="A278" s="14"/>
      <c r="B278" s="241"/>
      <c r="C278" s="242"/>
      <c r="D278" s="231" t="s">
        <v>134</v>
      </c>
      <c r="E278" s="243" t="s">
        <v>1</v>
      </c>
      <c r="F278" s="244" t="s">
        <v>140</v>
      </c>
      <c r="G278" s="242"/>
      <c r="H278" s="245">
        <v>1.844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134</v>
      </c>
      <c r="AU278" s="251" t="s">
        <v>86</v>
      </c>
      <c r="AV278" s="14" t="s">
        <v>132</v>
      </c>
      <c r="AW278" s="14" t="s">
        <v>32</v>
      </c>
      <c r="AX278" s="14" t="s">
        <v>84</v>
      </c>
      <c r="AY278" s="251" t="s">
        <v>125</v>
      </c>
    </row>
    <row r="279" spans="1:51" s="13" customFormat="1" ht="12">
      <c r="A279" s="13"/>
      <c r="B279" s="229"/>
      <c r="C279" s="230"/>
      <c r="D279" s="231" t="s">
        <v>134</v>
      </c>
      <c r="E279" s="230"/>
      <c r="F279" s="233" t="s">
        <v>359</v>
      </c>
      <c r="G279" s="230"/>
      <c r="H279" s="234">
        <v>2.028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134</v>
      </c>
      <c r="AU279" s="240" t="s">
        <v>86</v>
      </c>
      <c r="AV279" s="13" t="s">
        <v>86</v>
      </c>
      <c r="AW279" s="13" t="s">
        <v>4</v>
      </c>
      <c r="AX279" s="13" t="s">
        <v>84</v>
      </c>
      <c r="AY279" s="240" t="s">
        <v>125</v>
      </c>
    </row>
    <row r="280" spans="1:65" s="2" customFormat="1" ht="24.15" customHeight="1">
      <c r="A280" s="38"/>
      <c r="B280" s="39"/>
      <c r="C280" s="215" t="s">
        <v>360</v>
      </c>
      <c r="D280" s="215" t="s">
        <v>128</v>
      </c>
      <c r="E280" s="216" t="s">
        <v>361</v>
      </c>
      <c r="F280" s="217" t="s">
        <v>362</v>
      </c>
      <c r="G280" s="218" t="s">
        <v>131</v>
      </c>
      <c r="H280" s="219">
        <v>7.105</v>
      </c>
      <c r="I280" s="220"/>
      <c r="J280" s="221">
        <f>ROUND(I280*H280,2)</f>
        <v>0</v>
      </c>
      <c r="K280" s="222"/>
      <c r="L280" s="44"/>
      <c r="M280" s="223" t="s">
        <v>1</v>
      </c>
      <c r="N280" s="224" t="s">
        <v>41</v>
      </c>
      <c r="O280" s="91"/>
      <c r="P280" s="225">
        <f>O280*H280</f>
        <v>0</v>
      </c>
      <c r="Q280" s="225">
        <v>0.00281</v>
      </c>
      <c r="R280" s="225">
        <f>Q280*H280</f>
        <v>0.01996505</v>
      </c>
      <c r="S280" s="225">
        <v>0</v>
      </c>
      <c r="T280" s="22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7" t="s">
        <v>222</v>
      </c>
      <c r="AT280" s="227" t="s">
        <v>128</v>
      </c>
      <c r="AU280" s="227" t="s">
        <v>86</v>
      </c>
      <c r="AY280" s="17" t="s">
        <v>125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7" t="s">
        <v>84</v>
      </c>
      <c r="BK280" s="228">
        <f>ROUND(I280*H280,2)</f>
        <v>0</v>
      </c>
      <c r="BL280" s="17" t="s">
        <v>222</v>
      </c>
      <c r="BM280" s="227" t="s">
        <v>363</v>
      </c>
    </row>
    <row r="281" spans="1:51" s="13" customFormat="1" ht="12">
      <c r="A281" s="13"/>
      <c r="B281" s="229"/>
      <c r="C281" s="230"/>
      <c r="D281" s="231" t="s">
        <v>134</v>
      </c>
      <c r="E281" s="232" t="s">
        <v>1</v>
      </c>
      <c r="F281" s="233" t="s">
        <v>364</v>
      </c>
      <c r="G281" s="230"/>
      <c r="H281" s="234">
        <v>7.105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134</v>
      </c>
      <c r="AU281" s="240" t="s">
        <v>86</v>
      </c>
      <c r="AV281" s="13" t="s">
        <v>86</v>
      </c>
      <c r="AW281" s="13" t="s">
        <v>32</v>
      </c>
      <c r="AX281" s="13" t="s">
        <v>84</v>
      </c>
      <c r="AY281" s="240" t="s">
        <v>125</v>
      </c>
    </row>
    <row r="282" spans="1:65" s="2" customFormat="1" ht="24.15" customHeight="1">
      <c r="A282" s="38"/>
      <c r="B282" s="39"/>
      <c r="C282" s="215" t="s">
        <v>365</v>
      </c>
      <c r="D282" s="215" t="s">
        <v>366</v>
      </c>
      <c r="E282" s="216" t="s">
        <v>367</v>
      </c>
      <c r="F282" s="217" t="s">
        <v>368</v>
      </c>
      <c r="G282" s="218" t="s">
        <v>150</v>
      </c>
      <c r="H282" s="219">
        <v>8.85</v>
      </c>
      <c r="I282" s="220"/>
      <c r="J282" s="221">
        <f>ROUND(I282*H282,2)</f>
        <v>0</v>
      </c>
      <c r="K282" s="222"/>
      <c r="L282" s="44"/>
      <c r="M282" s="223" t="s">
        <v>1</v>
      </c>
      <c r="N282" s="224" t="s">
        <v>41</v>
      </c>
      <c r="O282" s="91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7" t="s">
        <v>222</v>
      </c>
      <c r="AT282" s="227" t="s">
        <v>128</v>
      </c>
      <c r="AU282" s="227" t="s">
        <v>86</v>
      </c>
      <c r="AY282" s="17" t="s">
        <v>125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7" t="s">
        <v>84</v>
      </c>
      <c r="BK282" s="228">
        <f>ROUND(I282*H282,2)</f>
        <v>0</v>
      </c>
      <c r="BL282" s="17" t="s">
        <v>222</v>
      </c>
      <c r="BM282" s="227" t="s">
        <v>369</v>
      </c>
    </row>
    <row r="283" spans="1:51" s="13" customFormat="1" ht="12">
      <c r="A283" s="13"/>
      <c r="B283" s="229"/>
      <c r="C283" s="230"/>
      <c r="D283" s="231" t="s">
        <v>134</v>
      </c>
      <c r="E283" s="232" t="s">
        <v>1</v>
      </c>
      <c r="F283" s="233" t="s">
        <v>370</v>
      </c>
      <c r="G283" s="230"/>
      <c r="H283" s="234">
        <v>6.05</v>
      </c>
      <c r="I283" s="235"/>
      <c r="J283" s="230"/>
      <c r="K283" s="230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134</v>
      </c>
      <c r="AU283" s="240" t="s">
        <v>86</v>
      </c>
      <c r="AV283" s="13" t="s">
        <v>86</v>
      </c>
      <c r="AW283" s="13" t="s">
        <v>32</v>
      </c>
      <c r="AX283" s="13" t="s">
        <v>76</v>
      </c>
      <c r="AY283" s="240" t="s">
        <v>125</v>
      </c>
    </row>
    <row r="284" spans="1:51" s="13" customFormat="1" ht="12">
      <c r="A284" s="13"/>
      <c r="B284" s="229"/>
      <c r="C284" s="230"/>
      <c r="D284" s="231" t="s">
        <v>134</v>
      </c>
      <c r="E284" s="232" t="s">
        <v>1</v>
      </c>
      <c r="F284" s="233" t="s">
        <v>371</v>
      </c>
      <c r="G284" s="230"/>
      <c r="H284" s="234">
        <v>1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134</v>
      </c>
      <c r="AU284" s="240" t="s">
        <v>86</v>
      </c>
      <c r="AV284" s="13" t="s">
        <v>86</v>
      </c>
      <c r="AW284" s="13" t="s">
        <v>32</v>
      </c>
      <c r="AX284" s="13" t="s">
        <v>76</v>
      </c>
      <c r="AY284" s="240" t="s">
        <v>125</v>
      </c>
    </row>
    <row r="285" spans="1:51" s="13" customFormat="1" ht="12">
      <c r="A285" s="13"/>
      <c r="B285" s="229"/>
      <c r="C285" s="230"/>
      <c r="D285" s="231" t="s">
        <v>134</v>
      </c>
      <c r="E285" s="232" t="s">
        <v>1</v>
      </c>
      <c r="F285" s="233" t="s">
        <v>372</v>
      </c>
      <c r="G285" s="230"/>
      <c r="H285" s="234">
        <v>1.8</v>
      </c>
      <c r="I285" s="235"/>
      <c r="J285" s="230"/>
      <c r="K285" s="230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134</v>
      </c>
      <c r="AU285" s="240" t="s">
        <v>86</v>
      </c>
      <c r="AV285" s="13" t="s">
        <v>86</v>
      </c>
      <c r="AW285" s="13" t="s">
        <v>32</v>
      </c>
      <c r="AX285" s="13" t="s">
        <v>76</v>
      </c>
      <c r="AY285" s="240" t="s">
        <v>125</v>
      </c>
    </row>
    <row r="286" spans="1:51" s="14" customFormat="1" ht="12">
      <c r="A286" s="14"/>
      <c r="B286" s="241"/>
      <c r="C286" s="242"/>
      <c r="D286" s="231" t="s">
        <v>134</v>
      </c>
      <c r="E286" s="243" t="s">
        <v>1</v>
      </c>
      <c r="F286" s="244" t="s">
        <v>140</v>
      </c>
      <c r="G286" s="242"/>
      <c r="H286" s="245">
        <v>8.85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134</v>
      </c>
      <c r="AU286" s="251" t="s">
        <v>86</v>
      </c>
      <c r="AV286" s="14" t="s">
        <v>132</v>
      </c>
      <c r="AW286" s="14" t="s">
        <v>32</v>
      </c>
      <c r="AX286" s="14" t="s">
        <v>84</v>
      </c>
      <c r="AY286" s="251" t="s">
        <v>125</v>
      </c>
    </row>
    <row r="287" spans="1:65" s="2" customFormat="1" ht="16.5" customHeight="1">
      <c r="A287" s="38"/>
      <c r="B287" s="39"/>
      <c r="C287" s="215" t="s">
        <v>373</v>
      </c>
      <c r="D287" s="215" t="s">
        <v>366</v>
      </c>
      <c r="E287" s="216" t="s">
        <v>374</v>
      </c>
      <c r="F287" s="217" t="s">
        <v>375</v>
      </c>
      <c r="G287" s="218" t="s">
        <v>150</v>
      </c>
      <c r="H287" s="219">
        <v>2.8</v>
      </c>
      <c r="I287" s="220"/>
      <c r="J287" s="221">
        <f>ROUND(I287*H287,2)</f>
        <v>0</v>
      </c>
      <c r="K287" s="222"/>
      <c r="L287" s="44"/>
      <c r="M287" s="223" t="s">
        <v>1</v>
      </c>
      <c r="N287" s="224" t="s">
        <v>41</v>
      </c>
      <c r="O287" s="91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7" t="s">
        <v>222</v>
      </c>
      <c r="AT287" s="227" t="s">
        <v>128</v>
      </c>
      <c r="AU287" s="227" t="s">
        <v>86</v>
      </c>
      <c r="AY287" s="17" t="s">
        <v>125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7" t="s">
        <v>84</v>
      </c>
      <c r="BK287" s="228">
        <f>ROUND(I287*H287,2)</f>
        <v>0</v>
      </c>
      <c r="BL287" s="17" t="s">
        <v>222</v>
      </c>
      <c r="BM287" s="227" t="s">
        <v>376</v>
      </c>
    </row>
    <row r="288" spans="1:51" s="13" customFormat="1" ht="12">
      <c r="A288" s="13"/>
      <c r="B288" s="229"/>
      <c r="C288" s="230"/>
      <c r="D288" s="231" t="s">
        <v>134</v>
      </c>
      <c r="E288" s="232" t="s">
        <v>1</v>
      </c>
      <c r="F288" s="233" t="s">
        <v>371</v>
      </c>
      <c r="G288" s="230"/>
      <c r="H288" s="234">
        <v>1</v>
      </c>
      <c r="I288" s="235"/>
      <c r="J288" s="230"/>
      <c r="K288" s="230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134</v>
      </c>
      <c r="AU288" s="240" t="s">
        <v>86</v>
      </c>
      <c r="AV288" s="13" t="s">
        <v>86</v>
      </c>
      <c r="AW288" s="13" t="s">
        <v>32</v>
      </c>
      <c r="AX288" s="13" t="s">
        <v>76</v>
      </c>
      <c r="AY288" s="240" t="s">
        <v>125</v>
      </c>
    </row>
    <row r="289" spans="1:51" s="13" customFormat="1" ht="12">
      <c r="A289" s="13"/>
      <c r="B289" s="229"/>
      <c r="C289" s="230"/>
      <c r="D289" s="231" t="s">
        <v>134</v>
      </c>
      <c r="E289" s="232" t="s">
        <v>1</v>
      </c>
      <c r="F289" s="233" t="s">
        <v>372</v>
      </c>
      <c r="G289" s="230"/>
      <c r="H289" s="234">
        <v>1.8</v>
      </c>
      <c r="I289" s="235"/>
      <c r="J289" s="230"/>
      <c r="K289" s="230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134</v>
      </c>
      <c r="AU289" s="240" t="s">
        <v>86</v>
      </c>
      <c r="AV289" s="13" t="s">
        <v>86</v>
      </c>
      <c r="AW289" s="13" t="s">
        <v>32</v>
      </c>
      <c r="AX289" s="13" t="s">
        <v>76</v>
      </c>
      <c r="AY289" s="240" t="s">
        <v>125</v>
      </c>
    </row>
    <row r="290" spans="1:51" s="14" customFormat="1" ht="12">
      <c r="A290" s="14"/>
      <c r="B290" s="241"/>
      <c r="C290" s="242"/>
      <c r="D290" s="231" t="s">
        <v>134</v>
      </c>
      <c r="E290" s="243" t="s">
        <v>1</v>
      </c>
      <c r="F290" s="244" t="s">
        <v>140</v>
      </c>
      <c r="G290" s="242"/>
      <c r="H290" s="245">
        <v>2.8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1" t="s">
        <v>134</v>
      </c>
      <c r="AU290" s="251" t="s">
        <v>86</v>
      </c>
      <c r="AV290" s="14" t="s">
        <v>132</v>
      </c>
      <c r="AW290" s="14" t="s">
        <v>32</v>
      </c>
      <c r="AX290" s="14" t="s">
        <v>84</v>
      </c>
      <c r="AY290" s="251" t="s">
        <v>125</v>
      </c>
    </row>
    <row r="291" spans="1:65" s="2" customFormat="1" ht="24.15" customHeight="1">
      <c r="A291" s="38"/>
      <c r="B291" s="39"/>
      <c r="C291" s="215" t="s">
        <v>377</v>
      </c>
      <c r="D291" s="215" t="s">
        <v>128</v>
      </c>
      <c r="E291" s="216" t="s">
        <v>378</v>
      </c>
      <c r="F291" s="217" t="s">
        <v>379</v>
      </c>
      <c r="G291" s="218" t="s">
        <v>380</v>
      </c>
      <c r="H291" s="273"/>
      <c r="I291" s="220"/>
      <c r="J291" s="221">
        <f>ROUND(I291*H291,2)</f>
        <v>0</v>
      </c>
      <c r="K291" s="222"/>
      <c r="L291" s="44"/>
      <c r="M291" s="223" t="s">
        <v>1</v>
      </c>
      <c r="N291" s="224" t="s">
        <v>41</v>
      </c>
      <c r="O291" s="91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7" t="s">
        <v>222</v>
      </c>
      <c r="AT291" s="227" t="s">
        <v>128</v>
      </c>
      <c r="AU291" s="227" t="s">
        <v>86</v>
      </c>
      <c r="AY291" s="17" t="s">
        <v>125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7" t="s">
        <v>84</v>
      </c>
      <c r="BK291" s="228">
        <f>ROUND(I291*H291,2)</f>
        <v>0</v>
      </c>
      <c r="BL291" s="17" t="s">
        <v>222</v>
      </c>
      <c r="BM291" s="227" t="s">
        <v>381</v>
      </c>
    </row>
    <row r="292" spans="1:63" s="12" customFormat="1" ht="22.8" customHeight="1">
      <c r="A292" s="12"/>
      <c r="B292" s="199"/>
      <c r="C292" s="200"/>
      <c r="D292" s="201" t="s">
        <v>75</v>
      </c>
      <c r="E292" s="213" t="s">
        <v>382</v>
      </c>
      <c r="F292" s="213" t="s">
        <v>383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SUM(P293:P305)</f>
        <v>0</v>
      </c>
      <c r="Q292" s="207"/>
      <c r="R292" s="208">
        <f>SUM(R293:R305)</f>
        <v>0.08961050000000001</v>
      </c>
      <c r="S292" s="207"/>
      <c r="T292" s="209">
        <f>SUM(T293:T305)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0" t="s">
        <v>86</v>
      </c>
      <c r="AT292" s="211" t="s">
        <v>75</v>
      </c>
      <c r="AU292" s="211" t="s">
        <v>84</v>
      </c>
      <c r="AY292" s="210" t="s">
        <v>125</v>
      </c>
      <c r="BK292" s="212">
        <f>SUM(BK293:BK305)</f>
        <v>0</v>
      </c>
    </row>
    <row r="293" spans="1:65" s="2" customFormat="1" ht="33" customHeight="1">
      <c r="A293" s="38"/>
      <c r="B293" s="39"/>
      <c r="C293" s="215" t="s">
        <v>384</v>
      </c>
      <c r="D293" s="215" t="s">
        <v>128</v>
      </c>
      <c r="E293" s="216" t="s">
        <v>385</v>
      </c>
      <c r="F293" s="217" t="s">
        <v>386</v>
      </c>
      <c r="G293" s="218" t="s">
        <v>156</v>
      </c>
      <c r="H293" s="219">
        <v>9.47</v>
      </c>
      <c r="I293" s="220"/>
      <c r="J293" s="221">
        <f>ROUND(I293*H293,2)</f>
        <v>0</v>
      </c>
      <c r="K293" s="222"/>
      <c r="L293" s="44"/>
      <c r="M293" s="223" t="s">
        <v>1</v>
      </c>
      <c r="N293" s="224" t="s">
        <v>41</v>
      </c>
      <c r="O293" s="91"/>
      <c r="P293" s="225">
        <f>O293*H293</f>
        <v>0</v>
      </c>
      <c r="Q293" s="225">
        <v>0.00133</v>
      </c>
      <c r="R293" s="225">
        <f>Q293*H293</f>
        <v>0.012595100000000001</v>
      </c>
      <c r="S293" s="225">
        <v>0</v>
      </c>
      <c r="T293" s="22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7" t="s">
        <v>222</v>
      </c>
      <c r="AT293" s="227" t="s">
        <v>128</v>
      </c>
      <c r="AU293" s="227" t="s">
        <v>86</v>
      </c>
      <c r="AY293" s="17" t="s">
        <v>125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7" t="s">
        <v>84</v>
      </c>
      <c r="BK293" s="228">
        <f>ROUND(I293*H293,2)</f>
        <v>0</v>
      </c>
      <c r="BL293" s="17" t="s">
        <v>222</v>
      </c>
      <c r="BM293" s="227" t="s">
        <v>387</v>
      </c>
    </row>
    <row r="294" spans="1:65" s="2" customFormat="1" ht="33" customHeight="1">
      <c r="A294" s="38"/>
      <c r="B294" s="39"/>
      <c r="C294" s="215" t="s">
        <v>388</v>
      </c>
      <c r="D294" s="215" t="s">
        <v>128</v>
      </c>
      <c r="E294" s="216" t="s">
        <v>389</v>
      </c>
      <c r="F294" s="217" t="s">
        <v>390</v>
      </c>
      <c r="G294" s="218" t="s">
        <v>156</v>
      </c>
      <c r="H294" s="219">
        <v>20.5</v>
      </c>
      <c r="I294" s="220"/>
      <c r="J294" s="221">
        <f>ROUND(I294*H294,2)</f>
        <v>0</v>
      </c>
      <c r="K294" s="222"/>
      <c r="L294" s="44"/>
      <c r="M294" s="223" t="s">
        <v>1</v>
      </c>
      <c r="N294" s="224" t="s">
        <v>41</v>
      </c>
      <c r="O294" s="91"/>
      <c r="P294" s="225">
        <f>O294*H294</f>
        <v>0</v>
      </c>
      <c r="Q294" s="225">
        <v>0.00158</v>
      </c>
      <c r="R294" s="225">
        <f>Q294*H294</f>
        <v>0.03239</v>
      </c>
      <c r="S294" s="225">
        <v>0</v>
      </c>
      <c r="T294" s="226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7" t="s">
        <v>222</v>
      </c>
      <c r="AT294" s="227" t="s">
        <v>128</v>
      </c>
      <c r="AU294" s="227" t="s">
        <v>86</v>
      </c>
      <c r="AY294" s="17" t="s">
        <v>125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7" t="s">
        <v>84</v>
      </c>
      <c r="BK294" s="228">
        <f>ROUND(I294*H294,2)</f>
        <v>0</v>
      </c>
      <c r="BL294" s="17" t="s">
        <v>222</v>
      </c>
      <c r="BM294" s="227" t="s">
        <v>391</v>
      </c>
    </row>
    <row r="295" spans="1:51" s="13" customFormat="1" ht="12">
      <c r="A295" s="13"/>
      <c r="B295" s="229"/>
      <c r="C295" s="230"/>
      <c r="D295" s="231" t="s">
        <v>134</v>
      </c>
      <c r="E295" s="232" t="s">
        <v>1</v>
      </c>
      <c r="F295" s="233" t="s">
        <v>392</v>
      </c>
      <c r="G295" s="230"/>
      <c r="H295" s="234">
        <v>12</v>
      </c>
      <c r="I295" s="235"/>
      <c r="J295" s="230"/>
      <c r="K295" s="230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134</v>
      </c>
      <c r="AU295" s="240" t="s">
        <v>86</v>
      </c>
      <c r="AV295" s="13" t="s">
        <v>86</v>
      </c>
      <c r="AW295" s="13" t="s">
        <v>32</v>
      </c>
      <c r="AX295" s="13" t="s">
        <v>76</v>
      </c>
      <c r="AY295" s="240" t="s">
        <v>125</v>
      </c>
    </row>
    <row r="296" spans="1:51" s="13" customFormat="1" ht="12">
      <c r="A296" s="13"/>
      <c r="B296" s="229"/>
      <c r="C296" s="230"/>
      <c r="D296" s="231" t="s">
        <v>134</v>
      </c>
      <c r="E296" s="232" t="s">
        <v>1</v>
      </c>
      <c r="F296" s="233" t="s">
        <v>393</v>
      </c>
      <c r="G296" s="230"/>
      <c r="H296" s="234">
        <v>8.5</v>
      </c>
      <c r="I296" s="235"/>
      <c r="J296" s="230"/>
      <c r="K296" s="230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134</v>
      </c>
      <c r="AU296" s="240" t="s">
        <v>86</v>
      </c>
      <c r="AV296" s="13" t="s">
        <v>86</v>
      </c>
      <c r="AW296" s="13" t="s">
        <v>32</v>
      </c>
      <c r="AX296" s="13" t="s">
        <v>76</v>
      </c>
      <c r="AY296" s="240" t="s">
        <v>125</v>
      </c>
    </row>
    <row r="297" spans="1:51" s="14" customFormat="1" ht="12">
      <c r="A297" s="14"/>
      <c r="B297" s="241"/>
      <c r="C297" s="242"/>
      <c r="D297" s="231" t="s">
        <v>134</v>
      </c>
      <c r="E297" s="243" t="s">
        <v>1</v>
      </c>
      <c r="F297" s="244" t="s">
        <v>140</v>
      </c>
      <c r="G297" s="242"/>
      <c r="H297" s="245">
        <v>20.5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134</v>
      </c>
      <c r="AU297" s="251" t="s">
        <v>86</v>
      </c>
      <c r="AV297" s="14" t="s">
        <v>132</v>
      </c>
      <c r="AW297" s="14" t="s">
        <v>32</v>
      </c>
      <c r="AX297" s="14" t="s">
        <v>84</v>
      </c>
      <c r="AY297" s="251" t="s">
        <v>125</v>
      </c>
    </row>
    <row r="298" spans="1:65" s="2" customFormat="1" ht="24.15" customHeight="1">
      <c r="A298" s="38"/>
      <c r="B298" s="39"/>
      <c r="C298" s="215" t="s">
        <v>394</v>
      </c>
      <c r="D298" s="215" t="s">
        <v>128</v>
      </c>
      <c r="E298" s="216" t="s">
        <v>395</v>
      </c>
      <c r="F298" s="217" t="s">
        <v>396</v>
      </c>
      <c r="G298" s="218" t="s">
        <v>156</v>
      </c>
      <c r="H298" s="219">
        <v>3.5</v>
      </c>
      <c r="I298" s="220"/>
      <c r="J298" s="221">
        <f>ROUND(I298*H298,2)</f>
        <v>0</v>
      </c>
      <c r="K298" s="222"/>
      <c r="L298" s="44"/>
      <c r="M298" s="223" t="s">
        <v>1</v>
      </c>
      <c r="N298" s="224" t="s">
        <v>41</v>
      </c>
      <c r="O298" s="91"/>
      <c r="P298" s="225">
        <f>O298*H298</f>
        <v>0</v>
      </c>
      <c r="Q298" s="225">
        <v>0.00297</v>
      </c>
      <c r="R298" s="225">
        <f>Q298*H298</f>
        <v>0.010395</v>
      </c>
      <c r="S298" s="225">
        <v>0</v>
      </c>
      <c r="T298" s="22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7" t="s">
        <v>222</v>
      </c>
      <c r="AT298" s="227" t="s">
        <v>128</v>
      </c>
      <c r="AU298" s="227" t="s">
        <v>86</v>
      </c>
      <c r="AY298" s="17" t="s">
        <v>125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7" t="s">
        <v>84</v>
      </c>
      <c r="BK298" s="228">
        <f>ROUND(I298*H298,2)</f>
        <v>0</v>
      </c>
      <c r="BL298" s="17" t="s">
        <v>222</v>
      </c>
      <c r="BM298" s="227" t="s">
        <v>397</v>
      </c>
    </row>
    <row r="299" spans="1:51" s="13" customFormat="1" ht="12">
      <c r="A299" s="13"/>
      <c r="B299" s="229"/>
      <c r="C299" s="230"/>
      <c r="D299" s="231" t="s">
        <v>134</v>
      </c>
      <c r="E299" s="232" t="s">
        <v>1</v>
      </c>
      <c r="F299" s="233" t="s">
        <v>398</v>
      </c>
      <c r="G299" s="230"/>
      <c r="H299" s="234">
        <v>3.5</v>
      </c>
      <c r="I299" s="235"/>
      <c r="J299" s="230"/>
      <c r="K299" s="230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134</v>
      </c>
      <c r="AU299" s="240" t="s">
        <v>86</v>
      </c>
      <c r="AV299" s="13" t="s">
        <v>86</v>
      </c>
      <c r="AW299" s="13" t="s">
        <v>32</v>
      </c>
      <c r="AX299" s="13" t="s">
        <v>84</v>
      </c>
      <c r="AY299" s="240" t="s">
        <v>125</v>
      </c>
    </row>
    <row r="300" spans="1:65" s="2" customFormat="1" ht="33" customHeight="1">
      <c r="A300" s="38"/>
      <c r="B300" s="39"/>
      <c r="C300" s="215" t="s">
        <v>399</v>
      </c>
      <c r="D300" s="215" t="s">
        <v>128</v>
      </c>
      <c r="E300" s="216" t="s">
        <v>400</v>
      </c>
      <c r="F300" s="217" t="s">
        <v>401</v>
      </c>
      <c r="G300" s="218" t="s">
        <v>156</v>
      </c>
      <c r="H300" s="219">
        <v>20.5</v>
      </c>
      <c r="I300" s="220"/>
      <c r="J300" s="221">
        <f>ROUND(I300*H300,2)</f>
        <v>0</v>
      </c>
      <c r="K300" s="222"/>
      <c r="L300" s="44"/>
      <c r="M300" s="223" t="s">
        <v>1</v>
      </c>
      <c r="N300" s="224" t="s">
        <v>41</v>
      </c>
      <c r="O300" s="91"/>
      <c r="P300" s="225">
        <f>O300*H300</f>
        <v>0</v>
      </c>
      <c r="Q300" s="225">
        <v>0.00106</v>
      </c>
      <c r="R300" s="225">
        <f>Q300*H300</f>
        <v>0.02173</v>
      </c>
      <c r="S300" s="225">
        <v>0</v>
      </c>
      <c r="T300" s="22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7" t="s">
        <v>222</v>
      </c>
      <c r="AT300" s="227" t="s">
        <v>128</v>
      </c>
      <c r="AU300" s="227" t="s">
        <v>86</v>
      </c>
      <c r="AY300" s="17" t="s">
        <v>125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7" t="s">
        <v>84</v>
      </c>
      <c r="BK300" s="228">
        <f>ROUND(I300*H300,2)</f>
        <v>0</v>
      </c>
      <c r="BL300" s="17" t="s">
        <v>222</v>
      </c>
      <c r="BM300" s="227" t="s">
        <v>402</v>
      </c>
    </row>
    <row r="301" spans="1:51" s="13" customFormat="1" ht="12">
      <c r="A301" s="13"/>
      <c r="B301" s="229"/>
      <c r="C301" s="230"/>
      <c r="D301" s="231" t="s">
        <v>134</v>
      </c>
      <c r="E301" s="232" t="s">
        <v>1</v>
      </c>
      <c r="F301" s="233" t="s">
        <v>392</v>
      </c>
      <c r="G301" s="230"/>
      <c r="H301" s="234">
        <v>12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134</v>
      </c>
      <c r="AU301" s="240" t="s">
        <v>86</v>
      </c>
      <c r="AV301" s="13" t="s">
        <v>86</v>
      </c>
      <c r="AW301" s="13" t="s">
        <v>32</v>
      </c>
      <c r="AX301" s="13" t="s">
        <v>76</v>
      </c>
      <c r="AY301" s="240" t="s">
        <v>125</v>
      </c>
    </row>
    <row r="302" spans="1:51" s="13" customFormat="1" ht="12">
      <c r="A302" s="13"/>
      <c r="B302" s="229"/>
      <c r="C302" s="230"/>
      <c r="D302" s="231" t="s">
        <v>134</v>
      </c>
      <c r="E302" s="232" t="s">
        <v>1</v>
      </c>
      <c r="F302" s="233" t="s">
        <v>393</v>
      </c>
      <c r="G302" s="230"/>
      <c r="H302" s="234">
        <v>8.5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134</v>
      </c>
      <c r="AU302" s="240" t="s">
        <v>86</v>
      </c>
      <c r="AV302" s="13" t="s">
        <v>86</v>
      </c>
      <c r="AW302" s="13" t="s">
        <v>32</v>
      </c>
      <c r="AX302" s="13" t="s">
        <v>76</v>
      </c>
      <c r="AY302" s="240" t="s">
        <v>125</v>
      </c>
    </row>
    <row r="303" spans="1:51" s="14" customFormat="1" ht="12">
      <c r="A303" s="14"/>
      <c r="B303" s="241"/>
      <c r="C303" s="242"/>
      <c r="D303" s="231" t="s">
        <v>134</v>
      </c>
      <c r="E303" s="243" t="s">
        <v>1</v>
      </c>
      <c r="F303" s="244" t="s">
        <v>140</v>
      </c>
      <c r="G303" s="242"/>
      <c r="H303" s="245">
        <v>20.5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134</v>
      </c>
      <c r="AU303" s="251" t="s">
        <v>86</v>
      </c>
      <c r="AV303" s="14" t="s">
        <v>132</v>
      </c>
      <c r="AW303" s="14" t="s">
        <v>32</v>
      </c>
      <c r="AX303" s="14" t="s">
        <v>84</v>
      </c>
      <c r="AY303" s="251" t="s">
        <v>125</v>
      </c>
    </row>
    <row r="304" spans="1:65" s="2" customFormat="1" ht="24.15" customHeight="1">
      <c r="A304" s="38"/>
      <c r="B304" s="39"/>
      <c r="C304" s="215" t="s">
        <v>403</v>
      </c>
      <c r="D304" s="215" t="s">
        <v>128</v>
      </c>
      <c r="E304" s="216" t="s">
        <v>404</v>
      </c>
      <c r="F304" s="217" t="s">
        <v>405</v>
      </c>
      <c r="G304" s="218" t="s">
        <v>156</v>
      </c>
      <c r="H304" s="219">
        <v>9.47</v>
      </c>
      <c r="I304" s="220"/>
      <c r="J304" s="221">
        <f>ROUND(I304*H304,2)</f>
        <v>0</v>
      </c>
      <c r="K304" s="222"/>
      <c r="L304" s="44"/>
      <c r="M304" s="223" t="s">
        <v>1</v>
      </c>
      <c r="N304" s="224" t="s">
        <v>41</v>
      </c>
      <c r="O304" s="91"/>
      <c r="P304" s="225">
        <f>O304*H304</f>
        <v>0</v>
      </c>
      <c r="Q304" s="225">
        <v>0.00132</v>
      </c>
      <c r="R304" s="225">
        <f>Q304*H304</f>
        <v>0.0125004</v>
      </c>
      <c r="S304" s="225">
        <v>0</v>
      </c>
      <c r="T304" s="22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7" t="s">
        <v>222</v>
      </c>
      <c r="AT304" s="227" t="s">
        <v>128</v>
      </c>
      <c r="AU304" s="227" t="s">
        <v>86</v>
      </c>
      <c r="AY304" s="17" t="s">
        <v>125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7" t="s">
        <v>84</v>
      </c>
      <c r="BK304" s="228">
        <f>ROUND(I304*H304,2)</f>
        <v>0</v>
      </c>
      <c r="BL304" s="17" t="s">
        <v>222</v>
      </c>
      <c r="BM304" s="227" t="s">
        <v>406</v>
      </c>
    </row>
    <row r="305" spans="1:65" s="2" customFormat="1" ht="24.15" customHeight="1">
      <c r="A305" s="38"/>
      <c r="B305" s="39"/>
      <c r="C305" s="215" t="s">
        <v>407</v>
      </c>
      <c r="D305" s="215" t="s">
        <v>128</v>
      </c>
      <c r="E305" s="216" t="s">
        <v>408</v>
      </c>
      <c r="F305" s="217" t="s">
        <v>409</v>
      </c>
      <c r="G305" s="218" t="s">
        <v>380</v>
      </c>
      <c r="H305" s="273"/>
      <c r="I305" s="220"/>
      <c r="J305" s="221">
        <f>ROUND(I305*H305,2)</f>
        <v>0</v>
      </c>
      <c r="K305" s="222"/>
      <c r="L305" s="44"/>
      <c r="M305" s="223" t="s">
        <v>1</v>
      </c>
      <c r="N305" s="224" t="s">
        <v>41</v>
      </c>
      <c r="O305" s="91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7" t="s">
        <v>222</v>
      </c>
      <c r="AT305" s="227" t="s">
        <v>128</v>
      </c>
      <c r="AU305" s="227" t="s">
        <v>86</v>
      </c>
      <c r="AY305" s="17" t="s">
        <v>125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7" t="s">
        <v>84</v>
      </c>
      <c r="BK305" s="228">
        <f>ROUND(I305*H305,2)</f>
        <v>0</v>
      </c>
      <c r="BL305" s="17" t="s">
        <v>222</v>
      </c>
      <c r="BM305" s="227" t="s">
        <v>410</v>
      </c>
    </row>
    <row r="306" spans="1:63" s="12" customFormat="1" ht="22.8" customHeight="1">
      <c r="A306" s="12"/>
      <c r="B306" s="199"/>
      <c r="C306" s="200"/>
      <c r="D306" s="201" t="s">
        <v>75</v>
      </c>
      <c r="E306" s="213" t="s">
        <v>411</v>
      </c>
      <c r="F306" s="213" t="s">
        <v>412</v>
      </c>
      <c r="G306" s="200"/>
      <c r="H306" s="200"/>
      <c r="I306" s="203"/>
      <c r="J306" s="214">
        <f>BK306</f>
        <v>0</v>
      </c>
      <c r="K306" s="200"/>
      <c r="L306" s="205"/>
      <c r="M306" s="206"/>
      <c r="N306" s="207"/>
      <c r="O306" s="207"/>
      <c r="P306" s="208">
        <f>SUM(P307:P313)</f>
        <v>0</v>
      </c>
      <c r="Q306" s="207"/>
      <c r="R306" s="208">
        <f>SUM(R307:R313)</f>
        <v>6.2793516</v>
      </c>
      <c r="S306" s="207"/>
      <c r="T306" s="209">
        <f>SUM(T307:T313)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0" t="s">
        <v>86</v>
      </c>
      <c r="AT306" s="211" t="s">
        <v>75</v>
      </c>
      <c r="AU306" s="211" t="s">
        <v>84</v>
      </c>
      <c r="AY306" s="210" t="s">
        <v>125</v>
      </c>
      <c r="BK306" s="212">
        <f>SUM(BK307:BK313)</f>
        <v>0</v>
      </c>
    </row>
    <row r="307" spans="1:65" s="2" customFormat="1" ht="24.15" customHeight="1">
      <c r="A307" s="38"/>
      <c r="B307" s="39"/>
      <c r="C307" s="215" t="s">
        <v>413</v>
      </c>
      <c r="D307" s="215" t="s">
        <v>128</v>
      </c>
      <c r="E307" s="216" t="s">
        <v>414</v>
      </c>
      <c r="F307" s="217" t="s">
        <v>415</v>
      </c>
      <c r="G307" s="218" t="s">
        <v>150</v>
      </c>
      <c r="H307" s="219">
        <v>86.093</v>
      </c>
      <c r="I307" s="220"/>
      <c r="J307" s="221">
        <f>ROUND(I307*H307,2)</f>
        <v>0</v>
      </c>
      <c r="K307" s="222"/>
      <c r="L307" s="44"/>
      <c r="M307" s="223" t="s">
        <v>1</v>
      </c>
      <c r="N307" s="224" t="s">
        <v>41</v>
      </c>
      <c r="O307" s="91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7" t="s">
        <v>222</v>
      </c>
      <c r="AT307" s="227" t="s">
        <v>128</v>
      </c>
      <c r="AU307" s="227" t="s">
        <v>86</v>
      </c>
      <c r="AY307" s="17" t="s">
        <v>125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7" t="s">
        <v>84</v>
      </c>
      <c r="BK307" s="228">
        <f>ROUND(I307*H307,2)</f>
        <v>0</v>
      </c>
      <c r="BL307" s="17" t="s">
        <v>222</v>
      </c>
      <c r="BM307" s="227" t="s">
        <v>416</v>
      </c>
    </row>
    <row r="308" spans="1:51" s="13" customFormat="1" ht="12">
      <c r="A308" s="13"/>
      <c r="B308" s="229"/>
      <c r="C308" s="230"/>
      <c r="D308" s="231" t="s">
        <v>134</v>
      </c>
      <c r="E308" s="232" t="s">
        <v>1</v>
      </c>
      <c r="F308" s="233" t="s">
        <v>417</v>
      </c>
      <c r="G308" s="230"/>
      <c r="H308" s="234">
        <v>86.093</v>
      </c>
      <c r="I308" s="235"/>
      <c r="J308" s="230"/>
      <c r="K308" s="230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134</v>
      </c>
      <c r="AU308" s="240" t="s">
        <v>86</v>
      </c>
      <c r="AV308" s="13" t="s">
        <v>86</v>
      </c>
      <c r="AW308" s="13" t="s">
        <v>32</v>
      </c>
      <c r="AX308" s="13" t="s">
        <v>84</v>
      </c>
      <c r="AY308" s="240" t="s">
        <v>125</v>
      </c>
    </row>
    <row r="309" spans="1:65" s="2" customFormat="1" ht="16.5" customHeight="1">
      <c r="A309" s="38"/>
      <c r="B309" s="39"/>
      <c r="C309" s="262" t="s">
        <v>418</v>
      </c>
      <c r="D309" s="262" t="s">
        <v>274</v>
      </c>
      <c r="E309" s="263" t="s">
        <v>419</v>
      </c>
      <c r="F309" s="264" t="s">
        <v>420</v>
      </c>
      <c r="G309" s="265" t="s">
        <v>193</v>
      </c>
      <c r="H309" s="266">
        <v>3099.348</v>
      </c>
      <c r="I309" s="267"/>
      <c r="J309" s="268">
        <f>ROUND(I309*H309,2)</f>
        <v>0</v>
      </c>
      <c r="K309" s="269"/>
      <c r="L309" s="270"/>
      <c r="M309" s="271" t="s">
        <v>1</v>
      </c>
      <c r="N309" s="272" t="s">
        <v>41</v>
      </c>
      <c r="O309" s="91"/>
      <c r="P309" s="225">
        <f>O309*H309</f>
        <v>0</v>
      </c>
      <c r="Q309" s="225">
        <v>0.0017</v>
      </c>
      <c r="R309" s="225">
        <f>Q309*H309</f>
        <v>5.2688916</v>
      </c>
      <c r="S309" s="225">
        <v>0</v>
      </c>
      <c r="T309" s="22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7" t="s">
        <v>277</v>
      </c>
      <c r="AT309" s="227" t="s">
        <v>274</v>
      </c>
      <c r="AU309" s="227" t="s">
        <v>86</v>
      </c>
      <c r="AY309" s="17" t="s">
        <v>125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7" t="s">
        <v>84</v>
      </c>
      <c r="BK309" s="228">
        <f>ROUND(I309*H309,2)</f>
        <v>0</v>
      </c>
      <c r="BL309" s="17" t="s">
        <v>222</v>
      </c>
      <c r="BM309" s="227" t="s">
        <v>421</v>
      </c>
    </row>
    <row r="310" spans="1:51" s="13" customFormat="1" ht="12">
      <c r="A310" s="13"/>
      <c r="B310" s="229"/>
      <c r="C310" s="230"/>
      <c r="D310" s="231" t="s">
        <v>134</v>
      </c>
      <c r="E310" s="232" t="s">
        <v>1</v>
      </c>
      <c r="F310" s="233" t="s">
        <v>422</v>
      </c>
      <c r="G310" s="230"/>
      <c r="H310" s="234">
        <v>3099.348</v>
      </c>
      <c r="I310" s="235"/>
      <c r="J310" s="230"/>
      <c r="K310" s="230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134</v>
      </c>
      <c r="AU310" s="240" t="s">
        <v>86</v>
      </c>
      <c r="AV310" s="13" t="s">
        <v>86</v>
      </c>
      <c r="AW310" s="13" t="s">
        <v>32</v>
      </c>
      <c r="AX310" s="13" t="s">
        <v>84</v>
      </c>
      <c r="AY310" s="240" t="s">
        <v>125</v>
      </c>
    </row>
    <row r="311" spans="1:65" s="2" customFormat="1" ht="33" customHeight="1">
      <c r="A311" s="38"/>
      <c r="B311" s="39"/>
      <c r="C311" s="215" t="s">
        <v>423</v>
      </c>
      <c r="D311" s="215" t="s">
        <v>128</v>
      </c>
      <c r="E311" s="216" t="s">
        <v>424</v>
      </c>
      <c r="F311" s="217" t="s">
        <v>425</v>
      </c>
      <c r="G311" s="218" t="s">
        <v>150</v>
      </c>
      <c r="H311" s="219">
        <v>66</v>
      </c>
      <c r="I311" s="220"/>
      <c r="J311" s="221">
        <f>ROUND(I311*H311,2)</f>
        <v>0</v>
      </c>
      <c r="K311" s="222"/>
      <c r="L311" s="44"/>
      <c r="M311" s="223" t="s">
        <v>1</v>
      </c>
      <c r="N311" s="224" t="s">
        <v>41</v>
      </c>
      <c r="O311" s="91"/>
      <c r="P311" s="225">
        <f>O311*H311</f>
        <v>0</v>
      </c>
      <c r="Q311" s="225">
        <v>0.01531</v>
      </c>
      <c r="R311" s="225">
        <f>Q311*H311</f>
        <v>1.0104600000000001</v>
      </c>
      <c r="S311" s="225">
        <v>0</v>
      </c>
      <c r="T311" s="22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7" t="s">
        <v>222</v>
      </c>
      <c r="AT311" s="227" t="s">
        <v>128</v>
      </c>
      <c r="AU311" s="227" t="s">
        <v>86</v>
      </c>
      <c r="AY311" s="17" t="s">
        <v>125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7" t="s">
        <v>84</v>
      </c>
      <c r="BK311" s="228">
        <f>ROUND(I311*H311,2)</f>
        <v>0</v>
      </c>
      <c r="BL311" s="17" t="s">
        <v>222</v>
      </c>
      <c r="BM311" s="227" t="s">
        <v>426</v>
      </c>
    </row>
    <row r="312" spans="1:51" s="13" customFormat="1" ht="12">
      <c r="A312" s="13"/>
      <c r="B312" s="229"/>
      <c r="C312" s="230"/>
      <c r="D312" s="231" t="s">
        <v>134</v>
      </c>
      <c r="E312" s="232" t="s">
        <v>1</v>
      </c>
      <c r="F312" s="233" t="s">
        <v>427</v>
      </c>
      <c r="G312" s="230"/>
      <c r="H312" s="234">
        <v>66</v>
      </c>
      <c r="I312" s="235"/>
      <c r="J312" s="230"/>
      <c r="K312" s="230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134</v>
      </c>
      <c r="AU312" s="240" t="s">
        <v>86</v>
      </c>
      <c r="AV312" s="13" t="s">
        <v>86</v>
      </c>
      <c r="AW312" s="13" t="s">
        <v>32</v>
      </c>
      <c r="AX312" s="13" t="s">
        <v>84</v>
      </c>
      <c r="AY312" s="240" t="s">
        <v>125</v>
      </c>
    </row>
    <row r="313" spans="1:65" s="2" customFormat="1" ht="24.15" customHeight="1">
      <c r="A313" s="38"/>
      <c r="B313" s="39"/>
      <c r="C313" s="215" t="s">
        <v>428</v>
      </c>
      <c r="D313" s="215" t="s">
        <v>128</v>
      </c>
      <c r="E313" s="216" t="s">
        <v>429</v>
      </c>
      <c r="F313" s="217" t="s">
        <v>430</v>
      </c>
      <c r="G313" s="218" t="s">
        <v>380</v>
      </c>
      <c r="H313" s="273"/>
      <c r="I313" s="220"/>
      <c r="J313" s="221">
        <f>ROUND(I313*H313,2)</f>
        <v>0</v>
      </c>
      <c r="K313" s="222"/>
      <c r="L313" s="44"/>
      <c r="M313" s="223" t="s">
        <v>1</v>
      </c>
      <c r="N313" s="224" t="s">
        <v>41</v>
      </c>
      <c r="O313" s="91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7" t="s">
        <v>222</v>
      </c>
      <c r="AT313" s="227" t="s">
        <v>128</v>
      </c>
      <c r="AU313" s="227" t="s">
        <v>86</v>
      </c>
      <c r="AY313" s="17" t="s">
        <v>125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7" t="s">
        <v>84</v>
      </c>
      <c r="BK313" s="228">
        <f>ROUND(I313*H313,2)</f>
        <v>0</v>
      </c>
      <c r="BL313" s="17" t="s">
        <v>222</v>
      </c>
      <c r="BM313" s="227" t="s">
        <v>431</v>
      </c>
    </row>
    <row r="314" spans="1:63" s="12" customFormat="1" ht="22.8" customHeight="1">
      <c r="A314" s="12"/>
      <c r="B314" s="199"/>
      <c r="C314" s="200"/>
      <c r="D314" s="201" t="s">
        <v>75</v>
      </c>
      <c r="E314" s="213" t="s">
        <v>432</v>
      </c>
      <c r="F314" s="213" t="s">
        <v>433</v>
      </c>
      <c r="G314" s="200"/>
      <c r="H314" s="200"/>
      <c r="I314" s="203"/>
      <c r="J314" s="214">
        <f>BK314</f>
        <v>0</v>
      </c>
      <c r="K314" s="200"/>
      <c r="L314" s="205"/>
      <c r="M314" s="206"/>
      <c r="N314" s="207"/>
      <c r="O314" s="207"/>
      <c r="P314" s="208">
        <f>SUM(P315:P317)</f>
        <v>0</v>
      </c>
      <c r="Q314" s="207"/>
      <c r="R314" s="208">
        <f>SUM(R315:R317)</f>
        <v>0</v>
      </c>
      <c r="S314" s="207"/>
      <c r="T314" s="209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0" t="s">
        <v>86</v>
      </c>
      <c r="AT314" s="211" t="s">
        <v>75</v>
      </c>
      <c r="AU314" s="211" t="s">
        <v>84</v>
      </c>
      <c r="AY314" s="210" t="s">
        <v>125</v>
      </c>
      <c r="BK314" s="212">
        <f>SUM(BK315:BK317)</f>
        <v>0</v>
      </c>
    </row>
    <row r="315" spans="1:65" s="2" customFormat="1" ht="33" customHeight="1">
      <c r="A315" s="38"/>
      <c r="B315" s="39"/>
      <c r="C315" s="215" t="s">
        <v>434</v>
      </c>
      <c r="D315" s="215" t="s">
        <v>128</v>
      </c>
      <c r="E315" s="216" t="s">
        <v>435</v>
      </c>
      <c r="F315" s="217" t="s">
        <v>436</v>
      </c>
      <c r="G315" s="218" t="s">
        <v>193</v>
      </c>
      <c r="H315" s="219">
        <v>1</v>
      </c>
      <c r="I315" s="220"/>
      <c r="J315" s="221">
        <f>ROUND(I315*H315,2)</f>
        <v>0</v>
      </c>
      <c r="K315" s="222"/>
      <c r="L315" s="44"/>
      <c r="M315" s="223" t="s">
        <v>1</v>
      </c>
      <c r="N315" s="224" t="s">
        <v>41</v>
      </c>
      <c r="O315" s="91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7" t="s">
        <v>222</v>
      </c>
      <c r="AT315" s="227" t="s">
        <v>128</v>
      </c>
      <c r="AU315" s="227" t="s">
        <v>86</v>
      </c>
      <c r="AY315" s="17" t="s">
        <v>125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7" t="s">
        <v>84</v>
      </c>
      <c r="BK315" s="228">
        <f>ROUND(I315*H315,2)</f>
        <v>0</v>
      </c>
      <c r="BL315" s="17" t="s">
        <v>222</v>
      </c>
      <c r="BM315" s="227" t="s">
        <v>437</v>
      </c>
    </row>
    <row r="316" spans="1:65" s="2" customFormat="1" ht="37.8" customHeight="1">
      <c r="A316" s="38"/>
      <c r="B316" s="39"/>
      <c r="C316" s="215" t="s">
        <v>438</v>
      </c>
      <c r="D316" s="215" t="s">
        <v>128</v>
      </c>
      <c r="E316" s="216" t="s">
        <v>439</v>
      </c>
      <c r="F316" s="217" t="s">
        <v>440</v>
      </c>
      <c r="G316" s="218" t="s">
        <v>193</v>
      </c>
      <c r="H316" s="219">
        <v>1</v>
      </c>
      <c r="I316" s="220"/>
      <c r="J316" s="221">
        <f>ROUND(I316*H316,2)</f>
        <v>0</v>
      </c>
      <c r="K316" s="222"/>
      <c r="L316" s="44"/>
      <c r="M316" s="223" t="s">
        <v>1</v>
      </c>
      <c r="N316" s="224" t="s">
        <v>41</v>
      </c>
      <c r="O316" s="91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7" t="s">
        <v>222</v>
      </c>
      <c r="AT316" s="227" t="s">
        <v>128</v>
      </c>
      <c r="AU316" s="227" t="s">
        <v>86</v>
      </c>
      <c r="AY316" s="17" t="s">
        <v>125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7" t="s">
        <v>84</v>
      </c>
      <c r="BK316" s="228">
        <f>ROUND(I316*H316,2)</f>
        <v>0</v>
      </c>
      <c r="BL316" s="17" t="s">
        <v>222</v>
      </c>
      <c r="BM316" s="227" t="s">
        <v>441</v>
      </c>
    </row>
    <row r="317" spans="1:65" s="2" customFormat="1" ht="24.15" customHeight="1">
      <c r="A317" s="38"/>
      <c r="B317" s="39"/>
      <c r="C317" s="215" t="s">
        <v>442</v>
      </c>
      <c r="D317" s="215" t="s">
        <v>128</v>
      </c>
      <c r="E317" s="216" t="s">
        <v>443</v>
      </c>
      <c r="F317" s="217" t="s">
        <v>444</v>
      </c>
      <c r="G317" s="218" t="s">
        <v>380</v>
      </c>
      <c r="H317" s="273"/>
      <c r="I317" s="220"/>
      <c r="J317" s="221">
        <f>ROUND(I317*H317,2)</f>
        <v>0</v>
      </c>
      <c r="K317" s="222"/>
      <c r="L317" s="44"/>
      <c r="M317" s="223" t="s">
        <v>1</v>
      </c>
      <c r="N317" s="224" t="s">
        <v>41</v>
      </c>
      <c r="O317" s="91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7" t="s">
        <v>222</v>
      </c>
      <c r="AT317" s="227" t="s">
        <v>128</v>
      </c>
      <c r="AU317" s="227" t="s">
        <v>86</v>
      </c>
      <c r="AY317" s="17" t="s">
        <v>125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7" t="s">
        <v>84</v>
      </c>
      <c r="BK317" s="228">
        <f>ROUND(I317*H317,2)</f>
        <v>0</v>
      </c>
      <c r="BL317" s="17" t="s">
        <v>222</v>
      </c>
      <c r="BM317" s="227" t="s">
        <v>445</v>
      </c>
    </row>
    <row r="318" spans="1:63" s="12" customFormat="1" ht="22.8" customHeight="1">
      <c r="A318" s="12"/>
      <c r="B318" s="199"/>
      <c r="C318" s="200"/>
      <c r="D318" s="201" t="s">
        <v>75</v>
      </c>
      <c r="E318" s="213" t="s">
        <v>446</v>
      </c>
      <c r="F318" s="213" t="s">
        <v>447</v>
      </c>
      <c r="G318" s="200"/>
      <c r="H318" s="200"/>
      <c r="I318" s="203"/>
      <c r="J318" s="214">
        <f>BK318</f>
        <v>0</v>
      </c>
      <c r="K318" s="200"/>
      <c r="L318" s="205"/>
      <c r="M318" s="206"/>
      <c r="N318" s="207"/>
      <c r="O318" s="207"/>
      <c r="P318" s="208">
        <f>SUM(P319:P335)</f>
        <v>0</v>
      </c>
      <c r="Q318" s="207"/>
      <c r="R318" s="208">
        <f>SUM(R319:R335)</f>
        <v>0.0988116</v>
      </c>
      <c r="S318" s="207"/>
      <c r="T318" s="209">
        <f>SUM(T319:T335)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0" t="s">
        <v>86</v>
      </c>
      <c r="AT318" s="211" t="s">
        <v>75</v>
      </c>
      <c r="AU318" s="211" t="s">
        <v>84</v>
      </c>
      <c r="AY318" s="210" t="s">
        <v>125</v>
      </c>
      <c r="BK318" s="212">
        <f>SUM(BK319:BK335)</f>
        <v>0</v>
      </c>
    </row>
    <row r="319" spans="1:65" s="2" customFormat="1" ht="37.8" customHeight="1">
      <c r="A319" s="38"/>
      <c r="B319" s="39"/>
      <c r="C319" s="215" t="s">
        <v>448</v>
      </c>
      <c r="D319" s="215" t="s">
        <v>128</v>
      </c>
      <c r="E319" s="216" t="s">
        <v>449</v>
      </c>
      <c r="F319" s="217" t="s">
        <v>450</v>
      </c>
      <c r="G319" s="218" t="s">
        <v>150</v>
      </c>
      <c r="H319" s="219">
        <v>132</v>
      </c>
      <c r="I319" s="220"/>
      <c r="J319" s="221">
        <f>ROUND(I319*H319,2)</f>
        <v>0</v>
      </c>
      <c r="K319" s="222"/>
      <c r="L319" s="44"/>
      <c r="M319" s="223" t="s">
        <v>1</v>
      </c>
      <c r="N319" s="224" t="s">
        <v>41</v>
      </c>
      <c r="O319" s="91"/>
      <c r="P319" s="225">
        <f>O319*H319</f>
        <v>0</v>
      </c>
      <c r="Q319" s="225">
        <v>0.00044</v>
      </c>
      <c r="R319" s="225">
        <f>Q319*H319</f>
        <v>0.05808</v>
      </c>
      <c r="S319" s="225">
        <v>0</v>
      </c>
      <c r="T319" s="226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7" t="s">
        <v>222</v>
      </c>
      <c r="AT319" s="227" t="s">
        <v>128</v>
      </c>
      <c r="AU319" s="227" t="s">
        <v>86</v>
      </c>
      <c r="AY319" s="17" t="s">
        <v>125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7" t="s">
        <v>84</v>
      </c>
      <c r="BK319" s="228">
        <f>ROUND(I319*H319,2)</f>
        <v>0</v>
      </c>
      <c r="BL319" s="17" t="s">
        <v>222</v>
      </c>
      <c r="BM319" s="227" t="s">
        <v>451</v>
      </c>
    </row>
    <row r="320" spans="1:51" s="13" customFormat="1" ht="12">
      <c r="A320" s="13"/>
      <c r="B320" s="229"/>
      <c r="C320" s="230"/>
      <c r="D320" s="231" t="s">
        <v>134</v>
      </c>
      <c r="E320" s="232" t="s">
        <v>1</v>
      </c>
      <c r="F320" s="233" t="s">
        <v>452</v>
      </c>
      <c r="G320" s="230"/>
      <c r="H320" s="234">
        <v>132</v>
      </c>
      <c r="I320" s="235"/>
      <c r="J320" s="230"/>
      <c r="K320" s="230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134</v>
      </c>
      <c r="AU320" s="240" t="s">
        <v>86</v>
      </c>
      <c r="AV320" s="13" t="s">
        <v>86</v>
      </c>
      <c r="AW320" s="13" t="s">
        <v>32</v>
      </c>
      <c r="AX320" s="13" t="s">
        <v>84</v>
      </c>
      <c r="AY320" s="240" t="s">
        <v>125</v>
      </c>
    </row>
    <row r="321" spans="1:65" s="2" customFormat="1" ht="24.15" customHeight="1">
      <c r="A321" s="38"/>
      <c r="B321" s="39"/>
      <c r="C321" s="215" t="s">
        <v>453</v>
      </c>
      <c r="D321" s="215" t="s">
        <v>128</v>
      </c>
      <c r="E321" s="216" t="s">
        <v>454</v>
      </c>
      <c r="F321" s="217" t="s">
        <v>455</v>
      </c>
      <c r="G321" s="218" t="s">
        <v>150</v>
      </c>
      <c r="H321" s="219">
        <v>15.04</v>
      </c>
      <c r="I321" s="220"/>
      <c r="J321" s="221">
        <f>ROUND(I321*H321,2)</f>
        <v>0</v>
      </c>
      <c r="K321" s="222"/>
      <c r="L321" s="44"/>
      <c r="M321" s="223" t="s">
        <v>1</v>
      </c>
      <c r="N321" s="224" t="s">
        <v>41</v>
      </c>
      <c r="O321" s="91"/>
      <c r="P321" s="225">
        <f>O321*H321</f>
        <v>0</v>
      </c>
      <c r="Q321" s="225">
        <v>0.00017</v>
      </c>
      <c r="R321" s="225">
        <f>Q321*H321</f>
        <v>0.0025568</v>
      </c>
      <c r="S321" s="225">
        <v>0</v>
      </c>
      <c r="T321" s="22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7" t="s">
        <v>222</v>
      </c>
      <c r="AT321" s="227" t="s">
        <v>128</v>
      </c>
      <c r="AU321" s="227" t="s">
        <v>86</v>
      </c>
      <c r="AY321" s="17" t="s">
        <v>125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7" t="s">
        <v>84</v>
      </c>
      <c r="BK321" s="228">
        <f>ROUND(I321*H321,2)</f>
        <v>0</v>
      </c>
      <c r="BL321" s="17" t="s">
        <v>222</v>
      </c>
      <c r="BM321" s="227" t="s">
        <v>456</v>
      </c>
    </row>
    <row r="322" spans="1:51" s="13" customFormat="1" ht="12">
      <c r="A322" s="13"/>
      <c r="B322" s="229"/>
      <c r="C322" s="230"/>
      <c r="D322" s="231" t="s">
        <v>134</v>
      </c>
      <c r="E322" s="232" t="s">
        <v>1</v>
      </c>
      <c r="F322" s="233" t="s">
        <v>371</v>
      </c>
      <c r="G322" s="230"/>
      <c r="H322" s="234">
        <v>1</v>
      </c>
      <c r="I322" s="235"/>
      <c r="J322" s="230"/>
      <c r="K322" s="230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134</v>
      </c>
      <c r="AU322" s="240" t="s">
        <v>86</v>
      </c>
      <c r="AV322" s="13" t="s">
        <v>86</v>
      </c>
      <c r="AW322" s="13" t="s">
        <v>32</v>
      </c>
      <c r="AX322" s="13" t="s">
        <v>76</v>
      </c>
      <c r="AY322" s="240" t="s">
        <v>125</v>
      </c>
    </row>
    <row r="323" spans="1:51" s="13" customFormat="1" ht="12">
      <c r="A323" s="13"/>
      <c r="B323" s="229"/>
      <c r="C323" s="230"/>
      <c r="D323" s="231" t="s">
        <v>134</v>
      </c>
      <c r="E323" s="232" t="s">
        <v>1</v>
      </c>
      <c r="F323" s="233" t="s">
        <v>457</v>
      </c>
      <c r="G323" s="230"/>
      <c r="H323" s="234">
        <v>6.84</v>
      </c>
      <c r="I323" s="235"/>
      <c r="J323" s="230"/>
      <c r="K323" s="230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134</v>
      </c>
      <c r="AU323" s="240" t="s">
        <v>86</v>
      </c>
      <c r="AV323" s="13" t="s">
        <v>86</v>
      </c>
      <c r="AW323" s="13" t="s">
        <v>32</v>
      </c>
      <c r="AX323" s="13" t="s">
        <v>76</v>
      </c>
      <c r="AY323" s="240" t="s">
        <v>125</v>
      </c>
    </row>
    <row r="324" spans="1:51" s="13" customFormat="1" ht="12">
      <c r="A324" s="13"/>
      <c r="B324" s="229"/>
      <c r="C324" s="230"/>
      <c r="D324" s="231" t="s">
        <v>134</v>
      </c>
      <c r="E324" s="232" t="s">
        <v>1</v>
      </c>
      <c r="F324" s="233" t="s">
        <v>458</v>
      </c>
      <c r="G324" s="230"/>
      <c r="H324" s="234">
        <v>7.2</v>
      </c>
      <c r="I324" s="235"/>
      <c r="J324" s="230"/>
      <c r="K324" s="230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134</v>
      </c>
      <c r="AU324" s="240" t="s">
        <v>86</v>
      </c>
      <c r="AV324" s="13" t="s">
        <v>86</v>
      </c>
      <c r="AW324" s="13" t="s">
        <v>32</v>
      </c>
      <c r="AX324" s="13" t="s">
        <v>76</v>
      </c>
      <c r="AY324" s="240" t="s">
        <v>125</v>
      </c>
    </row>
    <row r="325" spans="1:51" s="14" customFormat="1" ht="12">
      <c r="A325" s="14"/>
      <c r="B325" s="241"/>
      <c r="C325" s="242"/>
      <c r="D325" s="231" t="s">
        <v>134</v>
      </c>
      <c r="E325" s="243" t="s">
        <v>1</v>
      </c>
      <c r="F325" s="244" t="s">
        <v>140</v>
      </c>
      <c r="G325" s="242"/>
      <c r="H325" s="245">
        <v>15.04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134</v>
      </c>
      <c r="AU325" s="251" t="s">
        <v>86</v>
      </c>
      <c r="AV325" s="14" t="s">
        <v>132</v>
      </c>
      <c r="AW325" s="14" t="s">
        <v>32</v>
      </c>
      <c r="AX325" s="14" t="s">
        <v>84</v>
      </c>
      <c r="AY325" s="251" t="s">
        <v>125</v>
      </c>
    </row>
    <row r="326" spans="1:65" s="2" customFormat="1" ht="24.15" customHeight="1">
      <c r="A326" s="38"/>
      <c r="B326" s="39"/>
      <c r="C326" s="215" t="s">
        <v>459</v>
      </c>
      <c r="D326" s="215" t="s">
        <v>128</v>
      </c>
      <c r="E326" s="216" t="s">
        <v>460</v>
      </c>
      <c r="F326" s="217" t="s">
        <v>461</v>
      </c>
      <c r="G326" s="218" t="s">
        <v>150</v>
      </c>
      <c r="H326" s="219">
        <v>40.84</v>
      </c>
      <c r="I326" s="220"/>
      <c r="J326" s="221">
        <f>ROUND(I326*H326,2)</f>
        <v>0</v>
      </c>
      <c r="K326" s="222"/>
      <c r="L326" s="44"/>
      <c r="M326" s="223" t="s">
        <v>1</v>
      </c>
      <c r="N326" s="224" t="s">
        <v>41</v>
      </c>
      <c r="O326" s="91"/>
      <c r="P326" s="225">
        <f>O326*H326</f>
        <v>0</v>
      </c>
      <c r="Q326" s="225">
        <v>0.00065</v>
      </c>
      <c r="R326" s="225">
        <f>Q326*H326</f>
        <v>0.026546</v>
      </c>
      <c r="S326" s="225">
        <v>0</v>
      </c>
      <c r="T326" s="22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7" t="s">
        <v>222</v>
      </c>
      <c r="AT326" s="227" t="s">
        <v>128</v>
      </c>
      <c r="AU326" s="227" t="s">
        <v>86</v>
      </c>
      <c r="AY326" s="17" t="s">
        <v>125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7" t="s">
        <v>84</v>
      </c>
      <c r="BK326" s="228">
        <f>ROUND(I326*H326,2)</f>
        <v>0</v>
      </c>
      <c r="BL326" s="17" t="s">
        <v>222</v>
      </c>
      <c r="BM326" s="227" t="s">
        <v>462</v>
      </c>
    </row>
    <row r="327" spans="1:51" s="13" customFormat="1" ht="12">
      <c r="A327" s="13"/>
      <c r="B327" s="229"/>
      <c r="C327" s="230"/>
      <c r="D327" s="231" t="s">
        <v>134</v>
      </c>
      <c r="E327" s="232" t="s">
        <v>1</v>
      </c>
      <c r="F327" s="233" t="s">
        <v>187</v>
      </c>
      <c r="G327" s="230"/>
      <c r="H327" s="234">
        <v>18.88</v>
      </c>
      <c r="I327" s="235"/>
      <c r="J327" s="230"/>
      <c r="K327" s="230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134</v>
      </c>
      <c r="AU327" s="240" t="s">
        <v>86</v>
      </c>
      <c r="AV327" s="13" t="s">
        <v>86</v>
      </c>
      <c r="AW327" s="13" t="s">
        <v>32</v>
      </c>
      <c r="AX327" s="13" t="s">
        <v>76</v>
      </c>
      <c r="AY327" s="240" t="s">
        <v>125</v>
      </c>
    </row>
    <row r="328" spans="1:51" s="15" customFormat="1" ht="12">
      <c r="A328" s="15"/>
      <c r="B328" s="252"/>
      <c r="C328" s="253"/>
      <c r="D328" s="231" t="s">
        <v>134</v>
      </c>
      <c r="E328" s="254" t="s">
        <v>1</v>
      </c>
      <c r="F328" s="255" t="s">
        <v>145</v>
      </c>
      <c r="G328" s="253"/>
      <c r="H328" s="254" t="s">
        <v>1</v>
      </c>
      <c r="I328" s="256"/>
      <c r="J328" s="253"/>
      <c r="K328" s="253"/>
      <c r="L328" s="257"/>
      <c r="M328" s="258"/>
      <c r="N328" s="259"/>
      <c r="O328" s="259"/>
      <c r="P328" s="259"/>
      <c r="Q328" s="259"/>
      <c r="R328" s="259"/>
      <c r="S328" s="259"/>
      <c r="T328" s="26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1" t="s">
        <v>134</v>
      </c>
      <c r="AU328" s="261" t="s">
        <v>86</v>
      </c>
      <c r="AV328" s="15" t="s">
        <v>84</v>
      </c>
      <c r="AW328" s="15" t="s">
        <v>32</v>
      </c>
      <c r="AX328" s="15" t="s">
        <v>76</v>
      </c>
      <c r="AY328" s="261" t="s">
        <v>125</v>
      </c>
    </row>
    <row r="329" spans="1:51" s="13" customFormat="1" ht="12">
      <c r="A329" s="13"/>
      <c r="B329" s="229"/>
      <c r="C329" s="230"/>
      <c r="D329" s="231" t="s">
        <v>134</v>
      </c>
      <c r="E329" s="232" t="s">
        <v>1</v>
      </c>
      <c r="F329" s="233" t="s">
        <v>188</v>
      </c>
      <c r="G329" s="230"/>
      <c r="H329" s="234">
        <v>9.915</v>
      </c>
      <c r="I329" s="235"/>
      <c r="J329" s="230"/>
      <c r="K329" s="230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134</v>
      </c>
      <c r="AU329" s="240" t="s">
        <v>86</v>
      </c>
      <c r="AV329" s="13" t="s">
        <v>86</v>
      </c>
      <c r="AW329" s="13" t="s">
        <v>32</v>
      </c>
      <c r="AX329" s="13" t="s">
        <v>76</v>
      </c>
      <c r="AY329" s="240" t="s">
        <v>125</v>
      </c>
    </row>
    <row r="330" spans="1:51" s="13" customFormat="1" ht="12">
      <c r="A330" s="13"/>
      <c r="B330" s="229"/>
      <c r="C330" s="230"/>
      <c r="D330" s="231" t="s">
        <v>134</v>
      </c>
      <c r="E330" s="232" t="s">
        <v>1</v>
      </c>
      <c r="F330" s="233" t="s">
        <v>189</v>
      </c>
      <c r="G330" s="230"/>
      <c r="H330" s="234">
        <v>12.045</v>
      </c>
      <c r="I330" s="235"/>
      <c r="J330" s="230"/>
      <c r="K330" s="230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134</v>
      </c>
      <c r="AU330" s="240" t="s">
        <v>86</v>
      </c>
      <c r="AV330" s="13" t="s">
        <v>86</v>
      </c>
      <c r="AW330" s="13" t="s">
        <v>32</v>
      </c>
      <c r="AX330" s="13" t="s">
        <v>76</v>
      </c>
      <c r="AY330" s="240" t="s">
        <v>125</v>
      </c>
    </row>
    <row r="331" spans="1:51" s="14" customFormat="1" ht="12">
      <c r="A331" s="14"/>
      <c r="B331" s="241"/>
      <c r="C331" s="242"/>
      <c r="D331" s="231" t="s">
        <v>134</v>
      </c>
      <c r="E331" s="243" t="s">
        <v>1</v>
      </c>
      <c r="F331" s="244" t="s">
        <v>140</v>
      </c>
      <c r="G331" s="242"/>
      <c r="H331" s="245">
        <v>40.84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134</v>
      </c>
      <c r="AU331" s="251" t="s">
        <v>86</v>
      </c>
      <c r="AV331" s="14" t="s">
        <v>132</v>
      </c>
      <c r="AW331" s="14" t="s">
        <v>32</v>
      </c>
      <c r="AX331" s="14" t="s">
        <v>84</v>
      </c>
      <c r="AY331" s="251" t="s">
        <v>125</v>
      </c>
    </row>
    <row r="332" spans="1:65" s="2" customFormat="1" ht="24.15" customHeight="1">
      <c r="A332" s="38"/>
      <c r="B332" s="39"/>
      <c r="C332" s="215" t="s">
        <v>463</v>
      </c>
      <c r="D332" s="215" t="s">
        <v>128</v>
      </c>
      <c r="E332" s="216" t="s">
        <v>464</v>
      </c>
      <c r="F332" s="217" t="s">
        <v>465</v>
      </c>
      <c r="G332" s="218" t="s">
        <v>150</v>
      </c>
      <c r="H332" s="219">
        <v>12.64</v>
      </c>
      <c r="I332" s="220"/>
      <c r="J332" s="221">
        <f>ROUND(I332*H332,2)</f>
        <v>0</v>
      </c>
      <c r="K332" s="222"/>
      <c r="L332" s="44"/>
      <c r="M332" s="223" t="s">
        <v>1</v>
      </c>
      <c r="N332" s="224" t="s">
        <v>41</v>
      </c>
      <c r="O332" s="91"/>
      <c r="P332" s="225">
        <f>O332*H332</f>
        <v>0</v>
      </c>
      <c r="Q332" s="225">
        <v>0.00092</v>
      </c>
      <c r="R332" s="225">
        <f>Q332*H332</f>
        <v>0.011628800000000002</v>
      </c>
      <c r="S332" s="225">
        <v>0</v>
      </c>
      <c r="T332" s="22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7" t="s">
        <v>222</v>
      </c>
      <c r="AT332" s="227" t="s">
        <v>128</v>
      </c>
      <c r="AU332" s="227" t="s">
        <v>86</v>
      </c>
      <c r="AY332" s="17" t="s">
        <v>125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7" t="s">
        <v>84</v>
      </c>
      <c r="BK332" s="228">
        <f>ROUND(I332*H332,2)</f>
        <v>0</v>
      </c>
      <c r="BL332" s="17" t="s">
        <v>222</v>
      </c>
      <c r="BM332" s="227" t="s">
        <v>466</v>
      </c>
    </row>
    <row r="333" spans="1:51" s="13" customFormat="1" ht="12">
      <c r="A333" s="13"/>
      <c r="B333" s="229"/>
      <c r="C333" s="230"/>
      <c r="D333" s="231" t="s">
        <v>134</v>
      </c>
      <c r="E333" s="232" t="s">
        <v>1</v>
      </c>
      <c r="F333" s="233" t="s">
        <v>467</v>
      </c>
      <c r="G333" s="230"/>
      <c r="H333" s="234">
        <v>8.36</v>
      </c>
      <c r="I333" s="235"/>
      <c r="J333" s="230"/>
      <c r="K333" s="230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134</v>
      </c>
      <c r="AU333" s="240" t="s">
        <v>86</v>
      </c>
      <c r="AV333" s="13" t="s">
        <v>86</v>
      </c>
      <c r="AW333" s="13" t="s">
        <v>32</v>
      </c>
      <c r="AX333" s="13" t="s">
        <v>76</v>
      </c>
      <c r="AY333" s="240" t="s">
        <v>125</v>
      </c>
    </row>
    <row r="334" spans="1:51" s="13" customFormat="1" ht="12">
      <c r="A334" s="13"/>
      <c r="B334" s="229"/>
      <c r="C334" s="230"/>
      <c r="D334" s="231" t="s">
        <v>134</v>
      </c>
      <c r="E334" s="232" t="s">
        <v>1</v>
      </c>
      <c r="F334" s="233" t="s">
        <v>468</v>
      </c>
      <c r="G334" s="230"/>
      <c r="H334" s="234">
        <v>4.28</v>
      </c>
      <c r="I334" s="235"/>
      <c r="J334" s="230"/>
      <c r="K334" s="230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134</v>
      </c>
      <c r="AU334" s="240" t="s">
        <v>86</v>
      </c>
      <c r="AV334" s="13" t="s">
        <v>86</v>
      </c>
      <c r="AW334" s="13" t="s">
        <v>32</v>
      </c>
      <c r="AX334" s="13" t="s">
        <v>76</v>
      </c>
      <c r="AY334" s="240" t="s">
        <v>125</v>
      </c>
    </row>
    <row r="335" spans="1:51" s="14" customFormat="1" ht="12">
      <c r="A335" s="14"/>
      <c r="B335" s="241"/>
      <c r="C335" s="242"/>
      <c r="D335" s="231" t="s">
        <v>134</v>
      </c>
      <c r="E335" s="243" t="s">
        <v>1</v>
      </c>
      <c r="F335" s="244" t="s">
        <v>140</v>
      </c>
      <c r="G335" s="242"/>
      <c r="H335" s="245">
        <v>12.64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134</v>
      </c>
      <c r="AU335" s="251" t="s">
        <v>86</v>
      </c>
      <c r="AV335" s="14" t="s">
        <v>132</v>
      </c>
      <c r="AW335" s="14" t="s">
        <v>32</v>
      </c>
      <c r="AX335" s="14" t="s">
        <v>84</v>
      </c>
      <c r="AY335" s="251" t="s">
        <v>125</v>
      </c>
    </row>
    <row r="336" spans="1:63" s="12" customFormat="1" ht="25.9" customHeight="1">
      <c r="A336" s="12"/>
      <c r="B336" s="199"/>
      <c r="C336" s="200"/>
      <c r="D336" s="201" t="s">
        <v>75</v>
      </c>
      <c r="E336" s="202" t="s">
        <v>469</v>
      </c>
      <c r="F336" s="202" t="s">
        <v>470</v>
      </c>
      <c r="G336" s="200"/>
      <c r="H336" s="200"/>
      <c r="I336" s="203"/>
      <c r="J336" s="204">
        <f>BK336</f>
        <v>0</v>
      </c>
      <c r="K336" s="200"/>
      <c r="L336" s="205"/>
      <c r="M336" s="206"/>
      <c r="N336" s="207"/>
      <c r="O336" s="207"/>
      <c r="P336" s="208">
        <f>P337+P339+P341</f>
        <v>0</v>
      </c>
      <c r="Q336" s="207"/>
      <c r="R336" s="208">
        <f>R337+R339+R341</f>
        <v>0</v>
      </c>
      <c r="S336" s="207"/>
      <c r="T336" s="209">
        <f>T337+T339+T341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0" t="s">
        <v>160</v>
      </c>
      <c r="AT336" s="211" t="s">
        <v>75</v>
      </c>
      <c r="AU336" s="211" t="s">
        <v>76</v>
      </c>
      <c r="AY336" s="210" t="s">
        <v>125</v>
      </c>
      <c r="BK336" s="212">
        <f>BK337+BK339+BK341</f>
        <v>0</v>
      </c>
    </row>
    <row r="337" spans="1:63" s="12" customFormat="1" ht="22.8" customHeight="1">
      <c r="A337" s="12"/>
      <c r="B337" s="199"/>
      <c r="C337" s="200"/>
      <c r="D337" s="201" t="s">
        <v>75</v>
      </c>
      <c r="E337" s="213" t="s">
        <v>471</v>
      </c>
      <c r="F337" s="213" t="s">
        <v>472</v>
      </c>
      <c r="G337" s="200"/>
      <c r="H337" s="200"/>
      <c r="I337" s="203"/>
      <c r="J337" s="214">
        <f>BK337</f>
        <v>0</v>
      </c>
      <c r="K337" s="200"/>
      <c r="L337" s="205"/>
      <c r="M337" s="206"/>
      <c r="N337" s="207"/>
      <c r="O337" s="207"/>
      <c r="P337" s="208">
        <f>P338</f>
        <v>0</v>
      </c>
      <c r="Q337" s="207"/>
      <c r="R337" s="208">
        <f>R338</f>
        <v>0</v>
      </c>
      <c r="S337" s="207"/>
      <c r="T337" s="209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0" t="s">
        <v>160</v>
      </c>
      <c r="AT337" s="211" t="s">
        <v>75</v>
      </c>
      <c r="AU337" s="211" t="s">
        <v>84</v>
      </c>
      <c r="AY337" s="210" t="s">
        <v>125</v>
      </c>
      <c r="BK337" s="212">
        <f>BK338</f>
        <v>0</v>
      </c>
    </row>
    <row r="338" spans="1:65" s="2" customFormat="1" ht="21.75" customHeight="1">
      <c r="A338" s="38"/>
      <c r="B338" s="39"/>
      <c r="C338" s="215" t="s">
        <v>473</v>
      </c>
      <c r="D338" s="215" t="s">
        <v>128</v>
      </c>
      <c r="E338" s="216" t="s">
        <v>474</v>
      </c>
      <c r="F338" s="217" t="s">
        <v>475</v>
      </c>
      <c r="G338" s="218" t="s">
        <v>476</v>
      </c>
      <c r="H338" s="219">
        <v>1</v>
      </c>
      <c r="I338" s="220"/>
      <c r="J338" s="221">
        <f>ROUND(I338*H338,2)</f>
        <v>0</v>
      </c>
      <c r="K338" s="222"/>
      <c r="L338" s="44"/>
      <c r="M338" s="223" t="s">
        <v>1</v>
      </c>
      <c r="N338" s="224" t="s">
        <v>41</v>
      </c>
      <c r="O338" s="91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7" t="s">
        <v>477</v>
      </c>
      <c r="AT338" s="227" t="s">
        <v>128</v>
      </c>
      <c r="AU338" s="227" t="s">
        <v>86</v>
      </c>
      <c r="AY338" s="17" t="s">
        <v>125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7" t="s">
        <v>84</v>
      </c>
      <c r="BK338" s="228">
        <f>ROUND(I338*H338,2)</f>
        <v>0</v>
      </c>
      <c r="BL338" s="17" t="s">
        <v>477</v>
      </c>
      <c r="BM338" s="227" t="s">
        <v>478</v>
      </c>
    </row>
    <row r="339" spans="1:63" s="12" customFormat="1" ht="22.8" customHeight="1">
      <c r="A339" s="12"/>
      <c r="B339" s="199"/>
      <c r="C339" s="200"/>
      <c r="D339" s="201" t="s">
        <v>75</v>
      </c>
      <c r="E339" s="213" t="s">
        <v>479</v>
      </c>
      <c r="F339" s="213" t="s">
        <v>480</v>
      </c>
      <c r="G339" s="200"/>
      <c r="H339" s="200"/>
      <c r="I339" s="203"/>
      <c r="J339" s="214">
        <f>BK339</f>
        <v>0</v>
      </c>
      <c r="K339" s="200"/>
      <c r="L339" s="205"/>
      <c r="M339" s="206"/>
      <c r="N339" s="207"/>
      <c r="O339" s="207"/>
      <c r="P339" s="208">
        <f>P340</f>
        <v>0</v>
      </c>
      <c r="Q339" s="207"/>
      <c r="R339" s="208">
        <f>R340</f>
        <v>0</v>
      </c>
      <c r="S339" s="207"/>
      <c r="T339" s="209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0" t="s">
        <v>160</v>
      </c>
      <c r="AT339" s="211" t="s">
        <v>75</v>
      </c>
      <c r="AU339" s="211" t="s">
        <v>84</v>
      </c>
      <c r="AY339" s="210" t="s">
        <v>125</v>
      </c>
      <c r="BK339" s="212">
        <f>BK340</f>
        <v>0</v>
      </c>
    </row>
    <row r="340" spans="1:65" s="2" customFormat="1" ht="16.5" customHeight="1">
      <c r="A340" s="38"/>
      <c r="B340" s="39"/>
      <c r="C340" s="215" t="s">
        <v>481</v>
      </c>
      <c r="D340" s="215" t="s">
        <v>128</v>
      </c>
      <c r="E340" s="216" t="s">
        <v>482</v>
      </c>
      <c r="F340" s="217" t="s">
        <v>483</v>
      </c>
      <c r="G340" s="218" t="s">
        <v>476</v>
      </c>
      <c r="H340" s="219">
        <v>1</v>
      </c>
      <c r="I340" s="220"/>
      <c r="J340" s="221">
        <f>ROUND(I340*H340,2)</f>
        <v>0</v>
      </c>
      <c r="K340" s="222"/>
      <c r="L340" s="44"/>
      <c r="M340" s="223" t="s">
        <v>1</v>
      </c>
      <c r="N340" s="224" t="s">
        <v>41</v>
      </c>
      <c r="O340" s="91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7" t="s">
        <v>477</v>
      </c>
      <c r="AT340" s="227" t="s">
        <v>128</v>
      </c>
      <c r="AU340" s="227" t="s">
        <v>86</v>
      </c>
      <c r="AY340" s="17" t="s">
        <v>125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7" t="s">
        <v>84</v>
      </c>
      <c r="BK340" s="228">
        <f>ROUND(I340*H340,2)</f>
        <v>0</v>
      </c>
      <c r="BL340" s="17" t="s">
        <v>477</v>
      </c>
      <c r="BM340" s="227" t="s">
        <v>484</v>
      </c>
    </row>
    <row r="341" spans="1:63" s="12" customFormat="1" ht="22.8" customHeight="1">
      <c r="A341" s="12"/>
      <c r="B341" s="199"/>
      <c r="C341" s="200"/>
      <c r="D341" s="201" t="s">
        <v>75</v>
      </c>
      <c r="E341" s="213" t="s">
        <v>485</v>
      </c>
      <c r="F341" s="213" t="s">
        <v>486</v>
      </c>
      <c r="G341" s="200"/>
      <c r="H341" s="200"/>
      <c r="I341" s="203"/>
      <c r="J341" s="214">
        <f>BK341</f>
        <v>0</v>
      </c>
      <c r="K341" s="200"/>
      <c r="L341" s="205"/>
      <c r="M341" s="206"/>
      <c r="N341" s="207"/>
      <c r="O341" s="207"/>
      <c r="P341" s="208">
        <f>P342</f>
        <v>0</v>
      </c>
      <c r="Q341" s="207"/>
      <c r="R341" s="208">
        <f>R342</f>
        <v>0</v>
      </c>
      <c r="S341" s="207"/>
      <c r="T341" s="209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0" t="s">
        <v>160</v>
      </c>
      <c r="AT341" s="211" t="s">
        <v>75</v>
      </c>
      <c r="AU341" s="211" t="s">
        <v>84</v>
      </c>
      <c r="AY341" s="210" t="s">
        <v>125</v>
      </c>
      <c r="BK341" s="212">
        <f>BK342</f>
        <v>0</v>
      </c>
    </row>
    <row r="342" spans="1:65" s="2" customFormat="1" ht="16.5" customHeight="1">
      <c r="A342" s="38"/>
      <c r="B342" s="39"/>
      <c r="C342" s="215" t="s">
        <v>487</v>
      </c>
      <c r="D342" s="215" t="s">
        <v>128</v>
      </c>
      <c r="E342" s="216" t="s">
        <v>488</v>
      </c>
      <c r="F342" s="217" t="s">
        <v>489</v>
      </c>
      <c r="G342" s="218" t="s">
        <v>476</v>
      </c>
      <c r="H342" s="219">
        <v>1</v>
      </c>
      <c r="I342" s="220"/>
      <c r="J342" s="221">
        <f>ROUND(I342*H342,2)</f>
        <v>0</v>
      </c>
      <c r="K342" s="222"/>
      <c r="L342" s="44"/>
      <c r="M342" s="274" t="s">
        <v>1</v>
      </c>
      <c r="N342" s="275" t="s">
        <v>41</v>
      </c>
      <c r="O342" s="276"/>
      <c r="P342" s="277">
        <f>O342*H342</f>
        <v>0</v>
      </c>
      <c r="Q342" s="277">
        <v>0</v>
      </c>
      <c r="R342" s="277">
        <f>Q342*H342</f>
        <v>0</v>
      </c>
      <c r="S342" s="277">
        <v>0</v>
      </c>
      <c r="T342" s="27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7" t="s">
        <v>477</v>
      </c>
      <c r="AT342" s="227" t="s">
        <v>128</v>
      </c>
      <c r="AU342" s="227" t="s">
        <v>86</v>
      </c>
      <c r="AY342" s="17" t="s">
        <v>125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7" t="s">
        <v>84</v>
      </c>
      <c r="BK342" s="228">
        <f>ROUND(I342*H342,2)</f>
        <v>0</v>
      </c>
      <c r="BL342" s="17" t="s">
        <v>477</v>
      </c>
      <c r="BM342" s="227" t="s">
        <v>490</v>
      </c>
    </row>
    <row r="343" spans="1:31" s="2" customFormat="1" ht="6.95" customHeight="1">
      <c r="A343" s="38"/>
      <c r="B343" s="66"/>
      <c r="C343" s="67"/>
      <c r="D343" s="67"/>
      <c r="E343" s="67"/>
      <c r="F343" s="67"/>
      <c r="G343" s="67"/>
      <c r="H343" s="67"/>
      <c r="I343" s="67"/>
      <c r="J343" s="67"/>
      <c r="K343" s="67"/>
      <c r="L343" s="44"/>
      <c r="M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</row>
  </sheetData>
  <sheetProtection password="87B3" sheet="1" objects="1" scenarios="1" formatColumns="0" formatRows="0" autoFilter="0"/>
  <autoFilter ref="C130:K342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DESKTOP-A370O65\coude</dc:creator>
  <cp:keywords/>
  <dc:description/>
  <cp:lastModifiedBy>DESKTOP-A370O65\coude</cp:lastModifiedBy>
  <dcterms:created xsi:type="dcterms:W3CDTF">2021-12-17T01:37:30Z</dcterms:created>
  <dcterms:modified xsi:type="dcterms:W3CDTF">2021-12-17T01:37:33Z</dcterms:modified>
  <cp:category/>
  <cp:version/>
  <cp:contentType/>
  <cp:contentStatus/>
</cp:coreProperties>
</file>