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45" windowHeight="1057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'Rekapitulace'!$G$19</definedName>
    <definedName name="Dodavka0">'Položky'!#REF!</definedName>
    <definedName name="HSV">'Rekapitulace'!$E$19</definedName>
    <definedName name="HSV0">'Položky'!#REF!</definedName>
    <definedName name="HZS">'Rekapitulace'!$I$19</definedName>
    <definedName name="HZS0">'Položky'!#REF!</definedName>
    <definedName name="JKSO">'Krycí list'!$G$2</definedName>
    <definedName name="MJ">'Krycí list'!$G$5</definedName>
    <definedName name="Mont">'Rekapitulace'!$H$19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'Položky'!$A$1:$G$81</definedName>
    <definedName name="_xlnm.Print_Area" localSheetId="1">'Rekapitulace'!$A$1:$I$33</definedName>
    <definedName name="PocetMJ">'Krycí list'!$G$6</definedName>
    <definedName name="Poznamka">'Krycí list'!$B$37</definedName>
    <definedName name="Projektant">'Krycí list'!$C$8</definedName>
    <definedName name="PSV">'Rekapitulace'!$F$19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<sst xmlns="http://schemas.openxmlformats.org/spreadsheetml/2006/main" count="289" uniqueCount="188">
  <si>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</si>
  <si>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</si>
  <si>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</si>
  <si>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</si>
  <si>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</si>
  <si>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</si>
  <si>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</si>
  <si>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</si>
  <si>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</si>
  <si>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</si>
  <si>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</si>
  <si>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</si>
  <si>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</si>
  <si>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</si>
  <si>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</si>
  <si>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</si>
  <si>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</si>
  <si>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</si>
  <si>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</si>
  <si>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</si>
  <si>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</si>
  <si>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</si>
  <si>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</si>
  <si>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</si>
  <si>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</si>
  <si>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</si>
  <si>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</si>
  <si>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</si>
  <si>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</si>
  <si>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</si>
  <si>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</si>
  <si>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</si>
  <si>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</si>
  <si>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</si>
  <si>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</si>
  <si>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</si>
  <si>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</si>
  <si>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</si>
  <si>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</si>
  <si>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</si>
  <si>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</si>
  <si>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</si>
  <si>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</si>
  <si>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</si>
  <si>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</si>
  <si>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</si>
  <si>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</si>
  <si>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</si>
  <si>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</si>
  <si>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</si>
  <si>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</si>
  <si>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</si>
  <si>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</si>
  <si>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</si>
  <si>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</si>
  <si>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</si>
  <si>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</si>
  <si>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</si>
  <si>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</si>
  <si>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</si>
  <si>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</si>
  <si>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</si>
  <si>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</si>
  <si>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</si>
  <si>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</si>
  <si>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</si>
  <si>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</si>
  <si>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</si>
  <si>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</si>
  <si>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</si>
  <si>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</si>
  <si>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</si>
  <si>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</si>
  <si>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</si>
  <si>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</si>
  <si>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</si>
  <si>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</si>
  <si>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</si>
  <si>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20190036</t>
  </si>
  <si>
    <t>Zámek Nalžovice</t>
  </si>
  <si>
    <t>06</t>
  </si>
  <si>
    <t>Rekonstrukce schodiště a vstup pro imobil.klienty</t>
  </si>
  <si>
    <t>139600012RAF</t>
  </si>
  <si>
    <t>Ruční výkop v hornině 1-4 odvoz kolečkem do 20 m, uložení v místě stavby</t>
  </si>
  <si>
    <t>m3</t>
  </si>
  <si>
    <t>27</t>
  </si>
  <si>
    <t>Základy</t>
  </si>
  <si>
    <t>274313811R00</t>
  </si>
  <si>
    <t>Beton základových pasů prostý C 30/37 betonováno do terénu</t>
  </si>
  <si>
    <t>Začátek provozního součtu</t>
  </si>
  <si>
    <t>0,4*1,035</t>
  </si>
  <si>
    <t>Konec provozního součtu</t>
  </si>
  <si>
    <t>4,15</t>
  </si>
  <si>
    <t>43</t>
  </si>
  <si>
    <t>Schodiště</t>
  </si>
  <si>
    <t>430320040RA0</t>
  </si>
  <si>
    <t>Konstrukce dobetonování schodiště z betonu C 30/37 vč.podesty, bednění, výztuž sítí 2x 8/150/150mm</t>
  </si>
  <si>
    <t>64</t>
  </si>
  <si>
    <t>Výplně otvorů</t>
  </si>
  <si>
    <t>642201011RA0</t>
  </si>
  <si>
    <t>Výměna dveří 1kř vč.zárubeně (ve stěně s dřevěným obložením)</t>
  </si>
  <si>
    <t>kus</t>
  </si>
  <si>
    <t>642201011RAA</t>
  </si>
  <si>
    <t>Výměna dveří 1kř, vč.zárubně, oprava ostění bez změny velikosti otvoru</t>
  </si>
  <si>
    <t>766410010RAA</t>
  </si>
  <si>
    <t>Doplnění obložení stěn palubkami pero - drážka palubky SM/JD, lakování</t>
  </si>
  <si>
    <t>m2</t>
  </si>
  <si>
    <t>(1,4*2,2*2)</t>
  </si>
  <si>
    <t>-1,8*2</t>
  </si>
  <si>
    <t>2,6</t>
  </si>
  <si>
    <t>61143790.A</t>
  </si>
  <si>
    <t>Dveře vchodové plast 900x2200 otevíravé vč.zárubně a kování</t>
  </si>
  <si>
    <t>61173113</t>
  </si>
  <si>
    <t>Dveře vchodové plné palubkové 90x200cm vč.kování</t>
  </si>
  <si>
    <t>61181253.A</t>
  </si>
  <si>
    <t>Zárubeň obkladová š.90cm</t>
  </si>
  <si>
    <t>9</t>
  </si>
  <si>
    <t>Ostatní konstrukce</t>
  </si>
  <si>
    <t>900 00-0001</t>
  </si>
  <si>
    <t xml:space="preserve">Zednická výpomoc pro řemesla </t>
  </si>
  <si>
    <t>kompl</t>
  </si>
  <si>
    <t>900 00-0002</t>
  </si>
  <si>
    <t xml:space="preserve">Provizorní dřevěné schodiště - montáž a demontáž </t>
  </si>
  <si>
    <t>91</t>
  </si>
  <si>
    <t>Doplňující práce na komunikaci</t>
  </si>
  <si>
    <t>917862111RV4</t>
  </si>
  <si>
    <t>Osazení stojat. obrub.bet. s opěrou,lože z C 12/15 vč.obrub.nájezd.nájezdového š.100mm</t>
  </si>
  <si>
    <t>m</t>
  </si>
  <si>
    <t>96</t>
  </si>
  <si>
    <t>Bourání konstrukcí</t>
  </si>
  <si>
    <t>113109310R00</t>
  </si>
  <si>
    <t xml:space="preserve">Odstranění lože obrubníků bet.prostý tl.10 cm </t>
  </si>
  <si>
    <t>3*0,3</t>
  </si>
  <si>
    <t>113202111R00</t>
  </si>
  <si>
    <t xml:space="preserve">Vytrhání obrub obrubníků silničních </t>
  </si>
  <si>
    <t>766411821R00</t>
  </si>
  <si>
    <t xml:space="preserve">Demontáž obložení stěn palubkami </t>
  </si>
  <si>
    <t>-1,6*2</t>
  </si>
  <si>
    <t>3,0</t>
  </si>
  <si>
    <t>963012510R00</t>
  </si>
  <si>
    <t xml:space="preserve">Bourání betonových schodišť </t>
  </si>
  <si>
    <t>979081111R00</t>
  </si>
  <si>
    <t xml:space="preserve">Odvoz suti a vybour. hmot na skládku do 1 km </t>
  </si>
  <si>
    <t>t</t>
  </si>
  <si>
    <t>979081121R00</t>
  </si>
  <si>
    <t xml:space="preserve">Příplatek k odvozu za každý další 1 km </t>
  </si>
  <si>
    <t>979086213R00</t>
  </si>
  <si>
    <t xml:space="preserve">Nakládání suti a vybour.hmot na doprav.prostředek </t>
  </si>
  <si>
    <t>979990001R00</t>
  </si>
  <si>
    <t xml:space="preserve">Poplatek za skládku stavební suti </t>
  </si>
  <si>
    <t>99</t>
  </si>
  <si>
    <t>Staveništní přesun hmot</t>
  </si>
  <si>
    <t>999281105R00</t>
  </si>
  <si>
    <t xml:space="preserve">Přesun hmot pro opravy a údržbu do výšky 6 m </t>
  </si>
  <si>
    <t>711</t>
  </si>
  <si>
    <t>Izolace proti vodě</t>
  </si>
  <si>
    <t>711210020RA1</t>
  </si>
  <si>
    <t>Montážř přímopochozí izolace vč.dodávky izolace s protiskluzným posypem</t>
  </si>
  <si>
    <t>(1,72*1,75)+(1,05*0,3)</t>
  </si>
  <si>
    <t>1,72*(0,1556+0,28126)*9</t>
  </si>
  <si>
    <t>10,1</t>
  </si>
  <si>
    <t>767</t>
  </si>
  <si>
    <t>Konstrukce zámečnické</t>
  </si>
  <si>
    <t>767221240R00</t>
  </si>
  <si>
    <t>M+D Ocel.zábradlí schodiště z jeklů 60/40 a 40/40 pozinkované, sloupky kotveny do bet.kce, v.1100mm</t>
  </si>
  <si>
    <t>1,72+1,75+2,645</t>
  </si>
  <si>
    <t>6,2</t>
  </si>
  <si>
    <t>767591230R00</t>
  </si>
  <si>
    <t xml:space="preserve">M+D ocelového demontovatelného sjezdového klínu </t>
  </si>
  <si>
    <t>998767101R00</t>
  </si>
  <si>
    <t xml:space="preserve">Přesun hmot pro zámečnické konstr., výšky do 6 m </t>
  </si>
  <si>
    <t>M210</t>
  </si>
  <si>
    <t>Elektroinstalace</t>
  </si>
  <si>
    <t>210 00-0001</t>
  </si>
  <si>
    <t>Výměna hlav.vpínače, nová el.skříň a nové osazení (z důvodu kotvení plošiny)</t>
  </si>
  <si>
    <t>M33</t>
  </si>
  <si>
    <t>Montáže dopravních zařízení - výtahy</t>
  </si>
  <si>
    <t>330 00-0001</t>
  </si>
  <si>
    <t>M+D Šikmá schodišťová plošina 900/1000mm kotvená do obvodové zdi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</si>
  <si>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</si>
  <si>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</si>
  <si>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</si>
  <si>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</si>
  <si>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</si>
  <si>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</si>
  <si>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</si>
  <si>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</si>
  <si>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Nalžovický zámek, poskytovatel sociálních služeb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</si>
</sst>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0.0"/>
    <numFmt numFmtId="168" formatCode="#,##0\ &quot;Kč&quot;"/>
  </numFmts>
  <fonts count="57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43" fillId="20" borderId="2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0" borderId="0">
      <alignment/>
      <protection/>
    </xf>
    <xf numFmtId="0" fontId="40" fillId="22" borderId="6" applyNumberFormat="0" applyFont="0" applyAlignment="0" applyProtection="0"/>
    <xf numFmtId="9" fontId="4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49" fontId="6" fillId="33" borderId="13" xfId="0" applyNumberFormat="1" applyFont="1" applyFill="1" applyBorder="1" applyAlignment="1">
      <alignment horizontal="left"/>
    </xf>
    <xf numFmtId="49" fontId="5" fillId="33" borderId="12" xfId="0" applyNumberFormat="1" applyFont="1" applyFill="1" applyBorder="1" applyAlignment="1">
      <alignment horizontal="centerContinuous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3" borderId="16" xfId="0" applyNumberFormat="1" applyFont="1" applyFill="1" applyBorder="1" applyAlignment="1">
      <alignment/>
    </xf>
    <xf numFmtId="49" fontId="3" fillId="33" borderId="17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3" borderId="21" xfId="0" applyNumberFormat="1" applyFont="1" applyFill="1" applyBorder="1" applyAlignment="1">
      <alignment/>
    </xf>
    <xf numFmtId="49" fontId="3" fillId="33" borderId="22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3" borderId="29" xfId="0" applyFont="1" applyFill="1" applyBorder="1" applyAlignment="1">
      <alignment horizontal="left"/>
    </xf>
    <xf numFmtId="0" fontId="3" fillId="33" borderId="30" xfId="0" applyFont="1" applyFill="1" applyBorder="1" applyAlignment="1">
      <alignment horizontal="left"/>
    </xf>
    <xf numFmtId="0" fontId="3" fillId="33" borderId="31" xfId="0" applyFont="1" applyFill="1" applyBorder="1" applyAlignment="1">
      <alignment horizontal="centerContinuous"/>
    </xf>
    <xf numFmtId="0" fontId="4" fillId="33" borderId="30" xfId="0" applyFont="1" applyFill="1" applyBorder="1" applyAlignment="1">
      <alignment horizontal="centerContinuous"/>
    </xf>
    <xf numFmtId="0" fontId="3" fillId="33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7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7" fontId="3" fillId="0" borderId="17" xfId="0" applyNumberFormat="1" applyFont="1" applyBorder="1" applyAlignment="1">
      <alignment horizontal="right"/>
    </xf>
    <xf numFmtId="0" fontId="7" fillId="33" borderId="37" xfId="0" applyFont="1" applyFill="1" applyBorder="1" applyAlignment="1">
      <alignment/>
    </xf>
    <xf numFmtId="0" fontId="7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5" applyNumberFormat="1" applyFont="1" applyBorder="1">
      <alignment/>
      <protection/>
    </xf>
    <xf numFmtId="49" fontId="3" fillId="0" borderId="49" xfId="45" applyNumberFormat="1" applyFont="1" applyBorder="1">
      <alignment/>
      <protection/>
    </xf>
    <xf numFmtId="49" fontId="3" fillId="0" borderId="49" xfId="45" applyNumberFormat="1" applyFont="1" applyBorder="1" applyAlignment="1">
      <alignment horizontal="right"/>
      <protection/>
    </xf>
    <xf numFmtId="0" fontId="3" fillId="0" borderId="50" xfId="45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5" applyNumberFormat="1" applyFont="1" applyBorder="1">
      <alignment/>
      <protection/>
    </xf>
    <xf numFmtId="49" fontId="3" fillId="0" borderId="52" xfId="45" applyNumberFormat="1" applyFont="1" applyBorder="1">
      <alignment/>
      <protection/>
    </xf>
    <xf numFmtId="49" fontId="3" fillId="0" borderId="52" xfId="45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9" xfId="0" applyNumberFormat="1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53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3" fontId="4" fillId="33" borderId="53" xfId="0" applyNumberFormat="1" applyFont="1" applyFill="1" applyBorder="1" applyAlignment="1">
      <alignment/>
    </xf>
    <xf numFmtId="3" fontId="4" fillId="33" borderId="54" xfId="0" applyNumberFormat="1" applyFont="1" applyFill="1" applyBorder="1" applyAlignment="1">
      <alignment/>
    </xf>
    <xf numFmtId="3" fontId="4" fillId="33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41" xfId="0" applyFont="1" applyFill="1" applyBorder="1" applyAlignment="1">
      <alignment/>
    </xf>
    <xf numFmtId="0" fontId="4" fillId="33" borderId="5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13" xfId="0" applyNumberFormat="1" applyFont="1" applyFill="1" applyBorder="1" applyAlignment="1">
      <alignment horizontal="right"/>
    </xf>
    <xf numFmtId="4" fontId="6" fillId="33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7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33" borderId="38" xfId="0" applyFont="1" applyFill="1" applyBorder="1" applyAlignment="1">
      <alignment/>
    </xf>
    <xf numFmtId="4" fontId="3" fillId="33" borderId="57" xfId="0" applyNumberFormat="1" applyFont="1" applyFill="1" applyBorder="1" applyAlignment="1">
      <alignment/>
    </xf>
    <xf numFmtId="4" fontId="3" fillId="33" borderId="37" xfId="0" applyNumberFormat="1" applyFont="1" applyFill="1" applyBorder="1" applyAlignment="1">
      <alignment/>
    </xf>
    <xf numFmtId="4" fontId="3" fillId="33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5">
      <alignment/>
      <protection/>
    </xf>
    <xf numFmtId="0" fontId="3" fillId="0" borderId="0" xfId="45" applyFont="1">
      <alignment/>
      <protection/>
    </xf>
    <xf numFmtId="0" fontId="13" fillId="0" borderId="0" xfId="45" applyFont="1" applyAlignment="1">
      <alignment horizontal="centerContinuous"/>
      <protection/>
    </xf>
    <xf numFmtId="0" fontId="14" fillId="0" borderId="0" xfId="45" applyFont="1" applyAlignment="1">
      <alignment horizontal="centerContinuous"/>
      <protection/>
    </xf>
    <xf numFmtId="0" fontId="14" fillId="0" borderId="0" xfId="45" applyFont="1" applyAlignment="1">
      <alignment horizontal="right"/>
      <protection/>
    </xf>
    <xf numFmtId="0" fontId="3" fillId="0" borderId="49" xfId="45" applyFont="1" applyBorder="1">
      <alignment/>
      <protection/>
    </xf>
    <xf numFmtId="0" fontId="5" fillId="0" borderId="50" xfId="45" applyFont="1" applyBorder="1" applyAlignment="1">
      <alignment horizontal="right"/>
      <protection/>
    </xf>
    <xf numFmtId="49" fontId="3" fillId="0" borderId="49" xfId="45" applyNumberFormat="1" applyFont="1" applyBorder="1" applyAlignment="1">
      <alignment horizontal="left"/>
      <protection/>
    </xf>
    <xf numFmtId="0" fontId="3" fillId="0" borderId="51" xfId="45" applyFont="1" applyBorder="1">
      <alignment/>
      <protection/>
    </xf>
    <xf numFmtId="0" fontId="3" fillId="0" borderId="52" xfId="45" applyFont="1" applyBorder="1">
      <alignment/>
      <protection/>
    </xf>
    <xf numFmtId="0" fontId="5" fillId="0" borderId="0" xfId="45" applyFont="1">
      <alignment/>
      <protection/>
    </xf>
    <xf numFmtId="0" fontId="3" fillId="0" borderId="0" xfId="45" applyFont="1" applyAlignment="1">
      <alignment horizontal="right"/>
      <protection/>
    </xf>
    <xf numFmtId="0" fontId="3" fillId="0" borderId="0" xfId="45" applyFont="1" applyAlignment="1">
      <alignment/>
      <protection/>
    </xf>
    <xf numFmtId="49" fontId="5" fillId="33" borderId="19" xfId="45" applyNumberFormat="1" applyFont="1" applyFill="1" applyBorder="1">
      <alignment/>
      <protection/>
    </xf>
    <xf numFmtId="0" fontId="5" fillId="33" borderId="17" xfId="45" applyFont="1" applyFill="1" applyBorder="1" applyAlignment="1">
      <alignment horizontal="center"/>
      <protection/>
    </xf>
    <xf numFmtId="0" fontId="5" fillId="33" borderId="17" xfId="45" applyNumberFormat="1" applyFont="1" applyFill="1" applyBorder="1" applyAlignment="1">
      <alignment horizontal="center"/>
      <protection/>
    </xf>
    <xf numFmtId="0" fontId="5" fillId="33" borderId="19" xfId="45" applyFont="1" applyFill="1" applyBorder="1" applyAlignment="1">
      <alignment horizontal="center"/>
      <protection/>
    </xf>
    <xf numFmtId="0" fontId="4" fillId="0" borderId="58" xfId="45" applyFont="1" applyBorder="1" applyAlignment="1">
      <alignment horizontal="center"/>
      <protection/>
    </xf>
    <xf numFmtId="49" fontId="4" fillId="0" borderId="58" xfId="45" applyNumberFormat="1" applyFont="1" applyBorder="1" applyAlignment="1">
      <alignment horizontal="left"/>
      <protection/>
    </xf>
    <xf numFmtId="0" fontId="4" fillId="0" borderId="59" xfId="45" applyFont="1" applyBorder="1">
      <alignment/>
      <protection/>
    </xf>
    <xf numFmtId="0" fontId="3" fillId="0" borderId="18" xfId="45" applyFont="1" applyBorder="1" applyAlignment="1">
      <alignment horizontal="center"/>
      <protection/>
    </xf>
    <xf numFmtId="0" fontId="3" fillId="0" borderId="18" xfId="45" applyNumberFormat="1" applyFont="1" applyBorder="1" applyAlignment="1">
      <alignment horizontal="right"/>
      <protection/>
    </xf>
    <xf numFmtId="0" fontId="3" fillId="0" borderId="17" xfId="45" applyNumberFormat="1" applyFont="1" applyBorder="1">
      <alignment/>
      <protection/>
    </xf>
    <xf numFmtId="0" fontId="0" fillId="0" borderId="0" xfId="45" applyNumberFormat="1">
      <alignment/>
      <protection/>
    </xf>
    <xf numFmtId="0" fontId="15" fillId="0" borderId="0" xfId="45" applyFont="1">
      <alignment/>
      <protection/>
    </xf>
    <xf numFmtId="0" fontId="16" fillId="0" borderId="60" xfId="45" applyFont="1" applyBorder="1" applyAlignment="1">
      <alignment horizontal="center" vertical="top"/>
      <protection/>
    </xf>
    <xf numFmtId="49" fontId="16" fillId="0" borderId="60" xfId="45" applyNumberFormat="1" applyFont="1" applyBorder="1" applyAlignment="1">
      <alignment horizontal="left" vertical="top"/>
      <protection/>
    </xf>
    <xf numFmtId="0" fontId="16" fillId="0" borderId="60" xfId="45" applyFont="1" applyBorder="1" applyAlignment="1">
      <alignment vertical="top" wrapText="1"/>
      <protection/>
    </xf>
    <xf numFmtId="49" fontId="16" fillId="0" borderId="60" xfId="45" applyNumberFormat="1" applyFont="1" applyBorder="1" applyAlignment="1">
      <alignment horizontal="center" shrinkToFit="1"/>
      <protection/>
    </xf>
    <xf numFmtId="4" fontId="16" fillId="0" borderId="60" xfId="45" applyNumberFormat="1" applyFont="1" applyBorder="1" applyAlignment="1">
      <alignment horizontal="right"/>
      <protection/>
    </xf>
    <xf numFmtId="4" fontId="16" fillId="0" borderId="60" xfId="45" applyNumberFormat="1" applyFont="1" applyBorder="1">
      <alignment/>
      <protection/>
    </xf>
    <xf numFmtId="0" fontId="15" fillId="0" borderId="0" xfId="45" applyFont="1">
      <alignment/>
      <protection/>
    </xf>
    <xf numFmtId="0" fontId="5" fillId="0" borderId="58" xfId="45" applyFont="1" applyBorder="1" applyAlignment="1">
      <alignment horizontal="center"/>
      <protection/>
    </xf>
    <xf numFmtId="0" fontId="18" fillId="0" borderId="0" xfId="45" applyFont="1" applyAlignment="1">
      <alignment wrapText="1"/>
      <protection/>
    </xf>
    <xf numFmtId="49" fontId="5" fillId="0" borderId="58" xfId="45" applyNumberFormat="1" applyFont="1" applyBorder="1" applyAlignment="1">
      <alignment horizontal="right"/>
      <protection/>
    </xf>
    <xf numFmtId="4" fontId="19" fillId="34" borderId="61" xfId="45" applyNumberFormat="1" applyFont="1" applyFill="1" applyBorder="1" applyAlignment="1">
      <alignment horizontal="right" wrapText="1"/>
      <protection/>
    </xf>
    <xf numFmtId="0" fontId="19" fillId="34" borderId="42" xfId="45" applyFont="1" applyFill="1" applyBorder="1" applyAlignment="1">
      <alignment horizontal="left" wrapText="1"/>
      <protection/>
    </xf>
    <xf numFmtId="0" fontId="19" fillId="0" borderId="22" xfId="0" applyFont="1" applyBorder="1" applyAlignment="1">
      <alignment horizontal="right"/>
    </xf>
    <xf numFmtId="0" fontId="3" fillId="33" borderId="19" xfId="45" applyFont="1" applyFill="1" applyBorder="1" applyAlignment="1">
      <alignment horizontal="center"/>
      <protection/>
    </xf>
    <xf numFmtId="49" fontId="21" fillId="33" borderId="19" xfId="45" applyNumberFormat="1" applyFont="1" applyFill="1" applyBorder="1" applyAlignment="1">
      <alignment horizontal="left"/>
      <protection/>
    </xf>
    <xf numFmtId="0" fontId="21" fillId="33" borderId="59" xfId="45" applyFont="1" applyFill="1" applyBorder="1">
      <alignment/>
      <protection/>
    </xf>
    <xf numFmtId="0" fontId="3" fillId="33" borderId="18" xfId="45" applyFont="1" applyFill="1" applyBorder="1" applyAlignment="1">
      <alignment horizontal="center"/>
      <protection/>
    </xf>
    <xf numFmtId="4" fontId="3" fillId="33" borderId="18" xfId="45" applyNumberFormat="1" applyFont="1" applyFill="1" applyBorder="1" applyAlignment="1">
      <alignment horizontal="right"/>
      <protection/>
    </xf>
    <xf numFmtId="4" fontId="3" fillId="33" borderId="17" xfId="45" applyNumberFormat="1" applyFont="1" applyFill="1" applyBorder="1" applyAlignment="1">
      <alignment horizontal="right"/>
      <protection/>
    </xf>
    <xf numFmtId="4" fontId="4" fillId="33" borderId="19" xfId="45" applyNumberFormat="1" applyFont="1" applyFill="1" applyBorder="1">
      <alignment/>
      <protection/>
    </xf>
    <xf numFmtId="3" fontId="0" fillId="0" borderId="0" xfId="45" applyNumberFormat="1">
      <alignment/>
      <protection/>
    </xf>
    <xf numFmtId="0" fontId="0" fillId="0" borderId="0" xfId="45" applyBorder="1">
      <alignment/>
      <protection/>
    </xf>
    <xf numFmtId="0" fontId="22" fillId="0" borderId="0" xfId="45" applyFont="1" applyAlignment="1">
      <alignment/>
      <protection/>
    </xf>
    <xf numFmtId="0" fontId="0" fillId="0" borderId="0" xfId="45" applyAlignment="1">
      <alignment horizontal="right"/>
      <protection/>
    </xf>
    <xf numFmtId="0" fontId="23" fillId="0" borderId="0" xfId="45" applyFont="1" applyBorder="1">
      <alignment/>
      <protection/>
    </xf>
    <xf numFmtId="3" fontId="23" fillId="0" borderId="0" xfId="45" applyNumberFormat="1" applyFont="1" applyBorder="1" applyAlignment="1">
      <alignment horizontal="right"/>
      <protection/>
    </xf>
    <xf numFmtId="4" fontId="23" fillId="0" borderId="0" xfId="45" applyNumberFormat="1" applyFont="1" applyBorder="1">
      <alignment/>
      <protection/>
    </xf>
    <xf numFmtId="0" fontId="22" fillId="0" borderId="0" xfId="45" applyFont="1" applyBorder="1" applyAlignment="1">
      <alignment/>
      <protection/>
    </xf>
    <xf numFmtId="0" fontId="0" fillId="0" borderId="0" xfId="45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2" xfId="0" applyNumberFormat="1" applyFont="1" applyBorder="1" applyAlignment="1">
      <alignment/>
    </xf>
    <xf numFmtId="4" fontId="17" fillId="34" borderId="61" xfId="45" applyNumberFormat="1" applyFont="1" applyFill="1" applyBorder="1" applyAlignment="1">
      <alignment horizontal="right" wrapText="1"/>
      <protection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8" fontId="3" fillId="0" borderId="59" xfId="0" applyNumberFormat="1" applyFont="1" applyBorder="1" applyAlignment="1">
      <alignment horizontal="right" indent="2"/>
    </xf>
    <xf numFmtId="168" fontId="3" fillId="0" borderId="24" xfId="0" applyNumberFormat="1" applyFont="1" applyBorder="1" applyAlignment="1">
      <alignment horizontal="right" indent="2"/>
    </xf>
    <xf numFmtId="168" fontId="7" fillId="33" borderId="63" xfId="0" applyNumberFormat="1" applyFont="1" applyFill="1" applyBorder="1" applyAlignment="1">
      <alignment horizontal="right" indent="2"/>
    </xf>
    <xf numFmtId="168" fontId="7" fillId="33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3" fillId="0" borderId="64" xfId="45" applyFont="1" applyBorder="1" applyAlignment="1">
      <alignment horizontal="center"/>
      <protection/>
    </xf>
    <xf numFmtId="0" fontId="3" fillId="0" borderId="65" xfId="45" applyFont="1" applyBorder="1" applyAlignment="1">
      <alignment horizontal="center"/>
      <protection/>
    </xf>
    <xf numFmtId="0" fontId="3" fillId="0" borderId="66" xfId="45" applyFont="1" applyBorder="1" applyAlignment="1">
      <alignment horizontal="center"/>
      <protection/>
    </xf>
    <xf numFmtId="0" fontId="3" fillId="0" borderId="67" xfId="45" applyFont="1" applyBorder="1" applyAlignment="1">
      <alignment horizontal="center"/>
      <protection/>
    </xf>
    <xf numFmtId="0" fontId="3" fillId="0" borderId="68" xfId="45" applyFont="1" applyBorder="1" applyAlignment="1">
      <alignment horizontal="left"/>
      <protection/>
    </xf>
    <xf numFmtId="0" fontId="3" fillId="0" borderId="52" xfId="45" applyFont="1" applyBorder="1" applyAlignment="1">
      <alignment horizontal="left"/>
      <protection/>
    </xf>
    <xf numFmtId="0" fontId="3" fillId="0" borderId="69" xfId="45" applyFont="1" applyBorder="1" applyAlignment="1">
      <alignment horizontal="left"/>
      <protection/>
    </xf>
    <xf numFmtId="3" fontId="4" fillId="33" borderId="38" xfId="0" applyNumberFormat="1" applyFont="1" applyFill="1" applyBorder="1" applyAlignment="1">
      <alignment horizontal="right"/>
    </xf>
    <xf numFmtId="3" fontId="4" fillId="33" borderId="57" xfId="0" applyNumberFormat="1" applyFont="1" applyFill="1" applyBorder="1" applyAlignment="1">
      <alignment horizontal="right"/>
    </xf>
    <xf numFmtId="49" fontId="17" fillId="34" borderId="70" xfId="45" applyNumberFormat="1" applyFont="1" applyFill="1" applyBorder="1" applyAlignment="1">
      <alignment horizontal="left" wrapText="1"/>
      <protection/>
    </xf>
    <xf numFmtId="49" fontId="20" fillId="0" borderId="71" xfId="0" applyNumberFormat="1" applyFont="1" applyBorder="1" applyAlignment="1">
      <alignment horizontal="left" wrapText="1"/>
    </xf>
    <xf numFmtId="49" fontId="19" fillId="34" borderId="70" xfId="45" applyNumberFormat="1" applyFont="1" applyFill="1" applyBorder="1" applyAlignment="1">
      <alignment horizontal="left" wrapText="1"/>
      <protection/>
    </xf>
    <xf numFmtId="0" fontId="12" fillId="0" borderId="0" xfId="45" applyFont="1" applyAlignment="1">
      <alignment horizontal="center"/>
      <protection/>
    </xf>
    <xf numFmtId="49" fontId="3" fillId="0" borderId="66" xfId="45" applyNumberFormat="1" applyFont="1" applyBorder="1" applyAlignment="1">
      <alignment horizontal="center"/>
      <protection/>
    </xf>
    <xf numFmtId="0" fontId="3" fillId="0" borderId="68" xfId="45" applyFont="1" applyBorder="1" applyAlignment="1">
      <alignment horizontal="center" shrinkToFit="1"/>
      <protection/>
    </xf>
    <xf numFmtId="0" fontId="3" fillId="0" borderId="52" xfId="45" applyFont="1" applyBorder="1" applyAlignment="1">
      <alignment horizontal="center" shrinkToFit="1"/>
      <protection/>
    </xf>
    <xf numFmtId="0" fontId="3" fillId="0" borderId="69" xfId="45" applyFont="1" applyBorder="1" applyAlignment="1">
      <alignment horizontal="center" shrinkToFi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20190036</v>
      </c>
      <c r="D2" s="5">
        <f>Rekapitulace!G2</f>
        <v>0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80</v>
      </c>
      <c r="B5" s="18"/>
      <c r="C5" s="19" t="s">
        <v>81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05"/>
      <c r="D8" s="205"/>
      <c r="E8" s="206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05">
        <f>Projektant</f>
        <v>0</v>
      </c>
      <c r="D9" s="205"/>
      <c r="E9" s="206"/>
      <c r="F9" s="13"/>
      <c r="G9" s="34"/>
      <c r="H9" s="35"/>
    </row>
    <row r="10" spans="1:8" ht="12.75">
      <c r="A10" s="29" t="s">
        <v>14</v>
      </c>
      <c r="B10" s="13"/>
      <c r="C10" s="205" t="s">
        <v>187</v>
      </c>
      <c r="D10" s="205"/>
      <c r="E10" s="205"/>
      <c r="F10" s="36"/>
      <c r="G10" s="37"/>
      <c r="H10" s="38"/>
    </row>
    <row r="11" spans="1:57" ht="13.5" customHeight="1">
      <c r="A11" s="29" t="s">
        <v>15</v>
      </c>
      <c r="B11" s="13"/>
      <c r="C11" s="205"/>
      <c r="D11" s="205"/>
      <c r="E11" s="205"/>
      <c r="F11" s="39" t="s">
        <v>16</v>
      </c>
      <c r="G11" s="40">
        <v>20190036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7"/>
      <c r="D12" s="207"/>
      <c r="E12" s="207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Rekapitulace!A24</f>
        <v>Ztížené výrobní podmínky</v>
      </c>
      <c r="E15" s="58"/>
      <c r="F15" s="59"/>
      <c r="G15" s="56">
        <f>Rekapitulace!I24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Rekapitulace!A25</f>
        <v>Oborová přirážka</v>
      </c>
      <c r="E16" s="60"/>
      <c r="F16" s="61"/>
      <c r="G16" s="56">
        <f>Rekapitulace!I25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Rekapitulace!A26</f>
        <v>Přesun stavebních kapacit</v>
      </c>
      <c r="E17" s="60"/>
      <c r="F17" s="61"/>
      <c r="G17" s="56">
        <f>Rekapitulace!I26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Rekapitulace!A27</f>
        <v>Mimostaveništní doprava</v>
      </c>
      <c r="E18" s="60"/>
      <c r="F18" s="61"/>
      <c r="G18" s="56">
        <f>Rekapitulace!I27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Rekapitulace!A28</f>
        <v>Zařízení staveniště</v>
      </c>
      <c r="E19" s="60"/>
      <c r="F19" s="61"/>
      <c r="G19" s="56">
        <f>Rekapitulace!I28</f>
        <v>0</v>
      </c>
    </row>
    <row r="20" spans="1:7" ht="15.75" customHeight="1">
      <c r="A20" s="64"/>
      <c r="B20" s="55"/>
      <c r="C20" s="56"/>
      <c r="D20" s="9" t="str">
        <f>Rekapitulace!A29</f>
        <v>Provoz investora</v>
      </c>
      <c r="E20" s="60"/>
      <c r="F20" s="61"/>
      <c r="G20" s="56">
        <f>Rekapitulace!I29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 t="str">
        <f>Rekapitulace!A30</f>
        <v>Kompletační činnost (IČD)</v>
      </c>
      <c r="E21" s="60"/>
      <c r="F21" s="61"/>
      <c r="G21" s="56">
        <f>Rekapitulace!I30</f>
        <v>0</v>
      </c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08" t="s">
        <v>33</v>
      </c>
      <c r="B23" s="209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15</v>
      </c>
      <c r="D30" s="86" t="s">
        <v>43</v>
      </c>
      <c r="E30" s="88"/>
      <c r="F30" s="210">
        <f>C23-F32</f>
        <v>0</v>
      </c>
      <c r="G30" s="211"/>
    </row>
    <row r="31" spans="1:7" ht="12.75">
      <c r="A31" s="85" t="s">
        <v>44</v>
      </c>
      <c r="B31" s="86"/>
      <c r="C31" s="87">
        <f>SazbaDPH1</f>
        <v>15</v>
      </c>
      <c r="D31" s="86" t="s">
        <v>45</v>
      </c>
      <c r="E31" s="88"/>
      <c r="F31" s="210">
        <f>ROUND(PRODUCT(F30,C31/100),0)</f>
        <v>0</v>
      </c>
      <c r="G31" s="211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10">
        <v>0</v>
      </c>
      <c r="G32" s="211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10">
        <f>ROUND(PRODUCT(F32,C33/100),0)</f>
        <v>0</v>
      </c>
      <c r="G33" s="211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12">
        <f>ROUND(SUM(F30:F33),0)</f>
        <v>0</v>
      </c>
      <c r="G34" s="213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14"/>
      <c r="C37" s="214"/>
      <c r="D37" s="214"/>
      <c r="E37" s="214"/>
      <c r="F37" s="214"/>
      <c r="G37" s="214"/>
      <c r="H37" t="s">
        <v>5</v>
      </c>
    </row>
    <row r="38" spans="1:8" ht="12.75" customHeight="1">
      <c r="A38" s="96"/>
      <c r="B38" s="214"/>
      <c r="C38" s="214"/>
      <c r="D38" s="214"/>
      <c r="E38" s="214"/>
      <c r="F38" s="214"/>
      <c r="G38" s="214"/>
      <c r="H38" t="s">
        <v>5</v>
      </c>
    </row>
    <row r="39" spans="1:8" ht="12.75">
      <c r="A39" s="96"/>
      <c r="B39" s="214"/>
      <c r="C39" s="214"/>
      <c r="D39" s="214"/>
      <c r="E39" s="214"/>
      <c r="F39" s="214"/>
      <c r="G39" s="214"/>
      <c r="H39" t="s">
        <v>5</v>
      </c>
    </row>
    <row r="40" spans="1:8" ht="12.75">
      <c r="A40" s="96"/>
      <c r="B40" s="214"/>
      <c r="C40" s="214"/>
      <c r="D40" s="214"/>
      <c r="E40" s="214"/>
      <c r="F40" s="214"/>
      <c r="G40" s="214"/>
      <c r="H40" t="s">
        <v>5</v>
      </c>
    </row>
    <row r="41" spans="1:8" ht="12.75">
      <c r="A41" s="96"/>
      <c r="B41" s="214"/>
      <c r="C41" s="214"/>
      <c r="D41" s="214"/>
      <c r="E41" s="214"/>
      <c r="F41" s="214"/>
      <c r="G41" s="214"/>
      <c r="H41" t="s">
        <v>5</v>
      </c>
    </row>
    <row r="42" spans="1:8" ht="12.75">
      <c r="A42" s="96"/>
      <c r="B42" s="214"/>
      <c r="C42" s="214"/>
      <c r="D42" s="214"/>
      <c r="E42" s="214"/>
      <c r="F42" s="214"/>
      <c r="G42" s="214"/>
      <c r="H42" t="s">
        <v>5</v>
      </c>
    </row>
    <row r="43" spans="1:8" ht="12.75">
      <c r="A43" s="96"/>
      <c r="B43" s="214"/>
      <c r="C43" s="214"/>
      <c r="D43" s="214"/>
      <c r="E43" s="214"/>
      <c r="F43" s="214"/>
      <c r="G43" s="214"/>
      <c r="H43" t="s">
        <v>5</v>
      </c>
    </row>
    <row r="44" spans="1:8" ht="12.75">
      <c r="A44" s="96"/>
      <c r="B44" s="214"/>
      <c r="C44" s="214"/>
      <c r="D44" s="214"/>
      <c r="E44" s="214"/>
      <c r="F44" s="214"/>
      <c r="G44" s="214"/>
      <c r="H44" t="s">
        <v>5</v>
      </c>
    </row>
    <row r="45" spans="1:8" ht="0.75" customHeight="1">
      <c r="A45" s="96"/>
      <c r="B45" s="214"/>
      <c r="C45" s="214"/>
      <c r="D45" s="214"/>
      <c r="E45" s="214"/>
      <c r="F45" s="214"/>
      <c r="G45" s="214"/>
      <c r="H45" t="s">
        <v>5</v>
      </c>
    </row>
    <row r="46" spans="2:7" ht="12.75">
      <c r="B46" s="215"/>
      <c r="C46" s="215"/>
      <c r="D46" s="215"/>
      <c r="E46" s="215"/>
      <c r="F46" s="215"/>
      <c r="G46" s="215"/>
    </row>
    <row r="47" spans="2:7" ht="12.75">
      <c r="B47" s="215"/>
      <c r="C47" s="215"/>
      <c r="D47" s="215"/>
      <c r="E47" s="215"/>
      <c r="F47" s="215"/>
      <c r="G47" s="215"/>
    </row>
    <row r="48" spans="2:7" ht="12.75">
      <c r="B48" s="215"/>
      <c r="C48" s="215"/>
      <c r="D48" s="215"/>
      <c r="E48" s="215"/>
      <c r="F48" s="215"/>
      <c r="G48" s="215"/>
    </row>
    <row r="49" spans="2:7" ht="12.75">
      <c r="B49" s="215"/>
      <c r="C49" s="215"/>
      <c r="D49" s="215"/>
      <c r="E49" s="215"/>
      <c r="F49" s="215"/>
      <c r="G49" s="215"/>
    </row>
    <row r="50" spans="2:7" ht="12.75">
      <c r="B50" s="215"/>
      <c r="C50" s="215"/>
      <c r="D50" s="215"/>
      <c r="E50" s="215"/>
      <c r="F50" s="215"/>
      <c r="G50" s="215"/>
    </row>
    <row r="51" spans="2:7" ht="12.75">
      <c r="B51" s="215"/>
      <c r="C51" s="215"/>
      <c r="D51" s="215"/>
      <c r="E51" s="215"/>
      <c r="F51" s="215"/>
      <c r="G51" s="215"/>
    </row>
    <row r="52" spans="2:7" ht="12.75">
      <c r="B52" s="215"/>
      <c r="C52" s="215"/>
      <c r="D52" s="215"/>
      <c r="E52" s="215"/>
      <c r="F52" s="215"/>
      <c r="G52" s="215"/>
    </row>
    <row r="53" spans="2:7" ht="12.75">
      <c r="B53" s="215"/>
      <c r="C53" s="215"/>
      <c r="D53" s="215"/>
      <c r="E53" s="215"/>
      <c r="F53" s="215"/>
      <c r="G53" s="215"/>
    </row>
    <row r="54" spans="2:7" ht="12.75">
      <c r="B54" s="215"/>
      <c r="C54" s="215"/>
      <c r="D54" s="215"/>
      <c r="E54" s="215"/>
      <c r="F54" s="215"/>
      <c r="G54" s="215"/>
    </row>
    <row r="55" spans="2:7" ht="12.75">
      <c r="B55" s="215"/>
      <c r="C55" s="215"/>
      <c r="D55" s="215"/>
      <c r="E55" s="215"/>
      <c r="F55" s="215"/>
      <c r="G55" s="215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3"/>
  <sheetViews>
    <sheetView zoomScalePageLayoutView="0" workbookViewId="0" topLeftCell="A1">
      <selection activeCell="H32" sqref="H32:I3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6" t="s">
        <v>48</v>
      </c>
      <c r="B1" s="217"/>
      <c r="C1" s="97" t="str">
        <f>CONCATENATE(cislostavby," ",nazevstavby)</f>
        <v>20190036 Zámek Nalžovice</v>
      </c>
      <c r="D1" s="98"/>
      <c r="E1" s="99"/>
      <c r="F1" s="98"/>
      <c r="G1" s="100" t="s">
        <v>49</v>
      </c>
      <c r="H1" s="101" t="s">
        <v>78</v>
      </c>
      <c r="I1" s="102"/>
    </row>
    <row r="2" spans="1:9" ht="13.5" thickBot="1">
      <c r="A2" s="218" t="s">
        <v>50</v>
      </c>
      <c r="B2" s="219"/>
      <c r="C2" s="103" t="str">
        <f>CONCATENATE(cisloobjektu," ",nazevobjektu)</f>
        <v>06 Rekonstrukce schodiště a vstup pro imobil.klienty</v>
      </c>
      <c r="D2" s="104"/>
      <c r="E2" s="105"/>
      <c r="F2" s="104"/>
      <c r="G2" s="220"/>
      <c r="H2" s="221"/>
      <c r="I2" s="222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200" t="str">
        <f>Položky!B7</f>
        <v>1</v>
      </c>
      <c r="B7" s="115" t="str">
        <f>Položky!C7</f>
        <v>Zemní práce</v>
      </c>
      <c r="C7" s="66"/>
      <c r="D7" s="116"/>
      <c r="E7" s="201">
        <f>Položky!BA9</f>
        <v>0</v>
      </c>
      <c r="F7" s="202">
        <f>Položky!BB9</f>
        <v>0</v>
      </c>
      <c r="G7" s="202">
        <f>Položky!BC9</f>
        <v>0</v>
      </c>
      <c r="H7" s="202">
        <f>Položky!BD9</f>
        <v>0</v>
      </c>
      <c r="I7" s="203">
        <f>Položky!BE9</f>
        <v>0</v>
      </c>
    </row>
    <row r="8" spans="1:9" s="35" customFormat="1" ht="12.75">
      <c r="A8" s="200" t="str">
        <f>Položky!B10</f>
        <v>27</v>
      </c>
      <c r="B8" s="115" t="str">
        <f>Položky!C10</f>
        <v>Základy</v>
      </c>
      <c r="C8" s="66"/>
      <c r="D8" s="116"/>
      <c r="E8" s="201">
        <f>Položky!BA16</f>
        <v>0</v>
      </c>
      <c r="F8" s="202">
        <f>Položky!BB16</f>
        <v>0</v>
      </c>
      <c r="G8" s="202">
        <f>Položky!BC16</f>
        <v>0</v>
      </c>
      <c r="H8" s="202">
        <f>Položky!BD16</f>
        <v>0</v>
      </c>
      <c r="I8" s="203">
        <f>Položky!BE16</f>
        <v>0</v>
      </c>
    </row>
    <row r="9" spans="1:9" s="35" customFormat="1" ht="12.75">
      <c r="A9" s="200" t="str">
        <f>Položky!B17</f>
        <v>43</v>
      </c>
      <c r="B9" s="115" t="str">
        <f>Položky!C17</f>
        <v>Schodiště</v>
      </c>
      <c r="C9" s="66"/>
      <c r="D9" s="116"/>
      <c r="E9" s="201">
        <f>Položky!BA19</f>
        <v>0</v>
      </c>
      <c r="F9" s="202">
        <f>Položky!BB19</f>
        <v>0</v>
      </c>
      <c r="G9" s="202">
        <f>Položky!BC19</f>
        <v>0</v>
      </c>
      <c r="H9" s="202">
        <f>Položky!BD19</f>
        <v>0</v>
      </c>
      <c r="I9" s="203">
        <f>Položky!BE19</f>
        <v>0</v>
      </c>
    </row>
    <row r="10" spans="1:9" s="35" customFormat="1" ht="12.75">
      <c r="A10" s="200" t="str">
        <f>Položky!B20</f>
        <v>64</v>
      </c>
      <c r="B10" s="115" t="str">
        <f>Položky!C20</f>
        <v>Výplně otvorů</v>
      </c>
      <c r="C10" s="66"/>
      <c r="D10" s="116"/>
      <c r="E10" s="201">
        <f>Položky!BA32</f>
        <v>0</v>
      </c>
      <c r="F10" s="202">
        <f>Položky!BB32</f>
        <v>0</v>
      </c>
      <c r="G10" s="202">
        <f>Položky!BC32</f>
        <v>0</v>
      </c>
      <c r="H10" s="202">
        <f>Položky!BD32</f>
        <v>0</v>
      </c>
      <c r="I10" s="203">
        <f>Položky!BE32</f>
        <v>0</v>
      </c>
    </row>
    <row r="11" spans="1:9" s="35" customFormat="1" ht="12.75">
      <c r="A11" s="200" t="str">
        <f>Položky!B33</f>
        <v>9</v>
      </c>
      <c r="B11" s="115" t="str">
        <f>Položky!C33</f>
        <v>Ostatní konstrukce</v>
      </c>
      <c r="C11" s="66"/>
      <c r="D11" s="116"/>
      <c r="E11" s="201">
        <f>Položky!BA36</f>
        <v>0</v>
      </c>
      <c r="F11" s="202">
        <f>Položky!BB36</f>
        <v>0</v>
      </c>
      <c r="G11" s="202">
        <f>Položky!BC36</f>
        <v>0</v>
      </c>
      <c r="H11" s="202">
        <f>Položky!BD36</f>
        <v>0</v>
      </c>
      <c r="I11" s="203">
        <f>Položky!BE36</f>
        <v>0</v>
      </c>
    </row>
    <row r="12" spans="1:9" s="35" customFormat="1" ht="12.75">
      <c r="A12" s="200" t="str">
        <f>Položky!B37</f>
        <v>91</v>
      </c>
      <c r="B12" s="115" t="str">
        <f>Položky!C37</f>
        <v>Doplňující práce na komunikaci</v>
      </c>
      <c r="C12" s="66"/>
      <c r="D12" s="116"/>
      <c r="E12" s="201">
        <f>Položky!BA39</f>
        <v>0</v>
      </c>
      <c r="F12" s="202">
        <f>Položky!BB39</f>
        <v>0</v>
      </c>
      <c r="G12" s="202">
        <f>Položky!BC39</f>
        <v>0</v>
      </c>
      <c r="H12" s="202">
        <f>Položky!BD39</f>
        <v>0</v>
      </c>
      <c r="I12" s="203">
        <f>Položky!BE39</f>
        <v>0</v>
      </c>
    </row>
    <row r="13" spans="1:9" s="35" customFormat="1" ht="12.75">
      <c r="A13" s="200" t="str">
        <f>Položky!B40</f>
        <v>96</v>
      </c>
      <c r="B13" s="115" t="str">
        <f>Položky!C40</f>
        <v>Bourání konstrukcí</v>
      </c>
      <c r="C13" s="66"/>
      <c r="D13" s="116"/>
      <c r="E13" s="201">
        <f>Položky!BA55</f>
        <v>0</v>
      </c>
      <c r="F13" s="202">
        <f>Položky!BB55</f>
        <v>0</v>
      </c>
      <c r="G13" s="202">
        <f>Položky!BC55</f>
        <v>0</v>
      </c>
      <c r="H13" s="202">
        <f>Položky!BD55</f>
        <v>0</v>
      </c>
      <c r="I13" s="203">
        <f>Položky!BE55</f>
        <v>0</v>
      </c>
    </row>
    <row r="14" spans="1:9" s="35" customFormat="1" ht="12.75">
      <c r="A14" s="200" t="str">
        <f>Položky!B56</f>
        <v>99</v>
      </c>
      <c r="B14" s="115" t="str">
        <f>Položky!C56</f>
        <v>Staveništní přesun hmot</v>
      </c>
      <c r="C14" s="66"/>
      <c r="D14" s="116"/>
      <c r="E14" s="201">
        <f>Položky!BA58</f>
        <v>0</v>
      </c>
      <c r="F14" s="202">
        <f>Položky!BB58</f>
        <v>0</v>
      </c>
      <c r="G14" s="202">
        <f>Položky!BC58</f>
        <v>0</v>
      </c>
      <c r="H14" s="202">
        <f>Položky!BD58</f>
        <v>0</v>
      </c>
      <c r="I14" s="203">
        <f>Položky!BE58</f>
        <v>0</v>
      </c>
    </row>
    <row r="15" spans="1:9" s="35" customFormat="1" ht="12.75">
      <c r="A15" s="200" t="str">
        <f>Položky!B59</f>
        <v>711</v>
      </c>
      <c r="B15" s="115" t="str">
        <f>Položky!C59</f>
        <v>Izolace proti vodě</v>
      </c>
      <c r="C15" s="66"/>
      <c r="D15" s="116"/>
      <c r="E15" s="201">
        <f>Položky!BA66</f>
        <v>0</v>
      </c>
      <c r="F15" s="202">
        <f>Položky!BB66</f>
        <v>0</v>
      </c>
      <c r="G15" s="202">
        <f>Položky!BC66</f>
        <v>0</v>
      </c>
      <c r="H15" s="202">
        <f>Položky!BD66</f>
        <v>0</v>
      </c>
      <c r="I15" s="203">
        <f>Položky!BE66</f>
        <v>0</v>
      </c>
    </row>
    <row r="16" spans="1:9" s="35" customFormat="1" ht="12.75">
      <c r="A16" s="200" t="str">
        <f>Položky!B67</f>
        <v>767</v>
      </c>
      <c r="B16" s="115" t="str">
        <f>Položky!C67</f>
        <v>Konstrukce zámečnické</v>
      </c>
      <c r="C16" s="66"/>
      <c r="D16" s="116"/>
      <c r="E16" s="201">
        <f>Položky!BA75</f>
        <v>0</v>
      </c>
      <c r="F16" s="202">
        <f>Položky!BB75</f>
        <v>0</v>
      </c>
      <c r="G16" s="202">
        <f>Položky!BC75</f>
        <v>0</v>
      </c>
      <c r="H16" s="202">
        <f>Položky!BD75</f>
        <v>0</v>
      </c>
      <c r="I16" s="203">
        <f>Položky!BE75</f>
        <v>0</v>
      </c>
    </row>
    <row r="17" spans="1:9" s="35" customFormat="1" ht="12.75">
      <c r="A17" s="200" t="str">
        <f>Položky!B76</f>
        <v>M210</v>
      </c>
      <c r="B17" s="115" t="str">
        <f>Položky!C76</f>
        <v>Elektroinstalace</v>
      </c>
      <c r="C17" s="66"/>
      <c r="D17" s="116"/>
      <c r="E17" s="201">
        <f>Položky!BA78</f>
        <v>0</v>
      </c>
      <c r="F17" s="202">
        <f>Položky!BB78</f>
        <v>0</v>
      </c>
      <c r="G17" s="202">
        <f>Položky!BC78</f>
        <v>0</v>
      </c>
      <c r="H17" s="202">
        <f>Položky!BD78</f>
        <v>0</v>
      </c>
      <c r="I17" s="203">
        <f>Položky!BE78</f>
        <v>0</v>
      </c>
    </row>
    <row r="18" spans="1:9" s="35" customFormat="1" ht="13.5" thickBot="1">
      <c r="A18" s="200" t="str">
        <f>Položky!B79</f>
        <v>M33</v>
      </c>
      <c r="B18" s="115" t="str">
        <f>Položky!C79</f>
        <v>Montáže dopravních zařízení - výtahy</v>
      </c>
      <c r="C18" s="66"/>
      <c r="D18" s="116"/>
      <c r="E18" s="201">
        <f>Položky!BA81</f>
        <v>0</v>
      </c>
      <c r="F18" s="202">
        <f>Položky!BB81</f>
        <v>0</v>
      </c>
      <c r="G18" s="202">
        <f>Položky!BC81</f>
        <v>0</v>
      </c>
      <c r="H18" s="202">
        <f>Položky!BD81</f>
        <v>0</v>
      </c>
      <c r="I18" s="203">
        <f>Položky!BE81</f>
        <v>0</v>
      </c>
    </row>
    <row r="19" spans="1:9" s="123" customFormat="1" ht="13.5" thickBot="1">
      <c r="A19" s="117"/>
      <c r="B19" s="118" t="s">
        <v>57</v>
      </c>
      <c r="C19" s="118"/>
      <c r="D19" s="119"/>
      <c r="E19" s="120">
        <f>SUM(E7:E18)</f>
        <v>0</v>
      </c>
      <c r="F19" s="121">
        <f>SUM(F7:F18)</f>
        <v>0</v>
      </c>
      <c r="G19" s="121">
        <f>SUM(G7:G18)</f>
        <v>0</v>
      </c>
      <c r="H19" s="121">
        <f>SUM(H7:H18)</f>
        <v>0</v>
      </c>
      <c r="I19" s="122">
        <f>SUM(I7:I18)</f>
        <v>0</v>
      </c>
    </row>
    <row r="20" spans="1:9" ht="12.75">
      <c r="A20" s="66"/>
      <c r="B20" s="66"/>
      <c r="C20" s="66"/>
      <c r="D20" s="66"/>
      <c r="E20" s="66"/>
      <c r="F20" s="66"/>
      <c r="G20" s="66"/>
      <c r="H20" s="66"/>
      <c r="I20" s="66"/>
    </row>
    <row r="21" spans="1:57" ht="19.5" customHeight="1">
      <c r="A21" s="107" t="s">
        <v>58</v>
      </c>
      <c r="B21" s="107"/>
      <c r="C21" s="107"/>
      <c r="D21" s="107"/>
      <c r="E21" s="107"/>
      <c r="F21" s="107"/>
      <c r="G21" s="124"/>
      <c r="H21" s="107"/>
      <c r="I21" s="107"/>
      <c r="BA21" s="41"/>
      <c r="BB21" s="41"/>
      <c r="BC21" s="41"/>
      <c r="BD21" s="41"/>
      <c r="BE21" s="41"/>
    </row>
    <row r="22" spans="1:9" ht="13.5" thickBot="1">
      <c r="A22" s="77"/>
      <c r="B22" s="77"/>
      <c r="C22" s="77"/>
      <c r="D22" s="77"/>
      <c r="E22" s="77"/>
      <c r="F22" s="77"/>
      <c r="G22" s="77"/>
      <c r="H22" s="77"/>
      <c r="I22" s="77"/>
    </row>
    <row r="23" spans="1:9" ht="12.75">
      <c r="A23" s="71" t="s">
        <v>59</v>
      </c>
      <c r="B23" s="72"/>
      <c r="C23" s="72"/>
      <c r="D23" s="125"/>
      <c r="E23" s="126" t="s">
        <v>60</v>
      </c>
      <c r="F23" s="127" t="s">
        <v>61</v>
      </c>
      <c r="G23" s="128" t="s">
        <v>62</v>
      </c>
      <c r="H23" s="129"/>
      <c r="I23" s="130" t="s">
        <v>60</v>
      </c>
    </row>
    <row r="24" spans="1:53" ht="12.75">
      <c r="A24" s="64" t="s">
        <v>179</v>
      </c>
      <c r="B24" s="55"/>
      <c r="C24" s="55"/>
      <c r="D24" s="131"/>
      <c r="E24" s="132"/>
      <c r="F24" s="133"/>
      <c r="G24" s="134">
        <f aca="true" t="shared" si="0" ref="G24:G31">CHOOSE(BA24+1,HSV+PSV,HSV+PSV+Mont,HSV+PSV+Dodavka+Mont,HSV,PSV,Mont,Dodavka,Mont+Dodavka,0)</f>
        <v>0</v>
      </c>
      <c r="H24" s="135"/>
      <c r="I24" s="136">
        <f aca="true" t="shared" si="1" ref="I24:I31">E24+F24*G24/100</f>
        <v>0</v>
      </c>
      <c r="BA24">
        <v>0</v>
      </c>
    </row>
    <row r="25" spans="1:53" ht="12.75">
      <c r="A25" s="64" t="s">
        <v>180</v>
      </c>
      <c r="B25" s="55"/>
      <c r="C25" s="55"/>
      <c r="D25" s="131"/>
      <c r="E25" s="132"/>
      <c r="F25" s="133"/>
      <c r="G25" s="134">
        <f t="shared" si="0"/>
        <v>0</v>
      </c>
      <c r="H25" s="135"/>
      <c r="I25" s="136">
        <f t="shared" si="1"/>
        <v>0</v>
      </c>
      <c r="BA25">
        <v>0</v>
      </c>
    </row>
    <row r="26" spans="1:53" ht="12.75">
      <c r="A26" s="64" t="s">
        <v>181</v>
      </c>
      <c r="B26" s="55"/>
      <c r="C26" s="55"/>
      <c r="D26" s="131"/>
      <c r="E26" s="132"/>
      <c r="F26" s="133"/>
      <c r="G26" s="134">
        <f t="shared" si="0"/>
        <v>0</v>
      </c>
      <c r="H26" s="135"/>
      <c r="I26" s="136">
        <f t="shared" si="1"/>
        <v>0</v>
      </c>
      <c r="BA26">
        <v>0</v>
      </c>
    </row>
    <row r="27" spans="1:53" ht="12.75">
      <c r="A27" s="64" t="s">
        <v>182</v>
      </c>
      <c r="B27" s="55"/>
      <c r="C27" s="55"/>
      <c r="D27" s="131"/>
      <c r="E27" s="132"/>
      <c r="F27" s="133"/>
      <c r="G27" s="134">
        <f t="shared" si="0"/>
        <v>0</v>
      </c>
      <c r="H27" s="135"/>
      <c r="I27" s="136">
        <f t="shared" si="1"/>
        <v>0</v>
      </c>
      <c r="BA27">
        <v>0</v>
      </c>
    </row>
    <row r="28" spans="1:53" ht="12.75">
      <c r="A28" s="64" t="s">
        <v>183</v>
      </c>
      <c r="B28" s="55"/>
      <c r="C28" s="55"/>
      <c r="D28" s="131"/>
      <c r="E28" s="132"/>
      <c r="F28" s="133"/>
      <c r="G28" s="134">
        <f t="shared" si="0"/>
        <v>0</v>
      </c>
      <c r="H28" s="135"/>
      <c r="I28" s="136">
        <f t="shared" si="1"/>
        <v>0</v>
      </c>
      <c r="BA28">
        <v>1</v>
      </c>
    </row>
    <row r="29" spans="1:53" ht="12.75">
      <c r="A29" s="64" t="s">
        <v>184</v>
      </c>
      <c r="B29" s="55"/>
      <c r="C29" s="55"/>
      <c r="D29" s="131"/>
      <c r="E29" s="132"/>
      <c r="F29" s="133"/>
      <c r="G29" s="134">
        <f t="shared" si="0"/>
        <v>0</v>
      </c>
      <c r="H29" s="135"/>
      <c r="I29" s="136">
        <f t="shared" si="1"/>
        <v>0</v>
      </c>
      <c r="BA29">
        <v>1</v>
      </c>
    </row>
    <row r="30" spans="1:53" ht="12.75">
      <c r="A30" s="64" t="s">
        <v>185</v>
      </c>
      <c r="B30" s="55"/>
      <c r="C30" s="55"/>
      <c r="D30" s="131"/>
      <c r="E30" s="132"/>
      <c r="F30" s="133"/>
      <c r="G30" s="134">
        <f t="shared" si="0"/>
        <v>0</v>
      </c>
      <c r="H30" s="135"/>
      <c r="I30" s="136">
        <f t="shared" si="1"/>
        <v>0</v>
      </c>
      <c r="BA30">
        <v>2</v>
      </c>
    </row>
    <row r="31" spans="1:53" ht="12.75">
      <c r="A31" s="64" t="s">
        <v>186</v>
      </c>
      <c r="B31" s="55"/>
      <c r="C31" s="55"/>
      <c r="D31" s="131"/>
      <c r="E31" s="132"/>
      <c r="F31" s="133"/>
      <c r="G31" s="134">
        <f t="shared" si="0"/>
        <v>0</v>
      </c>
      <c r="H31" s="135"/>
      <c r="I31" s="136">
        <f t="shared" si="1"/>
        <v>0</v>
      </c>
      <c r="BA31">
        <v>2</v>
      </c>
    </row>
    <row r="32" spans="1:9" ht="13.5" thickBot="1">
      <c r="A32" s="137"/>
      <c r="B32" s="138" t="s">
        <v>63</v>
      </c>
      <c r="C32" s="139"/>
      <c r="D32" s="140"/>
      <c r="E32" s="141"/>
      <c r="F32" s="142"/>
      <c r="G32" s="142"/>
      <c r="H32" s="223">
        <f>SUM(I24:I31)</f>
        <v>0</v>
      </c>
      <c r="I32" s="224"/>
    </row>
    <row r="34" spans="2:9" ht="12.75">
      <c r="B34" s="123"/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</sheetData>
  <sheetProtection/>
  <mergeCells count="4">
    <mergeCell ref="A1:B1"/>
    <mergeCell ref="A2:B2"/>
    <mergeCell ref="G2:I2"/>
    <mergeCell ref="H32:I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54"/>
  <sheetViews>
    <sheetView showGridLines="0" showZeros="0" zoomScalePageLayoutView="0" workbookViewId="0" topLeftCell="A10">
      <selection activeCell="L72" sqref="L72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8" t="s">
        <v>77</v>
      </c>
      <c r="B1" s="228"/>
      <c r="C1" s="228"/>
      <c r="D1" s="228"/>
      <c r="E1" s="228"/>
      <c r="F1" s="228"/>
      <c r="G1" s="228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6" t="s">
        <v>48</v>
      </c>
      <c r="B3" s="217"/>
      <c r="C3" s="97" t="str">
        <f>CONCATENATE(cislostavby," ",nazevstavby)</f>
        <v>20190036 Zámek Nalžovice</v>
      </c>
      <c r="D3" s="151"/>
      <c r="E3" s="152" t="s">
        <v>64</v>
      </c>
      <c r="F3" s="153" t="str">
        <f>Rekapitulace!H1</f>
        <v>20190036</v>
      </c>
      <c r="G3" s="154"/>
    </row>
    <row r="4" spans="1:7" ht="13.5" thickBot="1">
      <c r="A4" s="229" t="s">
        <v>50</v>
      </c>
      <c r="B4" s="219"/>
      <c r="C4" s="103" t="str">
        <f>CONCATENATE(cisloobjektu," ",nazevobjektu)</f>
        <v>06 Rekonstrukce schodiště a vstup pro imobil.klienty</v>
      </c>
      <c r="D4" s="155"/>
      <c r="E4" s="230">
        <f>Rekapitulace!G2</f>
        <v>0</v>
      </c>
      <c r="F4" s="231"/>
      <c r="G4" s="232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73</v>
      </c>
      <c r="C7" s="165" t="s">
        <v>74</v>
      </c>
      <c r="D7" s="166"/>
      <c r="E7" s="167"/>
      <c r="F7" s="167"/>
      <c r="G7" s="168"/>
      <c r="H7" s="169"/>
      <c r="I7" s="169"/>
      <c r="O7" s="170">
        <v>1</v>
      </c>
    </row>
    <row r="8" spans="1:104" ht="22.5">
      <c r="A8" s="171">
        <v>1</v>
      </c>
      <c r="B8" s="172" t="s">
        <v>82</v>
      </c>
      <c r="C8" s="173" t="s">
        <v>83</v>
      </c>
      <c r="D8" s="174" t="s">
        <v>84</v>
      </c>
      <c r="E8" s="175">
        <v>0.4</v>
      </c>
      <c r="F8" s="175"/>
      <c r="G8" s="176">
        <f>E8*F8</f>
        <v>0</v>
      </c>
      <c r="O8" s="170">
        <v>2</v>
      </c>
      <c r="AA8" s="146">
        <v>2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2</v>
      </c>
      <c r="CB8" s="177">
        <v>1</v>
      </c>
      <c r="CZ8" s="146">
        <v>0</v>
      </c>
    </row>
    <row r="9" spans="1:57" ht="12.75">
      <c r="A9" s="184"/>
      <c r="B9" s="185" t="s">
        <v>75</v>
      </c>
      <c r="C9" s="186" t="str">
        <f>CONCATENATE(B7," ",C7)</f>
        <v>1 Zemní práce</v>
      </c>
      <c r="D9" s="187"/>
      <c r="E9" s="188"/>
      <c r="F9" s="189"/>
      <c r="G9" s="190">
        <f>SUM(G7:G8)</f>
        <v>0</v>
      </c>
      <c r="O9" s="170">
        <v>4</v>
      </c>
      <c r="BA9" s="191">
        <f>SUM(BA7:BA8)</f>
        <v>0</v>
      </c>
      <c r="BB9" s="191">
        <f>SUM(BB7:BB8)</f>
        <v>0</v>
      </c>
      <c r="BC9" s="191">
        <f>SUM(BC7:BC8)</f>
        <v>0</v>
      </c>
      <c r="BD9" s="191">
        <f>SUM(BD7:BD8)</f>
        <v>0</v>
      </c>
      <c r="BE9" s="191">
        <f>SUM(BE7:BE8)</f>
        <v>0</v>
      </c>
    </row>
    <row r="10" spans="1:15" ht="12.75">
      <c r="A10" s="163" t="s">
        <v>72</v>
      </c>
      <c r="B10" s="164" t="s">
        <v>85</v>
      </c>
      <c r="C10" s="165" t="s">
        <v>86</v>
      </c>
      <c r="D10" s="166"/>
      <c r="E10" s="167"/>
      <c r="F10" s="167"/>
      <c r="G10" s="168"/>
      <c r="H10" s="169"/>
      <c r="I10" s="169"/>
      <c r="O10" s="170">
        <v>1</v>
      </c>
    </row>
    <row r="11" spans="1:104" ht="22.5">
      <c r="A11" s="171">
        <v>2</v>
      </c>
      <c r="B11" s="172" t="s">
        <v>87</v>
      </c>
      <c r="C11" s="173" t="s">
        <v>88</v>
      </c>
      <c r="D11" s="174" t="s">
        <v>84</v>
      </c>
      <c r="E11" s="175">
        <v>4.15</v>
      </c>
      <c r="F11" s="175">
        <v>0</v>
      </c>
      <c r="G11" s="176">
        <f>E11*F11</f>
        <v>0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>IF(AZ11=1,G11,0)</f>
        <v>0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A11" s="177">
        <v>1</v>
      </c>
      <c r="CB11" s="177">
        <v>1</v>
      </c>
      <c r="CZ11" s="146">
        <v>2.525</v>
      </c>
    </row>
    <row r="12" spans="1:15" ht="12.75">
      <c r="A12" s="178"/>
      <c r="B12" s="180"/>
      <c r="C12" s="225" t="s">
        <v>89</v>
      </c>
      <c r="D12" s="226"/>
      <c r="E12" s="204">
        <v>0</v>
      </c>
      <c r="F12" s="182"/>
      <c r="G12" s="183"/>
      <c r="M12" s="179" t="s">
        <v>89</v>
      </c>
      <c r="O12" s="170"/>
    </row>
    <row r="13" spans="1:15" ht="12.75">
      <c r="A13" s="178"/>
      <c r="B13" s="180"/>
      <c r="C13" s="225" t="s">
        <v>90</v>
      </c>
      <c r="D13" s="226"/>
      <c r="E13" s="204">
        <v>0.414</v>
      </c>
      <c r="F13" s="182"/>
      <c r="G13" s="183"/>
      <c r="M13" s="179" t="s">
        <v>90</v>
      </c>
      <c r="O13" s="170"/>
    </row>
    <row r="14" spans="1:15" ht="12.75">
      <c r="A14" s="178"/>
      <c r="B14" s="180"/>
      <c r="C14" s="225" t="s">
        <v>91</v>
      </c>
      <c r="D14" s="226"/>
      <c r="E14" s="204">
        <v>0.414</v>
      </c>
      <c r="F14" s="182"/>
      <c r="G14" s="183"/>
      <c r="M14" s="179" t="s">
        <v>91</v>
      </c>
      <c r="O14" s="170"/>
    </row>
    <row r="15" spans="1:15" ht="12.75">
      <c r="A15" s="178"/>
      <c r="B15" s="180"/>
      <c r="C15" s="227" t="s">
        <v>92</v>
      </c>
      <c r="D15" s="226"/>
      <c r="E15" s="181">
        <v>4.15</v>
      </c>
      <c r="F15" s="182"/>
      <c r="G15" s="183"/>
      <c r="M15" s="179" t="s">
        <v>92</v>
      </c>
      <c r="O15" s="170"/>
    </row>
    <row r="16" spans="1:57" ht="12.75">
      <c r="A16" s="184"/>
      <c r="B16" s="185" t="s">
        <v>75</v>
      </c>
      <c r="C16" s="186" t="str">
        <f>CONCATENATE(B10," ",C10)</f>
        <v>27 Základy</v>
      </c>
      <c r="D16" s="187"/>
      <c r="E16" s="188"/>
      <c r="F16" s="189"/>
      <c r="G16" s="190">
        <f>SUM(G10:G15)</f>
        <v>0</v>
      </c>
      <c r="O16" s="170">
        <v>4</v>
      </c>
      <c r="BA16" s="191">
        <f>SUM(BA10:BA15)</f>
        <v>0</v>
      </c>
      <c r="BB16" s="191">
        <f>SUM(BB10:BB15)</f>
        <v>0</v>
      </c>
      <c r="BC16" s="191">
        <f>SUM(BC10:BC15)</f>
        <v>0</v>
      </c>
      <c r="BD16" s="191">
        <f>SUM(BD10:BD15)</f>
        <v>0</v>
      </c>
      <c r="BE16" s="191">
        <f>SUM(BE10:BE15)</f>
        <v>0</v>
      </c>
    </row>
    <row r="17" spans="1:15" ht="12.75">
      <c r="A17" s="163" t="s">
        <v>72</v>
      </c>
      <c r="B17" s="164" t="s">
        <v>93</v>
      </c>
      <c r="C17" s="165" t="s">
        <v>94</v>
      </c>
      <c r="D17" s="166"/>
      <c r="E17" s="167"/>
      <c r="F17" s="167"/>
      <c r="G17" s="168"/>
      <c r="H17" s="169"/>
      <c r="I17" s="169"/>
      <c r="O17" s="170">
        <v>1</v>
      </c>
    </row>
    <row r="18" spans="1:104" ht="22.5">
      <c r="A18" s="171">
        <v>3</v>
      </c>
      <c r="B18" s="172" t="s">
        <v>95</v>
      </c>
      <c r="C18" s="173" t="s">
        <v>96</v>
      </c>
      <c r="D18" s="174" t="s">
        <v>84</v>
      </c>
      <c r="E18" s="175">
        <v>2.3</v>
      </c>
      <c r="F18" s="175">
        <v>0</v>
      </c>
      <c r="G18" s="176">
        <f>E18*F18</f>
        <v>0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>IF(AZ18=1,G18,0)</f>
        <v>0</v>
      </c>
      <c r="BB18" s="146">
        <f>IF(AZ18=2,G18,0)</f>
        <v>0</v>
      </c>
      <c r="BC18" s="146">
        <f>IF(AZ18=3,G18,0)</f>
        <v>0</v>
      </c>
      <c r="BD18" s="146">
        <f>IF(AZ18=4,G18,0)</f>
        <v>0</v>
      </c>
      <c r="BE18" s="146">
        <f>IF(AZ18=5,G18,0)</f>
        <v>0</v>
      </c>
      <c r="CA18" s="177">
        <v>1</v>
      </c>
      <c r="CB18" s="177">
        <v>1</v>
      </c>
      <c r="CZ18" s="146">
        <v>3.0195</v>
      </c>
    </row>
    <row r="19" spans="1:57" ht="12.75">
      <c r="A19" s="184"/>
      <c r="B19" s="185" t="s">
        <v>75</v>
      </c>
      <c r="C19" s="186" t="str">
        <f>CONCATENATE(B17," ",C17)</f>
        <v>43 Schodiště</v>
      </c>
      <c r="D19" s="187"/>
      <c r="E19" s="188"/>
      <c r="F19" s="189"/>
      <c r="G19" s="190">
        <f>SUM(G17:G18)</f>
        <v>0</v>
      </c>
      <c r="O19" s="170">
        <v>4</v>
      </c>
      <c r="BA19" s="191">
        <f>SUM(BA17:BA18)</f>
        <v>0</v>
      </c>
      <c r="BB19" s="191">
        <f>SUM(BB17:BB18)</f>
        <v>0</v>
      </c>
      <c r="BC19" s="191">
        <f>SUM(BC17:BC18)</f>
        <v>0</v>
      </c>
      <c r="BD19" s="191">
        <f>SUM(BD17:BD18)</f>
        <v>0</v>
      </c>
      <c r="BE19" s="191">
        <f>SUM(BE17:BE18)</f>
        <v>0</v>
      </c>
    </row>
    <row r="20" spans="1:15" ht="12.75">
      <c r="A20" s="163" t="s">
        <v>72</v>
      </c>
      <c r="B20" s="164" t="s">
        <v>97</v>
      </c>
      <c r="C20" s="165" t="s">
        <v>98</v>
      </c>
      <c r="D20" s="166"/>
      <c r="E20" s="167"/>
      <c r="F20" s="167"/>
      <c r="G20" s="168"/>
      <c r="H20" s="169"/>
      <c r="I20" s="169"/>
      <c r="O20" s="170">
        <v>1</v>
      </c>
    </row>
    <row r="21" spans="1:104" ht="22.5">
      <c r="A21" s="171">
        <v>4</v>
      </c>
      <c r="B21" s="172" t="s">
        <v>99</v>
      </c>
      <c r="C21" s="173" t="s">
        <v>100</v>
      </c>
      <c r="D21" s="174" t="s">
        <v>101</v>
      </c>
      <c r="E21" s="175">
        <v>1</v>
      </c>
      <c r="F21" s="175">
        <v>0</v>
      </c>
      <c r="G21" s="176">
        <f>E21*F21</f>
        <v>0</v>
      </c>
      <c r="O21" s="170">
        <v>2</v>
      </c>
      <c r="AA21" s="146">
        <v>1</v>
      </c>
      <c r="AB21" s="146">
        <v>0</v>
      </c>
      <c r="AC21" s="146">
        <v>0</v>
      </c>
      <c r="AZ21" s="146">
        <v>1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7">
        <v>1</v>
      </c>
      <c r="CB21" s="177">
        <v>0</v>
      </c>
      <c r="CZ21" s="146">
        <v>0.1048</v>
      </c>
    </row>
    <row r="22" spans="1:104" ht="22.5">
      <c r="A22" s="171">
        <v>5</v>
      </c>
      <c r="B22" s="172" t="s">
        <v>102</v>
      </c>
      <c r="C22" s="173" t="s">
        <v>103</v>
      </c>
      <c r="D22" s="174" t="s">
        <v>101</v>
      </c>
      <c r="E22" s="175">
        <v>1</v>
      </c>
      <c r="F22" s="175">
        <v>0</v>
      </c>
      <c r="G22" s="176">
        <f>E22*F22</f>
        <v>0</v>
      </c>
      <c r="O22" s="170">
        <v>2</v>
      </c>
      <c r="AA22" s="146">
        <v>1</v>
      </c>
      <c r="AB22" s="146">
        <v>0</v>
      </c>
      <c r="AC22" s="146">
        <v>0</v>
      </c>
      <c r="AZ22" s="146">
        <v>1</v>
      </c>
      <c r="BA22" s="146">
        <f>IF(AZ22=1,G22,0)</f>
        <v>0</v>
      </c>
      <c r="BB22" s="146">
        <f>IF(AZ22=2,G22,0)</f>
        <v>0</v>
      </c>
      <c r="BC22" s="146">
        <f>IF(AZ22=3,G22,0)</f>
        <v>0</v>
      </c>
      <c r="BD22" s="146">
        <f>IF(AZ22=4,G22,0)</f>
        <v>0</v>
      </c>
      <c r="BE22" s="146">
        <f>IF(AZ22=5,G22,0)</f>
        <v>0</v>
      </c>
      <c r="CA22" s="177">
        <v>1</v>
      </c>
      <c r="CB22" s="177">
        <v>0</v>
      </c>
      <c r="CZ22" s="146">
        <v>0.1048</v>
      </c>
    </row>
    <row r="23" spans="1:104" ht="22.5">
      <c r="A23" s="171">
        <v>6</v>
      </c>
      <c r="B23" s="172" t="s">
        <v>104</v>
      </c>
      <c r="C23" s="173" t="s">
        <v>105</v>
      </c>
      <c r="D23" s="174" t="s">
        <v>106</v>
      </c>
      <c r="E23" s="175">
        <v>2.6</v>
      </c>
      <c r="F23" s="175">
        <v>0</v>
      </c>
      <c r="G23" s="176">
        <f>E23*F23</f>
        <v>0</v>
      </c>
      <c r="O23" s="170">
        <v>2</v>
      </c>
      <c r="AA23" s="146">
        <v>1</v>
      </c>
      <c r="AB23" s="146">
        <v>7</v>
      </c>
      <c r="AC23" s="146">
        <v>7</v>
      </c>
      <c r="AZ23" s="146">
        <v>1</v>
      </c>
      <c r="BA23" s="146">
        <f>IF(AZ23=1,G23,0)</f>
        <v>0</v>
      </c>
      <c r="BB23" s="146">
        <f>IF(AZ23=2,G23,0)</f>
        <v>0</v>
      </c>
      <c r="BC23" s="146">
        <f>IF(AZ23=3,G23,0)</f>
        <v>0</v>
      </c>
      <c r="BD23" s="146">
        <f>IF(AZ23=4,G23,0)</f>
        <v>0</v>
      </c>
      <c r="BE23" s="146">
        <f>IF(AZ23=5,G23,0)</f>
        <v>0</v>
      </c>
      <c r="CA23" s="177">
        <v>1</v>
      </c>
      <c r="CB23" s="177">
        <v>7</v>
      </c>
      <c r="CZ23" s="146">
        <v>0.01223</v>
      </c>
    </row>
    <row r="24" spans="1:15" ht="12.75">
      <c r="A24" s="178"/>
      <c r="B24" s="180"/>
      <c r="C24" s="225" t="s">
        <v>89</v>
      </c>
      <c r="D24" s="226"/>
      <c r="E24" s="204">
        <v>0</v>
      </c>
      <c r="F24" s="182"/>
      <c r="G24" s="183"/>
      <c r="M24" s="179" t="s">
        <v>89</v>
      </c>
      <c r="O24" s="170"/>
    </row>
    <row r="25" spans="1:15" ht="12.75">
      <c r="A25" s="178"/>
      <c r="B25" s="180"/>
      <c r="C25" s="225" t="s">
        <v>107</v>
      </c>
      <c r="D25" s="226"/>
      <c r="E25" s="204">
        <v>6.16</v>
      </c>
      <c r="F25" s="182"/>
      <c r="G25" s="183"/>
      <c r="M25" s="179" t="s">
        <v>107</v>
      </c>
      <c r="O25" s="170"/>
    </row>
    <row r="26" spans="1:15" ht="12.75">
      <c r="A26" s="178"/>
      <c r="B26" s="180"/>
      <c r="C26" s="225" t="s">
        <v>108</v>
      </c>
      <c r="D26" s="226"/>
      <c r="E26" s="204">
        <v>-3.6</v>
      </c>
      <c r="F26" s="182"/>
      <c r="G26" s="183"/>
      <c r="M26" s="179" t="s">
        <v>108</v>
      </c>
      <c r="O26" s="170"/>
    </row>
    <row r="27" spans="1:15" ht="12.75">
      <c r="A27" s="178"/>
      <c r="B27" s="180"/>
      <c r="C27" s="225" t="s">
        <v>91</v>
      </c>
      <c r="D27" s="226"/>
      <c r="E27" s="204">
        <v>2.56</v>
      </c>
      <c r="F27" s="182"/>
      <c r="G27" s="183"/>
      <c r="M27" s="179" t="s">
        <v>91</v>
      </c>
      <c r="O27" s="170"/>
    </row>
    <row r="28" spans="1:15" ht="12.75">
      <c r="A28" s="178"/>
      <c r="B28" s="180"/>
      <c r="C28" s="227" t="s">
        <v>109</v>
      </c>
      <c r="D28" s="226"/>
      <c r="E28" s="181">
        <v>2.6</v>
      </c>
      <c r="F28" s="182"/>
      <c r="G28" s="183"/>
      <c r="M28" s="179" t="s">
        <v>109</v>
      </c>
      <c r="O28" s="170"/>
    </row>
    <row r="29" spans="1:104" ht="22.5">
      <c r="A29" s="171">
        <v>7</v>
      </c>
      <c r="B29" s="172" t="s">
        <v>110</v>
      </c>
      <c r="C29" s="173" t="s">
        <v>111</v>
      </c>
      <c r="D29" s="174" t="s">
        <v>101</v>
      </c>
      <c r="E29" s="175">
        <v>1</v>
      </c>
      <c r="F29" s="175">
        <v>0</v>
      </c>
      <c r="G29" s="176">
        <f>E29*F29</f>
        <v>0</v>
      </c>
      <c r="O29" s="170">
        <v>2</v>
      </c>
      <c r="AA29" s="146">
        <v>3</v>
      </c>
      <c r="AB29" s="146">
        <v>1</v>
      </c>
      <c r="AC29" s="146" t="s">
        <v>110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7">
        <v>3</v>
      </c>
      <c r="CB29" s="177">
        <v>1</v>
      </c>
      <c r="CZ29" s="146">
        <v>0.0495</v>
      </c>
    </row>
    <row r="30" spans="1:104" ht="12.75">
      <c r="A30" s="171">
        <v>8</v>
      </c>
      <c r="B30" s="172" t="s">
        <v>112</v>
      </c>
      <c r="C30" s="173" t="s">
        <v>113</v>
      </c>
      <c r="D30" s="174" t="s">
        <v>101</v>
      </c>
      <c r="E30" s="175">
        <v>1</v>
      </c>
      <c r="F30" s="175">
        <v>0</v>
      </c>
      <c r="G30" s="176">
        <f>E30*F30</f>
        <v>0</v>
      </c>
      <c r="O30" s="170">
        <v>2</v>
      </c>
      <c r="AA30" s="146">
        <v>3</v>
      </c>
      <c r="AB30" s="146">
        <v>1</v>
      </c>
      <c r="AC30" s="146">
        <v>61173113</v>
      </c>
      <c r="AZ30" s="146">
        <v>1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7">
        <v>3</v>
      </c>
      <c r="CB30" s="177">
        <v>1</v>
      </c>
      <c r="CZ30" s="146">
        <v>0.028</v>
      </c>
    </row>
    <row r="31" spans="1:104" ht="12.75">
      <c r="A31" s="171">
        <v>9</v>
      </c>
      <c r="B31" s="172" t="s">
        <v>114</v>
      </c>
      <c r="C31" s="173" t="s">
        <v>115</v>
      </c>
      <c r="D31" s="174" t="s">
        <v>101</v>
      </c>
      <c r="E31" s="175">
        <v>1</v>
      </c>
      <c r="F31" s="175">
        <v>0</v>
      </c>
      <c r="G31" s="176">
        <f>E31*F31</f>
        <v>0</v>
      </c>
      <c r="O31" s="170">
        <v>2</v>
      </c>
      <c r="AA31" s="146">
        <v>3</v>
      </c>
      <c r="AB31" s="146">
        <v>1</v>
      </c>
      <c r="AC31" s="146" t="s">
        <v>114</v>
      </c>
      <c r="AZ31" s="146">
        <v>1</v>
      </c>
      <c r="BA31" s="146">
        <f>IF(AZ31=1,G31,0)</f>
        <v>0</v>
      </c>
      <c r="BB31" s="146">
        <f>IF(AZ31=2,G31,0)</f>
        <v>0</v>
      </c>
      <c r="BC31" s="146">
        <f>IF(AZ31=3,G31,0)</f>
        <v>0</v>
      </c>
      <c r="BD31" s="146">
        <f>IF(AZ31=4,G31,0)</f>
        <v>0</v>
      </c>
      <c r="BE31" s="146">
        <f>IF(AZ31=5,G31,0)</f>
        <v>0</v>
      </c>
      <c r="CA31" s="177">
        <v>3</v>
      </c>
      <c r="CB31" s="177">
        <v>1</v>
      </c>
      <c r="CZ31" s="146">
        <v>0.02</v>
      </c>
    </row>
    <row r="32" spans="1:57" ht="12.75">
      <c r="A32" s="184"/>
      <c r="B32" s="185" t="s">
        <v>75</v>
      </c>
      <c r="C32" s="186" t="str">
        <f>CONCATENATE(B20," ",C20)</f>
        <v>64 Výplně otvorů</v>
      </c>
      <c r="D32" s="187"/>
      <c r="E32" s="188"/>
      <c r="F32" s="189"/>
      <c r="G32" s="190">
        <f>SUM(G20:G31)</f>
        <v>0</v>
      </c>
      <c r="O32" s="170">
        <v>4</v>
      </c>
      <c r="BA32" s="191">
        <f>SUM(BA20:BA31)</f>
        <v>0</v>
      </c>
      <c r="BB32" s="191">
        <f>SUM(BB20:BB31)</f>
        <v>0</v>
      </c>
      <c r="BC32" s="191">
        <f>SUM(BC20:BC31)</f>
        <v>0</v>
      </c>
      <c r="BD32" s="191">
        <f>SUM(BD20:BD31)</f>
        <v>0</v>
      </c>
      <c r="BE32" s="191">
        <f>SUM(BE20:BE31)</f>
        <v>0</v>
      </c>
    </row>
    <row r="33" spans="1:15" ht="12.75">
      <c r="A33" s="163" t="s">
        <v>72</v>
      </c>
      <c r="B33" s="164" t="s">
        <v>116</v>
      </c>
      <c r="C33" s="165" t="s">
        <v>117</v>
      </c>
      <c r="D33" s="166"/>
      <c r="E33" s="167"/>
      <c r="F33" s="167"/>
      <c r="G33" s="168"/>
      <c r="H33" s="169"/>
      <c r="I33" s="169"/>
      <c r="O33" s="170">
        <v>1</v>
      </c>
    </row>
    <row r="34" spans="1:104" ht="12.75">
      <c r="A34" s="171">
        <v>10</v>
      </c>
      <c r="B34" s="172" t="s">
        <v>118</v>
      </c>
      <c r="C34" s="173" t="s">
        <v>119</v>
      </c>
      <c r="D34" s="174" t="s">
        <v>120</v>
      </c>
      <c r="E34" s="175">
        <v>1</v>
      </c>
      <c r="F34" s="175">
        <v>0</v>
      </c>
      <c r="G34" s="176">
        <f>E34*F34</f>
        <v>0</v>
      </c>
      <c r="O34" s="170">
        <v>2</v>
      </c>
      <c r="AA34" s="146">
        <v>11</v>
      </c>
      <c r="AB34" s="146">
        <v>3</v>
      </c>
      <c r="AC34" s="146">
        <v>3</v>
      </c>
      <c r="AZ34" s="146">
        <v>1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7">
        <v>11</v>
      </c>
      <c r="CB34" s="177">
        <v>3</v>
      </c>
      <c r="CZ34" s="146">
        <v>0</v>
      </c>
    </row>
    <row r="35" spans="1:104" ht="12.75">
      <c r="A35" s="171">
        <v>11</v>
      </c>
      <c r="B35" s="172" t="s">
        <v>121</v>
      </c>
      <c r="C35" s="173" t="s">
        <v>122</v>
      </c>
      <c r="D35" s="174" t="s">
        <v>101</v>
      </c>
      <c r="E35" s="175">
        <v>1</v>
      </c>
      <c r="F35" s="175">
        <v>0</v>
      </c>
      <c r="G35" s="176">
        <f>E35*F35</f>
        <v>0</v>
      </c>
      <c r="O35" s="170">
        <v>2</v>
      </c>
      <c r="AA35" s="146">
        <v>11</v>
      </c>
      <c r="AB35" s="146">
        <v>3</v>
      </c>
      <c r="AC35" s="146">
        <v>4</v>
      </c>
      <c r="AZ35" s="146">
        <v>1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A35" s="177">
        <v>11</v>
      </c>
      <c r="CB35" s="177">
        <v>3</v>
      </c>
      <c r="CZ35" s="146">
        <v>0</v>
      </c>
    </row>
    <row r="36" spans="1:57" ht="12.75">
      <c r="A36" s="184"/>
      <c r="B36" s="185" t="s">
        <v>75</v>
      </c>
      <c r="C36" s="186" t="str">
        <f>CONCATENATE(B33," ",C33)</f>
        <v>9 Ostatní konstrukce</v>
      </c>
      <c r="D36" s="187"/>
      <c r="E36" s="188"/>
      <c r="F36" s="189"/>
      <c r="G36" s="190">
        <f>SUM(G33:G35)</f>
        <v>0</v>
      </c>
      <c r="O36" s="170">
        <v>4</v>
      </c>
      <c r="BA36" s="191">
        <f>SUM(BA33:BA35)</f>
        <v>0</v>
      </c>
      <c r="BB36" s="191">
        <f>SUM(BB33:BB35)</f>
        <v>0</v>
      </c>
      <c r="BC36" s="191">
        <f>SUM(BC33:BC35)</f>
        <v>0</v>
      </c>
      <c r="BD36" s="191">
        <f>SUM(BD33:BD35)</f>
        <v>0</v>
      </c>
      <c r="BE36" s="191">
        <f>SUM(BE33:BE35)</f>
        <v>0</v>
      </c>
    </row>
    <row r="37" spans="1:15" ht="12.75">
      <c r="A37" s="163" t="s">
        <v>72</v>
      </c>
      <c r="B37" s="164" t="s">
        <v>123</v>
      </c>
      <c r="C37" s="165" t="s">
        <v>124</v>
      </c>
      <c r="D37" s="166"/>
      <c r="E37" s="167"/>
      <c r="F37" s="167"/>
      <c r="G37" s="168"/>
      <c r="H37" s="169"/>
      <c r="I37" s="169"/>
      <c r="O37" s="170">
        <v>1</v>
      </c>
    </row>
    <row r="38" spans="1:104" ht="22.5">
      <c r="A38" s="171">
        <v>12</v>
      </c>
      <c r="B38" s="172" t="s">
        <v>125</v>
      </c>
      <c r="C38" s="173" t="s">
        <v>126</v>
      </c>
      <c r="D38" s="174" t="s">
        <v>127</v>
      </c>
      <c r="E38" s="175">
        <v>3</v>
      </c>
      <c r="F38" s="175">
        <v>0</v>
      </c>
      <c r="G38" s="176">
        <f>E38*F38</f>
        <v>0</v>
      </c>
      <c r="O38" s="170">
        <v>2</v>
      </c>
      <c r="AA38" s="146">
        <v>1</v>
      </c>
      <c r="AB38" s="146">
        <v>1</v>
      </c>
      <c r="AC38" s="146">
        <v>1</v>
      </c>
      <c r="AZ38" s="146">
        <v>1</v>
      </c>
      <c r="BA38" s="146">
        <f>IF(AZ38=1,G38,0)</f>
        <v>0</v>
      </c>
      <c r="BB38" s="146">
        <f>IF(AZ38=2,G38,0)</f>
        <v>0</v>
      </c>
      <c r="BC38" s="146">
        <f>IF(AZ38=3,G38,0)</f>
        <v>0</v>
      </c>
      <c r="BD38" s="146">
        <f>IF(AZ38=4,G38,0)</f>
        <v>0</v>
      </c>
      <c r="BE38" s="146">
        <f>IF(AZ38=5,G38,0)</f>
        <v>0</v>
      </c>
      <c r="CA38" s="177">
        <v>1</v>
      </c>
      <c r="CB38" s="177">
        <v>1</v>
      </c>
      <c r="CZ38" s="146">
        <v>0.21116</v>
      </c>
    </row>
    <row r="39" spans="1:57" ht="12.75">
      <c r="A39" s="184"/>
      <c r="B39" s="185" t="s">
        <v>75</v>
      </c>
      <c r="C39" s="186" t="str">
        <f>CONCATENATE(B37," ",C37)</f>
        <v>91 Doplňující práce na komunikaci</v>
      </c>
      <c r="D39" s="187"/>
      <c r="E39" s="188"/>
      <c r="F39" s="189"/>
      <c r="G39" s="190">
        <f>SUM(G37:G38)</f>
        <v>0</v>
      </c>
      <c r="O39" s="170">
        <v>4</v>
      </c>
      <c r="BA39" s="191">
        <f>SUM(BA37:BA38)</f>
        <v>0</v>
      </c>
      <c r="BB39" s="191">
        <f>SUM(BB37:BB38)</f>
        <v>0</v>
      </c>
      <c r="BC39" s="191">
        <f>SUM(BC37:BC38)</f>
        <v>0</v>
      </c>
      <c r="BD39" s="191">
        <f>SUM(BD37:BD38)</f>
        <v>0</v>
      </c>
      <c r="BE39" s="191">
        <f>SUM(BE37:BE38)</f>
        <v>0</v>
      </c>
    </row>
    <row r="40" spans="1:15" ht="12.75">
      <c r="A40" s="163" t="s">
        <v>72</v>
      </c>
      <c r="B40" s="164" t="s">
        <v>128</v>
      </c>
      <c r="C40" s="165" t="s">
        <v>129</v>
      </c>
      <c r="D40" s="166"/>
      <c r="E40" s="167"/>
      <c r="F40" s="167"/>
      <c r="G40" s="168"/>
      <c r="H40" s="169"/>
      <c r="I40" s="169"/>
      <c r="O40" s="170">
        <v>1</v>
      </c>
    </row>
    <row r="41" spans="1:104" ht="12.75">
      <c r="A41" s="171">
        <v>13</v>
      </c>
      <c r="B41" s="172" t="s">
        <v>130</v>
      </c>
      <c r="C41" s="173" t="s">
        <v>131</v>
      </c>
      <c r="D41" s="174" t="s">
        <v>106</v>
      </c>
      <c r="E41" s="175">
        <v>0.9</v>
      </c>
      <c r="F41" s="175">
        <v>0</v>
      </c>
      <c r="G41" s="176">
        <f>E41*F41</f>
        <v>0</v>
      </c>
      <c r="O41" s="170">
        <v>2</v>
      </c>
      <c r="AA41" s="146">
        <v>1</v>
      </c>
      <c r="AB41" s="146">
        <v>1</v>
      </c>
      <c r="AC41" s="146">
        <v>1</v>
      </c>
      <c r="AZ41" s="146">
        <v>1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77">
        <v>1</v>
      </c>
      <c r="CB41" s="177">
        <v>1</v>
      </c>
      <c r="CZ41" s="146">
        <v>0</v>
      </c>
    </row>
    <row r="42" spans="1:15" ht="12.75">
      <c r="A42" s="178"/>
      <c r="B42" s="180"/>
      <c r="C42" s="227" t="s">
        <v>132</v>
      </c>
      <c r="D42" s="226"/>
      <c r="E42" s="181">
        <v>0.9</v>
      </c>
      <c r="F42" s="182"/>
      <c r="G42" s="183"/>
      <c r="M42" s="179" t="s">
        <v>132</v>
      </c>
      <c r="O42" s="170"/>
    </row>
    <row r="43" spans="1:104" ht="12.75">
      <c r="A43" s="171">
        <v>14</v>
      </c>
      <c r="B43" s="172" t="s">
        <v>133</v>
      </c>
      <c r="C43" s="173" t="s">
        <v>134</v>
      </c>
      <c r="D43" s="174" t="s">
        <v>127</v>
      </c>
      <c r="E43" s="175">
        <v>3</v>
      </c>
      <c r="F43" s="175">
        <v>0</v>
      </c>
      <c r="G43" s="176">
        <f>E43*F43</f>
        <v>0</v>
      </c>
      <c r="O43" s="170">
        <v>2</v>
      </c>
      <c r="AA43" s="146">
        <v>1</v>
      </c>
      <c r="AB43" s="146">
        <v>1</v>
      </c>
      <c r="AC43" s="146">
        <v>1</v>
      </c>
      <c r="AZ43" s="146">
        <v>1</v>
      </c>
      <c r="BA43" s="146">
        <f>IF(AZ43=1,G43,0)</f>
        <v>0</v>
      </c>
      <c r="BB43" s="146">
        <f>IF(AZ43=2,G43,0)</f>
        <v>0</v>
      </c>
      <c r="BC43" s="146">
        <f>IF(AZ43=3,G43,0)</f>
        <v>0</v>
      </c>
      <c r="BD43" s="146">
        <f>IF(AZ43=4,G43,0)</f>
        <v>0</v>
      </c>
      <c r="BE43" s="146">
        <f>IF(AZ43=5,G43,0)</f>
        <v>0</v>
      </c>
      <c r="CA43" s="177">
        <v>1</v>
      </c>
      <c r="CB43" s="177">
        <v>1</v>
      </c>
      <c r="CZ43" s="146">
        <v>0</v>
      </c>
    </row>
    <row r="44" spans="1:104" ht="12.75">
      <c r="A44" s="171">
        <v>15</v>
      </c>
      <c r="B44" s="172" t="s">
        <v>135</v>
      </c>
      <c r="C44" s="173" t="s">
        <v>136</v>
      </c>
      <c r="D44" s="174" t="s">
        <v>106</v>
      </c>
      <c r="E44" s="175">
        <v>3</v>
      </c>
      <c r="F44" s="175">
        <v>0</v>
      </c>
      <c r="G44" s="176">
        <f>E44*F44</f>
        <v>0</v>
      </c>
      <c r="O44" s="170">
        <v>2</v>
      </c>
      <c r="AA44" s="146">
        <v>1</v>
      </c>
      <c r="AB44" s="146">
        <v>7</v>
      </c>
      <c r="AC44" s="146">
        <v>7</v>
      </c>
      <c r="AZ44" s="146">
        <v>1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7">
        <v>1</v>
      </c>
      <c r="CB44" s="177">
        <v>7</v>
      </c>
      <c r="CZ44" s="146">
        <v>0</v>
      </c>
    </row>
    <row r="45" spans="1:15" ht="12.75">
      <c r="A45" s="178"/>
      <c r="B45" s="180"/>
      <c r="C45" s="225" t="s">
        <v>89</v>
      </c>
      <c r="D45" s="226"/>
      <c r="E45" s="204">
        <v>0</v>
      </c>
      <c r="F45" s="182"/>
      <c r="G45" s="183"/>
      <c r="M45" s="179" t="s">
        <v>89</v>
      </c>
      <c r="O45" s="170"/>
    </row>
    <row r="46" spans="1:15" ht="12.75">
      <c r="A46" s="178"/>
      <c r="B46" s="180"/>
      <c r="C46" s="225" t="s">
        <v>107</v>
      </c>
      <c r="D46" s="226"/>
      <c r="E46" s="204">
        <v>6.16</v>
      </c>
      <c r="F46" s="182"/>
      <c r="G46" s="183"/>
      <c r="M46" s="179" t="s">
        <v>107</v>
      </c>
      <c r="O46" s="170"/>
    </row>
    <row r="47" spans="1:15" ht="12.75">
      <c r="A47" s="178"/>
      <c r="B47" s="180"/>
      <c r="C47" s="225" t="s">
        <v>137</v>
      </c>
      <c r="D47" s="226"/>
      <c r="E47" s="204">
        <v>-3.2</v>
      </c>
      <c r="F47" s="182"/>
      <c r="G47" s="183"/>
      <c r="M47" s="179" t="s">
        <v>137</v>
      </c>
      <c r="O47" s="170"/>
    </row>
    <row r="48" spans="1:15" ht="12.75">
      <c r="A48" s="178"/>
      <c r="B48" s="180"/>
      <c r="C48" s="225" t="s">
        <v>91</v>
      </c>
      <c r="D48" s="226"/>
      <c r="E48" s="204">
        <v>2.96</v>
      </c>
      <c r="F48" s="182"/>
      <c r="G48" s="183"/>
      <c r="M48" s="179" t="s">
        <v>91</v>
      </c>
      <c r="O48" s="170"/>
    </row>
    <row r="49" spans="1:15" ht="12.75">
      <c r="A49" s="178"/>
      <c r="B49" s="180"/>
      <c r="C49" s="227" t="s">
        <v>138</v>
      </c>
      <c r="D49" s="226"/>
      <c r="E49" s="181">
        <v>3</v>
      </c>
      <c r="F49" s="182"/>
      <c r="G49" s="183"/>
      <c r="M49" s="179" t="s">
        <v>138</v>
      </c>
      <c r="O49" s="170"/>
    </row>
    <row r="50" spans="1:104" ht="12.75">
      <c r="A50" s="171">
        <v>16</v>
      </c>
      <c r="B50" s="172" t="s">
        <v>139</v>
      </c>
      <c r="C50" s="173" t="s">
        <v>140</v>
      </c>
      <c r="D50" s="174" t="s">
        <v>84</v>
      </c>
      <c r="E50" s="175">
        <v>1.3</v>
      </c>
      <c r="F50" s="175">
        <v>0</v>
      </c>
      <c r="G50" s="176">
        <f>E50*F50</f>
        <v>0</v>
      </c>
      <c r="O50" s="170">
        <v>2</v>
      </c>
      <c r="AA50" s="146">
        <v>1</v>
      </c>
      <c r="AB50" s="146">
        <v>1</v>
      </c>
      <c r="AC50" s="146">
        <v>1</v>
      </c>
      <c r="AZ50" s="146">
        <v>1</v>
      </c>
      <c r="BA50" s="146">
        <f>IF(AZ50=1,G50,0)</f>
        <v>0</v>
      </c>
      <c r="BB50" s="146">
        <f>IF(AZ50=2,G50,0)</f>
        <v>0</v>
      </c>
      <c r="BC50" s="146">
        <f>IF(AZ50=3,G50,0)</f>
        <v>0</v>
      </c>
      <c r="BD50" s="146">
        <f>IF(AZ50=4,G50,0)</f>
        <v>0</v>
      </c>
      <c r="BE50" s="146">
        <f>IF(AZ50=5,G50,0)</f>
        <v>0</v>
      </c>
      <c r="CA50" s="177">
        <v>1</v>
      </c>
      <c r="CB50" s="177">
        <v>1</v>
      </c>
      <c r="CZ50" s="146">
        <v>0.00741</v>
      </c>
    </row>
    <row r="51" spans="1:104" ht="12.75">
      <c r="A51" s="171">
        <v>17</v>
      </c>
      <c r="B51" s="172" t="s">
        <v>141</v>
      </c>
      <c r="C51" s="173" t="s">
        <v>142</v>
      </c>
      <c r="D51" s="174" t="s">
        <v>143</v>
      </c>
      <c r="E51" s="175">
        <v>4.07414</v>
      </c>
      <c r="F51" s="175">
        <v>0</v>
      </c>
      <c r="G51" s="176">
        <f>E51*F51</f>
        <v>0</v>
      </c>
      <c r="O51" s="170">
        <v>2</v>
      </c>
      <c r="AA51" s="146">
        <v>8</v>
      </c>
      <c r="AB51" s="146">
        <v>1</v>
      </c>
      <c r="AC51" s="146">
        <v>3</v>
      </c>
      <c r="AZ51" s="146">
        <v>1</v>
      </c>
      <c r="BA51" s="146">
        <f>IF(AZ51=1,G51,0)</f>
        <v>0</v>
      </c>
      <c r="BB51" s="146">
        <f>IF(AZ51=2,G51,0)</f>
        <v>0</v>
      </c>
      <c r="BC51" s="146">
        <f>IF(AZ51=3,G51,0)</f>
        <v>0</v>
      </c>
      <c r="BD51" s="146">
        <f>IF(AZ51=4,G51,0)</f>
        <v>0</v>
      </c>
      <c r="BE51" s="146">
        <f>IF(AZ51=5,G51,0)</f>
        <v>0</v>
      </c>
      <c r="CA51" s="177">
        <v>8</v>
      </c>
      <c r="CB51" s="177">
        <v>1</v>
      </c>
      <c r="CZ51" s="146">
        <v>0</v>
      </c>
    </row>
    <row r="52" spans="1:104" ht="12.75">
      <c r="A52" s="171">
        <v>18</v>
      </c>
      <c r="B52" s="172" t="s">
        <v>144</v>
      </c>
      <c r="C52" s="173" t="s">
        <v>145</v>
      </c>
      <c r="D52" s="174" t="s">
        <v>143</v>
      </c>
      <c r="E52" s="175">
        <v>77.40866</v>
      </c>
      <c r="F52" s="175">
        <v>0</v>
      </c>
      <c r="G52" s="176">
        <f>E52*F52</f>
        <v>0</v>
      </c>
      <c r="O52" s="170">
        <v>2</v>
      </c>
      <c r="AA52" s="146">
        <v>8</v>
      </c>
      <c r="AB52" s="146">
        <v>0</v>
      </c>
      <c r="AC52" s="146">
        <v>3</v>
      </c>
      <c r="AZ52" s="146">
        <v>1</v>
      </c>
      <c r="BA52" s="146">
        <f>IF(AZ52=1,G52,0)</f>
        <v>0</v>
      </c>
      <c r="BB52" s="146">
        <f>IF(AZ52=2,G52,0)</f>
        <v>0</v>
      </c>
      <c r="BC52" s="146">
        <f>IF(AZ52=3,G52,0)</f>
        <v>0</v>
      </c>
      <c r="BD52" s="146">
        <f>IF(AZ52=4,G52,0)</f>
        <v>0</v>
      </c>
      <c r="BE52" s="146">
        <f>IF(AZ52=5,G52,0)</f>
        <v>0</v>
      </c>
      <c r="CA52" s="177">
        <v>8</v>
      </c>
      <c r="CB52" s="177">
        <v>0</v>
      </c>
      <c r="CZ52" s="146">
        <v>0</v>
      </c>
    </row>
    <row r="53" spans="1:104" ht="12.75">
      <c r="A53" s="171">
        <v>19</v>
      </c>
      <c r="B53" s="172" t="s">
        <v>146</v>
      </c>
      <c r="C53" s="173" t="s">
        <v>147</v>
      </c>
      <c r="D53" s="174" t="s">
        <v>143</v>
      </c>
      <c r="E53" s="175">
        <v>4.07414</v>
      </c>
      <c r="F53" s="175">
        <v>0</v>
      </c>
      <c r="G53" s="176">
        <f>E53*F53</f>
        <v>0</v>
      </c>
      <c r="O53" s="170">
        <v>2</v>
      </c>
      <c r="AA53" s="146">
        <v>8</v>
      </c>
      <c r="AB53" s="146">
        <v>0</v>
      </c>
      <c r="AC53" s="146">
        <v>3</v>
      </c>
      <c r="AZ53" s="146">
        <v>1</v>
      </c>
      <c r="BA53" s="146">
        <f>IF(AZ53=1,G53,0)</f>
        <v>0</v>
      </c>
      <c r="BB53" s="146">
        <f>IF(AZ53=2,G53,0)</f>
        <v>0</v>
      </c>
      <c r="BC53" s="146">
        <f>IF(AZ53=3,G53,0)</f>
        <v>0</v>
      </c>
      <c r="BD53" s="146">
        <f>IF(AZ53=4,G53,0)</f>
        <v>0</v>
      </c>
      <c r="BE53" s="146">
        <f>IF(AZ53=5,G53,0)</f>
        <v>0</v>
      </c>
      <c r="CA53" s="177">
        <v>8</v>
      </c>
      <c r="CB53" s="177">
        <v>0</v>
      </c>
      <c r="CZ53" s="146">
        <v>0</v>
      </c>
    </row>
    <row r="54" spans="1:104" ht="12.75">
      <c r="A54" s="171">
        <v>20</v>
      </c>
      <c r="B54" s="172" t="s">
        <v>148</v>
      </c>
      <c r="C54" s="173" t="s">
        <v>149</v>
      </c>
      <c r="D54" s="174" t="s">
        <v>143</v>
      </c>
      <c r="E54" s="175">
        <v>4.07414</v>
      </c>
      <c r="F54" s="175">
        <v>0</v>
      </c>
      <c r="G54" s="176">
        <f>E54*F54</f>
        <v>0</v>
      </c>
      <c r="O54" s="170">
        <v>2</v>
      </c>
      <c r="AA54" s="146">
        <v>8</v>
      </c>
      <c r="AB54" s="146">
        <v>1</v>
      </c>
      <c r="AC54" s="146">
        <v>3</v>
      </c>
      <c r="AZ54" s="146">
        <v>1</v>
      </c>
      <c r="BA54" s="146">
        <f>IF(AZ54=1,G54,0)</f>
        <v>0</v>
      </c>
      <c r="BB54" s="146">
        <f>IF(AZ54=2,G54,0)</f>
        <v>0</v>
      </c>
      <c r="BC54" s="146">
        <f>IF(AZ54=3,G54,0)</f>
        <v>0</v>
      </c>
      <c r="BD54" s="146">
        <f>IF(AZ54=4,G54,0)</f>
        <v>0</v>
      </c>
      <c r="BE54" s="146">
        <f>IF(AZ54=5,G54,0)</f>
        <v>0</v>
      </c>
      <c r="CA54" s="177">
        <v>8</v>
      </c>
      <c r="CB54" s="177">
        <v>1</v>
      </c>
      <c r="CZ54" s="146">
        <v>0</v>
      </c>
    </row>
    <row r="55" spans="1:57" ht="12.75">
      <c r="A55" s="184"/>
      <c r="B55" s="185" t="s">
        <v>75</v>
      </c>
      <c r="C55" s="186" t="str">
        <f>CONCATENATE(B40," ",C40)</f>
        <v>96 Bourání konstrukcí</v>
      </c>
      <c r="D55" s="187"/>
      <c r="E55" s="188"/>
      <c r="F55" s="189"/>
      <c r="G55" s="190">
        <f>SUM(G40:G54)</f>
        <v>0</v>
      </c>
      <c r="O55" s="170">
        <v>4</v>
      </c>
      <c r="BA55" s="191">
        <f>SUM(BA40:BA54)</f>
        <v>0</v>
      </c>
      <c r="BB55" s="191">
        <f>SUM(BB40:BB54)</f>
        <v>0</v>
      </c>
      <c r="BC55" s="191">
        <f>SUM(BC40:BC54)</f>
        <v>0</v>
      </c>
      <c r="BD55" s="191">
        <f>SUM(BD40:BD54)</f>
        <v>0</v>
      </c>
      <c r="BE55" s="191">
        <f>SUM(BE40:BE54)</f>
        <v>0</v>
      </c>
    </row>
    <row r="56" spans="1:15" ht="12.75">
      <c r="A56" s="163" t="s">
        <v>72</v>
      </c>
      <c r="B56" s="164" t="s">
        <v>150</v>
      </c>
      <c r="C56" s="165" t="s">
        <v>151</v>
      </c>
      <c r="D56" s="166"/>
      <c r="E56" s="167"/>
      <c r="F56" s="167"/>
      <c r="G56" s="168"/>
      <c r="H56" s="169"/>
      <c r="I56" s="169"/>
      <c r="O56" s="170">
        <v>1</v>
      </c>
    </row>
    <row r="57" spans="1:104" ht="12.75">
      <c r="A57" s="171">
        <v>21</v>
      </c>
      <c r="B57" s="172" t="s">
        <v>152</v>
      </c>
      <c r="C57" s="173" t="s">
        <v>153</v>
      </c>
      <c r="D57" s="174" t="s">
        <v>143</v>
      </c>
      <c r="E57" s="175">
        <v>18.405611</v>
      </c>
      <c r="F57" s="175">
        <v>0</v>
      </c>
      <c r="G57" s="176">
        <f>E57*F57</f>
        <v>0</v>
      </c>
      <c r="O57" s="170">
        <v>2</v>
      </c>
      <c r="AA57" s="146">
        <v>7</v>
      </c>
      <c r="AB57" s="146">
        <v>1</v>
      </c>
      <c r="AC57" s="146">
        <v>2</v>
      </c>
      <c r="AZ57" s="146">
        <v>1</v>
      </c>
      <c r="BA57" s="146">
        <f>IF(AZ57=1,G57,0)</f>
        <v>0</v>
      </c>
      <c r="BB57" s="146">
        <f>IF(AZ57=2,G57,0)</f>
        <v>0</v>
      </c>
      <c r="BC57" s="146">
        <f>IF(AZ57=3,G57,0)</f>
        <v>0</v>
      </c>
      <c r="BD57" s="146">
        <f>IF(AZ57=4,G57,0)</f>
        <v>0</v>
      </c>
      <c r="BE57" s="146">
        <f>IF(AZ57=5,G57,0)</f>
        <v>0</v>
      </c>
      <c r="CA57" s="177">
        <v>7</v>
      </c>
      <c r="CB57" s="177">
        <v>1</v>
      </c>
      <c r="CZ57" s="146">
        <v>0</v>
      </c>
    </row>
    <row r="58" spans="1:57" ht="12.75">
      <c r="A58" s="184"/>
      <c r="B58" s="185" t="s">
        <v>75</v>
      </c>
      <c r="C58" s="186" t="str">
        <f>CONCATENATE(B56," ",C56)</f>
        <v>99 Staveništní přesun hmot</v>
      </c>
      <c r="D58" s="187"/>
      <c r="E58" s="188"/>
      <c r="F58" s="189"/>
      <c r="G58" s="190">
        <f>SUM(G56:G57)</f>
        <v>0</v>
      </c>
      <c r="O58" s="170">
        <v>4</v>
      </c>
      <c r="BA58" s="191">
        <f>SUM(BA56:BA57)</f>
        <v>0</v>
      </c>
      <c r="BB58" s="191">
        <f>SUM(BB56:BB57)</f>
        <v>0</v>
      </c>
      <c r="BC58" s="191">
        <f>SUM(BC56:BC57)</f>
        <v>0</v>
      </c>
      <c r="BD58" s="191">
        <f>SUM(BD56:BD57)</f>
        <v>0</v>
      </c>
      <c r="BE58" s="191">
        <f>SUM(BE56:BE57)</f>
        <v>0</v>
      </c>
    </row>
    <row r="59" spans="1:15" ht="12.75">
      <c r="A59" s="163" t="s">
        <v>72</v>
      </c>
      <c r="B59" s="164" t="s">
        <v>154</v>
      </c>
      <c r="C59" s="165" t="s">
        <v>155</v>
      </c>
      <c r="D59" s="166"/>
      <c r="E59" s="167"/>
      <c r="F59" s="167"/>
      <c r="G59" s="168"/>
      <c r="H59" s="169"/>
      <c r="I59" s="169"/>
      <c r="O59" s="170">
        <v>1</v>
      </c>
    </row>
    <row r="60" spans="1:104" ht="22.5">
      <c r="A60" s="171">
        <v>22</v>
      </c>
      <c r="B60" s="172" t="s">
        <v>156</v>
      </c>
      <c r="C60" s="173" t="s">
        <v>157</v>
      </c>
      <c r="D60" s="174" t="s">
        <v>106</v>
      </c>
      <c r="E60" s="175">
        <v>10.1</v>
      </c>
      <c r="F60" s="175">
        <v>0</v>
      </c>
      <c r="G60" s="176">
        <f>E60*F60</f>
        <v>0</v>
      </c>
      <c r="O60" s="170">
        <v>2</v>
      </c>
      <c r="AA60" s="146">
        <v>2</v>
      </c>
      <c r="AB60" s="146">
        <v>0</v>
      </c>
      <c r="AC60" s="146">
        <v>0</v>
      </c>
      <c r="AZ60" s="146">
        <v>2</v>
      </c>
      <c r="BA60" s="146">
        <f>IF(AZ60=1,G60,0)</f>
        <v>0</v>
      </c>
      <c r="BB60" s="146">
        <f>IF(AZ60=2,G60,0)</f>
        <v>0</v>
      </c>
      <c r="BC60" s="146">
        <f>IF(AZ60=3,G60,0)</f>
        <v>0</v>
      </c>
      <c r="BD60" s="146">
        <f>IF(AZ60=4,G60,0)</f>
        <v>0</v>
      </c>
      <c r="BE60" s="146">
        <f>IF(AZ60=5,G60,0)</f>
        <v>0</v>
      </c>
      <c r="CA60" s="177">
        <v>2</v>
      </c>
      <c r="CB60" s="177">
        <v>0</v>
      </c>
      <c r="CZ60" s="146">
        <v>0.00378</v>
      </c>
    </row>
    <row r="61" spans="1:15" ht="12.75">
      <c r="A61" s="178"/>
      <c r="B61" s="180"/>
      <c r="C61" s="225" t="s">
        <v>89</v>
      </c>
      <c r="D61" s="226"/>
      <c r="E61" s="204">
        <v>0</v>
      </c>
      <c r="F61" s="182"/>
      <c r="G61" s="183"/>
      <c r="M61" s="179" t="s">
        <v>89</v>
      </c>
      <c r="O61" s="170"/>
    </row>
    <row r="62" spans="1:15" ht="12.75">
      <c r="A62" s="178"/>
      <c r="B62" s="180"/>
      <c r="C62" s="225" t="s">
        <v>158</v>
      </c>
      <c r="D62" s="226"/>
      <c r="E62" s="204">
        <v>3.325</v>
      </c>
      <c r="F62" s="182"/>
      <c r="G62" s="183"/>
      <c r="M62" s="179" t="s">
        <v>158</v>
      </c>
      <c r="O62" s="170"/>
    </row>
    <row r="63" spans="1:15" ht="12.75">
      <c r="A63" s="178"/>
      <c r="B63" s="180"/>
      <c r="C63" s="225" t="s">
        <v>159</v>
      </c>
      <c r="D63" s="226"/>
      <c r="E63" s="204">
        <v>6.7626</v>
      </c>
      <c r="F63" s="182"/>
      <c r="G63" s="183"/>
      <c r="M63" s="179" t="s">
        <v>159</v>
      </c>
      <c r="O63" s="170"/>
    </row>
    <row r="64" spans="1:15" ht="12.75">
      <c r="A64" s="178"/>
      <c r="B64" s="180"/>
      <c r="C64" s="225" t="s">
        <v>91</v>
      </c>
      <c r="D64" s="226"/>
      <c r="E64" s="204">
        <v>10.0876</v>
      </c>
      <c r="F64" s="182"/>
      <c r="G64" s="183"/>
      <c r="M64" s="179" t="s">
        <v>91</v>
      </c>
      <c r="O64" s="170"/>
    </row>
    <row r="65" spans="1:15" ht="12.75">
      <c r="A65" s="178"/>
      <c r="B65" s="180"/>
      <c r="C65" s="227" t="s">
        <v>160</v>
      </c>
      <c r="D65" s="226"/>
      <c r="E65" s="181">
        <v>10.1</v>
      </c>
      <c r="F65" s="182"/>
      <c r="G65" s="183"/>
      <c r="M65" s="179" t="s">
        <v>160</v>
      </c>
      <c r="O65" s="170"/>
    </row>
    <row r="66" spans="1:57" ht="12.75">
      <c r="A66" s="184"/>
      <c r="B66" s="185" t="s">
        <v>75</v>
      </c>
      <c r="C66" s="186" t="str">
        <f>CONCATENATE(B59," ",C59)</f>
        <v>711 Izolace proti vodě</v>
      </c>
      <c r="D66" s="187"/>
      <c r="E66" s="188"/>
      <c r="F66" s="189"/>
      <c r="G66" s="190">
        <f>SUM(G59:G65)</f>
        <v>0</v>
      </c>
      <c r="O66" s="170">
        <v>4</v>
      </c>
      <c r="BA66" s="191">
        <f>SUM(BA59:BA65)</f>
        <v>0</v>
      </c>
      <c r="BB66" s="191">
        <f>SUM(BB59:BB65)</f>
        <v>0</v>
      </c>
      <c r="BC66" s="191">
        <f>SUM(BC59:BC65)</f>
        <v>0</v>
      </c>
      <c r="BD66" s="191">
        <f>SUM(BD59:BD65)</f>
        <v>0</v>
      </c>
      <c r="BE66" s="191">
        <f>SUM(BE59:BE65)</f>
        <v>0</v>
      </c>
    </row>
    <row r="67" spans="1:15" ht="12.75">
      <c r="A67" s="163" t="s">
        <v>72</v>
      </c>
      <c r="B67" s="164" t="s">
        <v>161</v>
      </c>
      <c r="C67" s="165" t="s">
        <v>162</v>
      </c>
      <c r="D67" s="166"/>
      <c r="E67" s="167"/>
      <c r="F67" s="167"/>
      <c r="G67" s="168"/>
      <c r="H67" s="169"/>
      <c r="I67" s="169"/>
      <c r="O67" s="170">
        <v>1</v>
      </c>
    </row>
    <row r="68" spans="1:104" ht="22.5">
      <c r="A68" s="171">
        <v>23</v>
      </c>
      <c r="B68" s="172" t="s">
        <v>163</v>
      </c>
      <c r="C68" s="173" t="s">
        <v>164</v>
      </c>
      <c r="D68" s="174" t="s">
        <v>127</v>
      </c>
      <c r="E68" s="175">
        <v>6.2</v>
      </c>
      <c r="F68" s="175">
        <v>0</v>
      </c>
      <c r="G68" s="176">
        <f>E68*F68</f>
        <v>0</v>
      </c>
      <c r="O68" s="170">
        <v>2</v>
      </c>
      <c r="AA68" s="146">
        <v>1</v>
      </c>
      <c r="AB68" s="146">
        <v>7</v>
      </c>
      <c r="AC68" s="146">
        <v>7</v>
      </c>
      <c r="AZ68" s="146">
        <v>2</v>
      </c>
      <c r="BA68" s="146">
        <f>IF(AZ68=1,G68,0)</f>
        <v>0</v>
      </c>
      <c r="BB68" s="146">
        <f>IF(AZ68=2,G68,0)</f>
        <v>0</v>
      </c>
      <c r="BC68" s="146">
        <f>IF(AZ68=3,G68,0)</f>
        <v>0</v>
      </c>
      <c r="BD68" s="146">
        <f>IF(AZ68=4,G68,0)</f>
        <v>0</v>
      </c>
      <c r="BE68" s="146">
        <f>IF(AZ68=5,G68,0)</f>
        <v>0</v>
      </c>
      <c r="CA68" s="177">
        <v>1</v>
      </c>
      <c r="CB68" s="177">
        <v>7</v>
      </c>
      <c r="CZ68" s="146">
        <v>0.018</v>
      </c>
    </row>
    <row r="69" spans="1:15" ht="12.75">
      <c r="A69" s="178"/>
      <c r="B69" s="180"/>
      <c r="C69" s="225" t="s">
        <v>89</v>
      </c>
      <c r="D69" s="226"/>
      <c r="E69" s="204">
        <v>0</v>
      </c>
      <c r="F69" s="182"/>
      <c r="G69" s="183"/>
      <c r="M69" s="179" t="s">
        <v>89</v>
      </c>
      <c r="O69" s="170"/>
    </row>
    <row r="70" spans="1:15" ht="12.75">
      <c r="A70" s="178"/>
      <c r="B70" s="180"/>
      <c r="C70" s="225" t="s">
        <v>165</v>
      </c>
      <c r="D70" s="226"/>
      <c r="E70" s="204">
        <v>6.115</v>
      </c>
      <c r="F70" s="182"/>
      <c r="G70" s="183"/>
      <c r="M70" s="179" t="s">
        <v>165</v>
      </c>
      <c r="O70" s="170"/>
    </row>
    <row r="71" spans="1:15" ht="12.75">
      <c r="A71" s="178"/>
      <c r="B71" s="180"/>
      <c r="C71" s="225" t="s">
        <v>91</v>
      </c>
      <c r="D71" s="226"/>
      <c r="E71" s="204">
        <v>6.115</v>
      </c>
      <c r="F71" s="182"/>
      <c r="G71" s="183"/>
      <c r="M71" s="179" t="s">
        <v>91</v>
      </c>
      <c r="O71" s="170"/>
    </row>
    <row r="72" spans="1:15" ht="12.75">
      <c r="A72" s="178"/>
      <c r="B72" s="180"/>
      <c r="C72" s="227" t="s">
        <v>166</v>
      </c>
      <c r="D72" s="226"/>
      <c r="E72" s="181">
        <v>6.2</v>
      </c>
      <c r="F72" s="182"/>
      <c r="G72" s="183"/>
      <c r="M72" s="179" t="s">
        <v>166</v>
      </c>
      <c r="O72" s="170"/>
    </row>
    <row r="73" spans="1:104" ht="12.75">
      <c r="A73" s="171">
        <v>24</v>
      </c>
      <c r="B73" s="172" t="s">
        <v>167</v>
      </c>
      <c r="C73" s="173" t="s">
        <v>168</v>
      </c>
      <c r="D73" s="174" t="s">
        <v>127</v>
      </c>
      <c r="E73" s="175">
        <v>1</v>
      </c>
      <c r="F73" s="175">
        <v>0</v>
      </c>
      <c r="G73" s="176">
        <f>E73*F73</f>
        <v>0</v>
      </c>
      <c r="O73" s="170">
        <v>2</v>
      </c>
      <c r="AA73" s="146">
        <v>1</v>
      </c>
      <c r="AB73" s="146">
        <v>7</v>
      </c>
      <c r="AC73" s="146">
        <v>7</v>
      </c>
      <c r="AZ73" s="146">
        <v>2</v>
      </c>
      <c r="BA73" s="146">
        <f>IF(AZ73=1,G73,0)</f>
        <v>0</v>
      </c>
      <c r="BB73" s="146">
        <f>IF(AZ73=2,G73,0)</f>
        <v>0</v>
      </c>
      <c r="BC73" s="146">
        <f>IF(AZ73=3,G73,0)</f>
        <v>0</v>
      </c>
      <c r="BD73" s="146">
        <f>IF(AZ73=4,G73,0)</f>
        <v>0</v>
      </c>
      <c r="BE73" s="146">
        <f>IF(AZ73=5,G73,0)</f>
        <v>0</v>
      </c>
      <c r="CA73" s="177">
        <v>1</v>
      </c>
      <c r="CB73" s="177">
        <v>7</v>
      </c>
      <c r="CZ73" s="146">
        <v>0.01</v>
      </c>
    </row>
    <row r="74" spans="1:104" ht="12.75">
      <c r="A74" s="171">
        <v>25</v>
      </c>
      <c r="B74" s="172" t="s">
        <v>169</v>
      </c>
      <c r="C74" s="173" t="s">
        <v>170</v>
      </c>
      <c r="D74" s="174" t="s">
        <v>143</v>
      </c>
      <c r="E74" s="175">
        <v>0.1216</v>
      </c>
      <c r="F74" s="175">
        <v>0</v>
      </c>
      <c r="G74" s="176">
        <f>E74*F74</f>
        <v>0</v>
      </c>
      <c r="O74" s="170">
        <v>2</v>
      </c>
      <c r="AA74" s="146">
        <v>7</v>
      </c>
      <c r="AB74" s="146">
        <v>1001</v>
      </c>
      <c r="AC74" s="146">
        <v>5</v>
      </c>
      <c r="AZ74" s="146">
        <v>2</v>
      </c>
      <c r="BA74" s="146">
        <f>IF(AZ74=1,G74,0)</f>
        <v>0</v>
      </c>
      <c r="BB74" s="146">
        <f>IF(AZ74=2,G74,0)</f>
        <v>0</v>
      </c>
      <c r="BC74" s="146">
        <f>IF(AZ74=3,G74,0)</f>
        <v>0</v>
      </c>
      <c r="BD74" s="146">
        <f>IF(AZ74=4,G74,0)</f>
        <v>0</v>
      </c>
      <c r="BE74" s="146">
        <f>IF(AZ74=5,G74,0)</f>
        <v>0</v>
      </c>
      <c r="CA74" s="177">
        <v>7</v>
      </c>
      <c r="CB74" s="177">
        <v>1001</v>
      </c>
      <c r="CZ74" s="146">
        <v>0</v>
      </c>
    </row>
    <row r="75" spans="1:57" ht="12.75">
      <c r="A75" s="184"/>
      <c r="B75" s="185" t="s">
        <v>75</v>
      </c>
      <c r="C75" s="186" t="str">
        <f>CONCATENATE(B67," ",C67)</f>
        <v>767 Konstrukce zámečnické</v>
      </c>
      <c r="D75" s="187"/>
      <c r="E75" s="188"/>
      <c r="F75" s="189"/>
      <c r="G75" s="190">
        <f>SUM(G67:G74)</f>
        <v>0</v>
      </c>
      <c r="O75" s="170">
        <v>4</v>
      </c>
      <c r="BA75" s="191">
        <f>SUM(BA67:BA74)</f>
        <v>0</v>
      </c>
      <c r="BB75" s="191">
        <f>SUM(BB67:BB74)</f>
        <v>0</v>
      </c>
      <c r="BC75" s="191">
        <f>SUM(BC67:BC74)</f>
        <v>0</v>
      </c>
      <c r="BD75" s="191">
        <f>SUM(BD67:BD74)</f>
        <v>0</v>
      </c>
      <c r="BE75" s="191">
        <f>SUM(BE67:BE74)</f>
        <v>0</v>
      </c>
    </row>
    <row r="76" spans="1:15" ht="12.75">
      <c r="A76" s="163" t="s">
        <v>72</v>
      </c>
      <c r="B76" s="164" t="s">
        <v>171</v>
      </c>
      <c r="C76" s="165" t="s">
        <v>172</v>
      </c>
      <c r="D76" s="166"/>
      <c r="E76" s="167"/>
      <c r="F76" s="167"/>
      <c r="G76" s="168"/>
      <c r="H76" s="169"/>
      <c r="I76" s="169"/>
      <c r="O76" s="170">
        <v>1</v>
      </c>
    </row>
    <row r="77" spans="1:104" ht="22.5">
      <c r="A77" s="171">
        <v>26</v>
      </c>
      <c r="B77" s="172" t="s">
        <v>173</v>
      </c>
      <c r="C77" s="173" t="s">
        <v>174</v>
      </c>
      <c r="D77" s="174" t="s">
        <v>120</v>
      </c>
      <c r="E77" s="175">
        <v>1</v>
      </c>
      <c r="F77" s="175">
        <v>0</v>
      </c>
      <c r="G77" s="176">
        <f>E77*F77</f>
        <v>0</v>
      </c>
      <c r="O77" s="170">
        <v>2</v>
      </c>
      <c r="AA77" s="146">
        <v>11</v>
      </c>
      <c r="AB77" s="146">
        <v>3</v>
      </c>
      <c r="AC77" s="146">
        <v>2</v>
      </c>
      <c r="AZ77" s="146">
        <v>4</v>
      </c>
      <c r="BA77" s="146">
        <f>IF(AZ77=1,G77,0)</f>
        <v>0</v>
      </c>
      <c r="BB77" s="146">
        <f>IF(AZ77=2,G77,0)</f>
        <v>0</v>
      </c>
      <c r="BC77" s="146">
        <f>IF(AZ77=3,G77,0)</f>
        <v>0</v>
      </c>
      <c r="BD77" s="146">
        <f>IF(AZ77=4,G77,0)</f>
        <v>0</v>
      </c>
      <c r="BE77" s="146">
        <f>IF(AZ77=5,G77,0)</f>
        <v>0</v>
      </c>
      <c r="CA77" s="177">
        <v>11</v>
      </c>
      <c r="CB77" s="177">
        <v>3</v>
      </c>
      <c r="CZ77" s="146">
        <v>0</v>
      </c>
    </row>
    <row r="78" spans="1:57" ht="12.75">
      <c r="A78" s="184"/>
      <c r="B78" s="185" t="s">
        <v>75</v>
      </c>
      <c r="C78" s="186" t="str">
        <f>CONCATENATE(B76," ",C76)</f>
        <v>M210 Elektroinstalace</v>
      </c>
      <c r="D78" s="187"/>
      <c r="E78" s="188"/>
      <c r="F78" s="189"/>
      <c r="G78" s="190">
        <f>SUM(G76:G77)</f>
        <v>0</v>
      </c>
      <c r="O78" s="170">
        <v>4</v>
      </c>
      <c r="BA78" s="191">
        <f>SUM(BA76:BA77)</f>
        <v>0</v>
      </c>
      <c r="BB78" s="191">
        <f>SUM(BB76:BB77)</f>
        <v>0</v>
      </c>
      <c r="BC78" s="191">
        <f>SUM(BC76:BC77)</f>
        <v>0</v>
      </c>
      <c r="BD78" s="191">
        <f>SUM(BD76:BD77)</f>
        <v>0</v>
      </c>
      <c r="BE78" s="191">
        <f>SUM(BE76:BE77)</f>
        <v>0</v>
      </c>
    </row>
    <row r="79" spans="1:15" ht="12.75">
      <c r="A79" s="163" t="s">
        <v>72</v>
      </c>
      <c r="B79" s="164" t="s">
        <v>175</v>
      </c>
      <c r="C79" s="165" t="s">
        <v>176</v>
      </c>
      <c r="D79" s="166"/>
      <c r="E79" s="167"/>
      <c r="F79" s="167"/>
      <c r="G79" s="168"/>
      <c r="H79" s="169"/>
      <c r="I79" s="169"/>
      <c r="O79" s="170">
        <v>1</v>
      </c>
    </row>
    <row r="80" spans="1:104" ht="22.5">
      <c r="A80" s="171">
        <v>27</v>
      </c>
      <c r="B80" s="172" t="s">
        <v>177</v>
      </c>
      <c r="C80" s="173" t="s">
        <v>178</v>
      </c>
      <c r="D80" s="174" t="s">
        <v>120</v>
      </c>
      <c r="E80" s="175">
        <v>1</v>
      </c>
      <c r="F80" s="175"/>
      <c r="G80" s="176">
        <f>E80*F80</f>
        <v>0</v>
      </c>
      <c r="O80" s="170">
        <v>2</v>
      </c>
      <c r="AA80" s="146">
        <v>11</v>
      </c>
      <c r="AB80" s="146">
        <v>3</v>
      </c>
      <c r="AC80" s="146">
        <v>1</v>
      </c>
      <c r="AZ80" s="146">
        <v>4</v>
      </c>
      <c r="BA80" s="146">
        <f>IF(AZ80=1,G80,0)</f>
        <v>0</v>
      </c>
      <c r="BB80" s="146">
        <f>IF(AZ80=2,G80,0)</f>
        <v>0</v>
      </c>
      <c r="BC80" s="146">
        <f>IF(AZ80=3,G80,0)</f>
        <v>0</v>
      </c>
      <c r="BD80" s="146">
        <f>IF(AZ80=4,G80,0)</f>
        <v>0</v>
      </c>
      <c r="BE80" s="146">
        <f>IF(AZ80=5,G80,0)</f>
        <v>0</v>
      </c>
      <c r="CA80" s="177">
        <v>11</v>
      </c>
      <c r="CB80" s="177">
        <v>3</v>
      </c>
      <c r="CZ80" s="146">
        <v>0</v>
      </c>
    </row>
    <row r="81" spans="1:57" ht="12.75">
      <c r="A81" s="184"/>
      <c r="B81" s="185" t="s">
        <v>75</v>
      </c>
      <c r="C81" s="186" t="str">
        <f>CONCATENATE(B79," ",C79)</f>
        <v>M33 Montáže dopravních zařízení - výtahy</v>
      </c>
      <c r="D81" s="187"/>
      <c r="E81" s="188"/>
      <c r="F81" s="189"/>
      <c r="G81" s="190">
        <f>SUM(G79:G80)</f>
        <v>0</v>
      </c>
      <c r="O81" s="170">
        <v>4</v>
      </c>
      <c r="BA81" s="191">
        <f>SUM(BA79:BA80)</f>
        <v>0</v>
      </c>
      <c r="BB81" s="191">
        <f>SUM(BB79:BB80)</f>
        <v>0</v>
      </c>
      <c r="BC81" s="191">
        <f>SUM(BC79:BC80)</f>
        <v>0</v>
      </c>
      <c r="BD81" s="191">
        <f>SUM(BD79:BD80)</f>
        <v>0</v>
      </c>
      <c r="BE81" s="191">
        <f>SUM(BE79:BE80)</f>
        <v>0</v>
      </c>
    </row>
    <row r="82" ht="12.75">
      <c r="E82" s="146"/>
    </row>
    <row r="83" ht="12.75">
      <c r="E83" s="146"/>
    </row>
    <row r="84" ht="12.75">
      <c r="E84" s="146"/>
    </row>
    <row r="85" ht="12.75">
      <c r="E85" s="146"/>
    </row>
    <row r="86" ht="12.75">
      <c r="E86" s="146"/>
    </row>
    <row r="87" ht="12.75">
      <c r="E87" s="146"/>
    </row>
    <row r="88" ht="12.75">
      <c r="E88" s="146"/>
    </row>
    <row r="89" ht="12.75">
      <c r="E89" s="146"/>
    </row>
    <row r="90" ht="12.75">
      <c r="E90" s="146"/>
    </row>
    <row r="91" ht="12.75">
      <c r="E91" s="146"/>
    </row>
    <row r="92" ht="12.75">
      <c r="E92" s="146"/>
    </row>
    <row r="93" ht="12.75">
      <c r="E93" s="146"/>
    </row>
    <row r="94" ht="12.75">
      <c r="E94" s="146"/>
    </row>
    <row r="95" ht="12.75">
      <c r="E95" s="146"/>
    </row>
    <row r="96" ht="12.75">
      <c r="E96" s="146"/>
    </row>
    <row r="97" ht="12.75">
      <c r="E97" s="146"/>
    </row>
    <row r="98" ht="12.75">
      <c r="E98" s="146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spans="1:7" ht="12.75">
      <c r="A105" s="192"/>
      <c r="B105" s="192"/>
      <c r="C105" s="192"/>
      <c r="D105" s="192"/>
      <c r="E105" s="192"/>
      <c r="F105" s="192"/>
      <c r="G105" s="192"/>
    </row>
    <row r="106" spans="1:7" ht="12.75">
      <c r="A106" s="192"/>
      <c r="B106" s="192"/>
      <c r="C106" s="192"/>
      <c r="D106" s="192"/>
      <c r="E106" s="192"/>
      <c r="F106" s="192"/>
      <c r="G106" s="192"/>
    </row>
    <row r="107" spans="1:7" ht="12.75">
      <c r="A107" s="192"/>
      <c r="B107" s="192"/>
      <c r="C107" s="192"/>
      <c r="D107" s="192"/>
      <c r="E107" s="192"/>
      <c r="F107" s="192"/>
      <c r="G107" s="192"/>
    </row>
    <row r="108" spans="1:7" ht="12.75">
      <c r="A108" s="192"/>
      <c r="B108" s="192"/>
      <c r="C108" s="192"/>
      <c r="D108" s="192"/>
      <c r="E108" s="192"/>
      <c r="F108" s="192"/>
      <c r="G108" s="192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ht="12.75">
      <c r="E114" s="146"/>
    </row>
    <row r="115" ht="12.75">
      <c r="E115" s="146"/>
    </row>
    <row r="116" ht="12.75">
      <c r="E116" s="146"/>
    </row>
    <row r="117" ht="12.75">
      <c r="E117" s="146"/>
    </row>
    <row r="118" ht="12.75">
      <c r="E118" s="146"/>
    </row>
    <row r="119" ht="12.75">
      <c r="E119" s="146"/>
    </row>
    <row r="120" ht="12.75">
      <c r="E120" s="146"/>
    </row>
    <row r="121" ht="12.75">
      <c r="E121" s="146"/>
    </row>
    <row r="122" ht="12.75">
      <c r="E122" s="146"/>
    </row>
    <row r="123" ht="12.75">
      <c r="E123" s="146"/>
    </row>
    <row r="124" ht="12.75">
      <c r="E124" s="146"/>
    </row>
    <row r="125" ht="12.75">
      <c r="E125" s="146"/>
    </row>
    <row r="126" ht="12.75">
      <c r="E126" s="146"/>
    </row>
    <row r="127" ht="12.75">
      <c r="E127" s="146"/>
    </row>
    <row r="128" ht="12.75">
      <c r="E128" s="146"/>
    </row>
    <row r="129" ht="12.75">
      <c r="E129" s="146"/>
    </row>
    <row r="130" ht="12.75">
      <c r="E130" s="146"/>
    </row>
    <row r="131" ht="12.75">
      <c r="E131" s="146"/>
    </row>
    <row r="132" ht="12.75">
      <c r="E132" s="146"/>
    </row>
    <row r="133" ht="12.75">
      <c r="E133" s="146"/>
    </row>
    <row r="134" ht="12.75">
      <c r="E134" s="146"/>
    </row>
    <row r="135" ht="12.75">
      <c r="E135" s="146"/>
    </row>
    <row r="136" ht="12.75">
      <c r="E136" s="146"/>
    </row>
    <row r="137" ht="12.75">
      <c r="E137" s="146"/>
    </row>
    <row r="138" ht="12.75">
      <c r="E138" s="146"/>
    </row>
    <row r="139" ht="12.75">
      <c r="E139" s="146"/>
    </row>
    <row r="140" spans="1:2" ht="12.75">
      <c r="A140" s="193"/>
      <c r="B140" s="193"/>
    </row>
    <row r="141" spans="1:7" ht="12.75">
      <c r="A141" s="192"/>
      <c r="B141" s="192"/>
      <c r="C141" s="195"/>
      <c r="D141" s="195"/>
      <c r="E141" s="196"/>
      <c r="F141" s="195"/>
      <c r="G141" s="197"/>
    </row>
    <row r="142" spans="1:7" ht="12.75">
      <c r="A142" s="198"/>
      <c r="B142" s="198"/>
      <c r="C142" s="192"/>
      <c r="D142" s="192"/>
      <c r="E142" s="199"/>
      <c r="F142" s="192"/>
      <c r="G142" s="192"/>
    </row>
    <row r="143" spans="1:7" ht="12.75">
      <c r="A143" s="192"/>
      <c r="B143" s="192"/>
      <c r="C143" s="192"/>
      <c r="D143" s="192"/>
      <c r="E143" s="199"/>
      <c r="F143" s="192"/>
      <c r="G143" s="192"/>
    </row>
    <row r="144" spans="1:7" ht="12.75">
      <c r="A144" s="192"/>
      <c r="B144" s="192"/>
      <c r="C144" s="192"/>
      <c r="D144" s="192"/>
      <c r="E144" s="199"/>
      <c r="F144" s="192"/>
      <c r="G144" s="192"/>
    </row>
    <row r="145" spans="1:7" ht="12.75">
      <c r="A145" s="192"/>
      <c r="B145" s="192"/>
      <c r="C145" s="192"/>
      <c r="D145" s="192"/>
      <c r="E145" s="199"/>
      <c r="F145" s="192"/>
      <c r="G145" s="192"/>
    </row>
    <row r="146" spans="1:7" ht="12.75">
      <c r="A146" s="192"/>
      <c r="B146" s="192"/>
      <c r="C146" s="192"/>
      <c r="D146" s="192"/>
      <c r="E146" s="199"/>
      <c r="F146" s="192"/>
      <c r="G146" s="192"/>
    </row>
    <row r="147" spans="1:7" ht="12.75">
      <c r="A147" s="192"/>
      <c r="B147" s="192"/>
      <c r="C147" s="192"/>
      <c r="D147" s="192"/>
      <c r="E147" s="199"/>
      <c r="F147" s="192"/>
      <c r="G147" s="192"/>
    </row>
    <row r="148" spans="1:7" ht="12.75">
      <c r="A148" s="192"/>
      <c r="B148" s="192"/>
      <c r="C148" s="192"/>
      <c r="D148" s="192"/>
      <c r="E148" s="199"/>
      <c r="F148" s="192"/>
      <c r="G148" s="192"/>
    </row>
    <row r="149" spans="1:7" ht="12.75">
      <c r="A149" s="192"/>
      <c r="B149" s="192"/>
      <c r="C149" s="192"/>
      <c r="D149" s="192"/>
      <c r="E149" s="199"/>
      <c r="F149" s="192"/>
      <c r="G149" s="192"/>
    </row>
    <row r="150" spans="1:7" ht="12.75">
      <c r="A150" s="192"/>
      <c r="B150" s="192"/>
      <c r="C150" s="192"/>
      <c r="D150" s="192"/>
      <c r="E150" s="199"/>
      <c r="F150" s="192"/>
      <c r="G150" s="192"/>
    </row>
    <row r="151" spans="1:7" ht="12.75">
      <c r="A151" s="192"/>
      <c r="B151" s="192"/>
      <c r="C151" s="192"/>
      <c r="D151" s="192"/>
      <c r="E151" s="199"/>
      <c r="F151" s="192"/>
      <c r="G151" s="192"/>
    </row>
    <row r="152" spans="1:7" ht="12.75">
      <c r="A152" s="192"/>
      <c r="B152" s="192"/>
      <c r="C152" s="192"/>
      <c r="D152" s="192"/>
      <c r="E152" s="199"/>
      <c r="F152" s="192"/>
      <c r="G152" s="192"/>
    </row>
    <row r="153" spans="1:7" ht="12.75">
      <c r="A153" s="192"/>
      <c r="B153" s="192"/>
      <c r="C153" s="192"/>
      <c r="D153" s="192"/>
      <c r="E153" s="199"/>
      <c r="F153" s="192"/>
      <c r="G153" s="192"/>
    </row>
    <row r="154" spans="1:7" ht="12.75">
      <c r="A154" s="192"/>
      <c r="B154" s="192"/>
      <c r="C154" s="192"/>
      <c r="D154" s="192"/>
      <c r="E154" s="199"/>
      <c r="F154" s="192"/>
      <c r="G154" s="192"/>
    </row>
  </sheetData>
  <sheetProtection/>
  <mergeCells count="28">
    <mergeCell ref="C65:D65"/>
    <mergeCell ref="C69:D69"/>
    <mergeCell ref="C70:D70"/>
    <mergeCell ref="C71:D71"/>
    <mergeCell ref="C72:D72"/>
    <mergeCell ref="C48:D48"/>
    <mergeCell ref="C49:D49"/>
    <mergeCell ref="C61:D61"/>
    <mergeCell ref="C62:D62"/>
    <mergeCell ref="C63:D63"/>
    <mergeCell ref="C64:D64"/>
    <mergeCell ref="C42:D42"/>
    <mergeCell ref="C45:D45"/>
    <mergeCell ref="C46:D46"/>
    <mergeCell ref="C47:D47"/>
    <mergeCell ref="C24:D24"/>
    <mergeCell ref="C25:D25"/>
    <mergeCell ref="C26:D26"/>
    <mergeCell ref="C27:D27"/>
    <mergeCell ref="C28:D28"/>
    <mergeCell ref="C12:D12"/>
    <mergeCell ref="C13:D13"/>
    <mergeCell ref="C14:D14"/>
    <mergeCell ref="C15:D15"/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Zadák Viktor</cp:lastModifiedBy>
  <dcterms:created xsi:type="dcterms:W3CDTF">2021-12-14T12:13:36Z</dcterms:created>
  <dcterms:modified xsi:type="dcterms:W3CDTF">2022-01-20T14:25:54Z</dcterms:modified>
  <cp:category/>
  <cp:version/>
  <cp:contentType/>
  <cp:contentStatus/>
</cp:coreProperties>
</file>