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práce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Stavební práce'!$C$101:$K$649</definedName>
    <definedName name="_xlnm.Print_Area" localSheetId="1">'01 - Stavební práce'!$C$4:$J$39,'01 - Stavební práce'!$C$45:$J$83,'01 - Stavební práce'!$C$89:$K$649</definedName>
    <definedName name="_xlnm._FilterDatabase" localSheetId="2" hidden="1">'VON - Vedlejší a ostatní ...'!$C$83:$K$110</definedName>
    <definedName name="_xlnm.Print_Area" localSheetId="2">'VON - Vedlejší a ostatní ...'!$C$4:$J$39,'VON - Vedlejší a ostatní ...'!$C$45:$J$65,'VON - Vedlejší a ostatní ...'!$C$71:$K$110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práce'!$101:$101</definedName>
    <definedName name="_xlnm.Print_Titles" localSheetId="2">'VON - Vedlejší a ostatní ...'!$83:$83</definedName>
  </definedNames>
  <calcPr fullCalcOnLoad="1"/>
</workbook>
</file>

<file path=xl/sharedStrings.xml><?xml version="1.0" encoding="utf-8"?>
<sst xmlns="http://schemas.openxmlformats.org/spreadsheetml/2006/main" count="5692" uniqueCount="1182">
  <si>
    <t>Export Komplet</t>
  </si>
  <si>
    <t>VZ</t>
  </si>
  <si>
    <t>2.0</t>
  </si>
  <si>
    <t>ZAMOK</t>
  </si>
  <si>
    <t>False</t>
  </si>
  <si>
    <t>{d235a143-678f-4d23-9838-73f51212aaa1}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</si>
  <si>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</si>
  <si>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</si>
  <si>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</si>
  <si>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</si>
  <si>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</si>
  <si>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</si>
  <si>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</si>
  <si>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</si>
  <si>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2021-03-20-IV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</si>
  <si>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</si>
  <si>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</si>
  <si>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krytého sezení, vč. zastřešení vstupu do budovy</t>
  </si>
  <si>
    <t>KSO:</t>
  </si>
  <si>
    <t/>
  </si>
  <si>
    <t>CC-CZ:</t>
  </si>
  <si>
    <t>Místo:</t>
  </si>
  <si>
    <t>Kladno</t>
  </si>
  <si>
    <t>Datum:</t>
  </si>
  <si>
    <t>2. 3. 2020</t>
  </si>
  <si>
    <t>Zadavatel:</t>
  </si>
  <si>
    <t>IČ:</t>
  </si>
  <si>
    <t xml:space="preserve">SOŠ a SOU Kladno, Nám. E. Beneše 2353, Kladno </t>
  </si>
  <si>
    <t>DIČ:</t>
  </si>
  <si>
    <t>Uchazeč:</t>
  </si>
  <si>
    <t>Vyplň údaj</t>
  </si>
  <si>
    <t>Projektant:</t>
  </si>
  <si>
    <t>04926820</t>
  </si>
  <si>
    <t>Projekt Kladno s.r.o.</t>
  </si>
  <si>
    <t>CZ04926820</t>
  </si>
  <si>
    <t>True</t>
  </si>
  <si>
    <t>Zpracovatel:</t>
  </si>
  <si>
    <t xml:space="preserve"> </t>
  </si>
  <si>
    <t>Poznámka:</t>
  </si>
  <si>
    <t>Při zpracování nabídky je nutné vycházet ze všech částí dokumentace (technické zprávy, seznamu pozice, všech výkresů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 Uchazeč je povinnen si před podáním cenové nabídky řádně prostudovat projektovou dokumentaci a překontrolovat výkaz výměr. Na případné nesrovnalosti, mezi výkazem výměr a projektovou dokumentací, zjištěné v průběhu realizace stavby nebude brán zřetel a vzniklé náklady půjdou k tíži zhotovitele.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</si>
  <si>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</si>
  <si>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</si>
  <si>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</si>
  <si>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</si>
  <si>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</si>
  <si>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</si>
  <si>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</si>
  <si>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</si>
  <si>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</si>
  <si>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</si>
  <si>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</si>
  <si>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</si>
  <si>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</si>
  <si>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</si>
  <si>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</si>
  <si>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</si>
  <si>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</si>
  <si>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</si>
  <si>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</si>
  <si>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</si>
  <si>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</si>
  <si>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</si>
  <si>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</si>
  <si>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</si>
  <si>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</si>
  <si>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</si>
  <si>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</si>
  <si>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</si>
  <si>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</si>
  <si>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</si>
  <si>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</si>
  <si>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</si>
  <si>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</si>
  <si>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</si>
  <si>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</si>
  <si>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</si>
  <si>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</si>
  <si>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</si>
  <si>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</si>
  <si>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</si>
  <si>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</si>
  <si>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</si>
  <si>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</si>
  <si>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{b44ffd25-1b78-494c-9472-e8aa83591bf5}</t>
  </si>
  <si>
    <t>2</t>
  </si>
  <si>
    <t>VON</t>
  </si>
  <si>
    <t>Vedlejší a ostatní náklady</t>
  </si>
  <si>
    <t>{b4e48a17-54cd-4c4e-a62e-7f5ca7d8d7f6}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</si>
  <si>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</si>
  <si>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</si>
  <si>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</si>
  <si>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</si>
  <si>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</si>
  <si>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</si>
  <si>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</si>
  <si>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</si>
  <si>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  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</si>
  <si>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</si>
  <si>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</si>
  <si>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</si>
  <si>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</si>
  <si>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</si>
  <si>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</si>
  <si>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</si>
  <si>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</si>
  <si>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</si>
  <si>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</si>
  <si>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</si>
  <si>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</si>
  <si>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</si>
  <si>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</si>
  <si>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</si>
  <si>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</si>
  <si>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</si>
  <si>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</si>
  <si>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789 - Povrchové úpravy ocelových konstrukcí a technologických zařízení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</si>
  <si>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</si>
  <si>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</si>
  <si>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</si>
  <si>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</si>
  <si>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</si>
  <si>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</si>
  <si>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</si>
  <si>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</si>
  <si>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</si>
  <si>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</si>
  <si>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</si>
  <si>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</si>
  <si>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</si>
  <si>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</si>
  <si>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</si>
  <si>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</si>
  <si>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</si>
  <si>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</si>
  <si>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  Zemní práce</t>
  </si>
  <si>
    <t>K</t>
  </si>
  <si>
    <t>1121511R</t>
  </si>
  <si>
    <t>Prořezání stromu</t>
  </si>
  <si>
    <t>kus</t>
  </si>
  <si>
    <t>R-položka</t>
  </si>
  <si>
    <t>4</t>
  </si>
  <si>
    <t>-1120162539</t>
  </si>
  <si>
    <t>PP</t>
  </si>
  <si>
    <t>121151103</t>
  </si>
  <si>
    <t>Sejmutí ornice plochy do 100 m2 tl vrstvy do 200 mm strojně</t>
  </si>
  <si>
    <t>m2</t>
  </si>
  <si>
    <t>CS ÚRS 2022 01</t>
  </si>
  <si>
    <t>-399622610</t>
  </si>
  <si>
    <t>Sejmutí ornice strojně při souvislé ploše do 100 m2, tl. vrstvy do 200 mm</t>
  </si>
  <si>
    <t>Online PSC</t>
  </si>
  <si>
    <t>https://podminky.urs.cz/item/CS_URS_2022_01/121151103</t>
  </si>
  <si>
    <t>VV</t>
  </si>
  <si>
    <t>"přístupová cesta</t>
  </si>
  <si>
    <t>1,7*6,7</t>
  </si>
  <si>
    <t>"přístavba</t>
  </si>
  <si>
    <t>47,7+34</t>
  </si>
  <si>
    <t>Součet</t>
  </si>
  <si>
    <t>3</t>
  </si>
  <si>
    <t>122251101</t>
  </si>
  <si>
    <t>Odkopávky a prokopávky nezapažené v hornině třídy těžitelnosti I skupiny 3 objem do 20 m3 strojně</t>
  </si>
  <si>
    <t>m3</t>
  </si>
  <si>
    <t>998003448</t>
  </si>
  <si>
    <t>Odkopávky a prokopávky nezapažené strojně v hornině třídy těžitelnosti I skupiny 3 do 20 m3</t>
  </si>
  <si>
    <t>https://podminky.urs.cz/item/CS_URS_2022_01/122251101</t>
  </si>
  <si>
    <t>93,09*0,15</t>
  </si>
  <si>
    <t>132351101</t>
  </si>
  <si>
    <t>Hloubení rýh nezapažených š do 800 mm v hornině třídy těžitelnosti II skupiny 4 objem do 20 m3 strojně</t>
  </si>
  <si>
    <t>692293791</t>
  </si>
  <si>
    <t>Hloubení nezapažených rýh šířky do 800 mm strojně s urovnáním dna do předepsaného profilu a spádu v hornině třídy těžitelnosti II skupiny 4 do 20 m3</t>
  </si>
  <si>
    <t>https://podminky.urs.cz/item/CS_URS_2022_01/132351101</t>
  </si>
  <si>
    <t>(13,915+3,875+4,73+1+3,905+4,195)*0,8*0,4</t>
  </si>
  <si>
    <t>(1,32+0,75)*0,4*2</t>
  </si>
  <si>
    <t>(0,3+0,3)*0,4*1,2</t>
  </si>
  <si>
    <t>(0,3+0,3)*0,4*1,6</t>
  </si>
  <si>
    <t>5</t>
  </si>
  <si>
    <t>16220141-R</t>
  </si>
  <si>
    <t>Vodorovné přemístění náletových dřevin a křovin nebo větví na skládku, včetně uložení na skládku (poplatku) dle platné legislativy</t>
  </si>
  <si>
    <t>kpl</t>
  </si>
  <si>
    <t>1161432791</t>
  </si>
  <si>
    <t>P</t>
  </si>
  <si>
    <t>Poznámka k položce:
- zahrnuto naložení a složení   
- zahrnutý poplatek za uložení na skládce
- zahrnuta doprava</t>
  </si>
  <si>
    <t>6</t>
  </si>
  <si>
    <t>16260110-R</t>
  </si>
  <si>
    <t>Vodorovné přemístění výkopku na skládku vč. uložení (poplatku) dle platné legislativy</t>
  </si>
  <si>
    <t>-1075511121</t>
  </si>
  <si>
    <t>13,964+12,446</t>
  </si>
  <si>
    <t>7</t>
  </si>
  <si>
    <t>174111101</t>
  </si>
  <si>
    <t>Zásyp jam, šachet rýh nebo kolem objektů sypaninou se zhutněním ručně</t>
  </si>
  <si>
    <t>691719707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</si>
  <si>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</si>
  <si>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</si>
  <si>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>"zásyp - schody</t>
  </si>
  <si>
    <t>1,2*1,1*0,9</t>
  </si>
  <si>
    <t>8</t>
  </si>
  <si>
    <t>M</t>
  </si>
  <si>
    <t>58343872</t>
  </si>
  <si>
    <t>kamenivo drcené hrubé frakce 8/16</t>
  </si>
  <si>
    <t>t</t>
  </si>
  <si>
    <t>-1596112125</t>
  </si>
  <si>
    <t>1,188*2 'Přepočtené koeficientem množství</t>
  </si>
  <si>
    <t>9</t>
  </si>
  <si>
    <t>181951112</t>
  </si>
  <si>
    <t>Úprava pláně v hornině třídy těžitelnosti I skupiny 1 až 3 se zhutněním strojně</t>
  </si>
  <si>
    <t>1674982860</t>
  </si>
  <si>
    <t>Úprava pláně vyrovnáním výškových rozdílů strojně v hornině třídy těžitelnosti I, skupiny 1 až 3 se zhutněním</t>
  </si>
  <si>
    <t>https://podminky.urs.cz/item/CS_URS_2022_01/181951112</t>
  </si>
  <si>
    <t>93,09</t>
  </si>
  <si>
    <t>Zakládání</t>
  </si>
  <si>
    <t>10</t>
  </si>
  <si>
    <t>271532212</t>
  </si>
  <si>
    <t>Podsyp pod základové konstrukce se zhutněním z hrubého kameniva frakce 16 až 32 mm</t>
  </si>
  <si>
    <t>1188082644</t>
  </si>
  <si>
    <t>Podsyp pod základové konstrukce se zhutněním a urovnáním povrchu z kameniva hrubého, frakce 16 - 32 mm</t>
  </si>
  <si>
    <t>https://podminky.urs.cz/item/CS_URS_2022_01/271532212</t>
  </si>
  <si>
    <t>(13,915+3,875+4,73+1+3,905+4,195)*0,4*0,1</t>
  </si>
  <si>
    <t>(1,32+0,75)*0,4*0,1</t>
  </si>
  <si>
    <t>(0,3+0,3)*0,4*0,1</t>
  </si>
  <si>
    <t>11</t>
  </si>
  <si>
    <t>274313511</t>
  </si>
  <si>
    <t>Základové pásy z betonu tř. C 12/15</t>
  </si>
  <si>
    <t>-1641808448</t>
  </si>
  <si>
    <t>Základy z betonu prostého pasy betonu kamenem neprokládaného tř. C 12/15</t>
  </si>
  <si>
    <t>https://podminky.urs.cz/item/CS_URS_2022_01/274313511</t>
  </si>
  <si>
    <t>12</t>
  </si>
  <si>
    <t>274351121</t>
  </si>
  <si>
    <t>Zřízení bednění základových pasů rovného</t>
  </si>
  <si>
    <t>-1529123921</t>
  </si>
  <si>
    <t>Bednění základů pasů rovné zřízení</t>
  </si>
  <si>
    <t>https://podminky.urs.cz/item/CS_URS_2022_01/274351121</t>
  </si>
  <si>
    <t>"bednění pasů při horní úrovni</t>
  </si>
  <si>
    <t>65,26*0,35</t>
  </si>
  <si>
    <t>13</t>
  </si>
  <si>
    <t>274351122</t>
  </si>
  <si>
    <t>Odstranění bednění základových pasů rovného</t>
  </si>
  <si>
    <t>-551803703</t>
  </si>
  <si>
    <t>Bednění základů pasů rovné odstranění</t>
  </si>
  <si>
    <t>https://podminky.urs.cz/item/CS_URS_2022_01/274351122</t>
  </si>
  <si>
    <t>Svislé a kompletní konstrukce</t>
  </si>
  <si>
    <t>14</t>
  </si>
  <si>
    <t>317941123</t>
  </si>
  <si>
    <t>Osazování ocelových válcovaných nosníků na zdivu I, IE, U, UE nebo L přes č. 14 do č. 22 nebo výšky do 220 mm</t>
  </si>
  <si>
    <t>-1248135326</t>
  </si>
  <si>
    <t>Osazování ocelových válcovaných nosníků na zdivu I nebo IE nebo U nebo UE nebo L č. 14 až 22 nebo výšky do 220 mm</t>
  </si>
  <si>
    <t>https://podminky.urs.cz/item/CS_URS_2022_01/317941123</t>
  </si>
  <si>
    <t>13010938</t>
  </si>
  <si>
    <t>ocel profilová jakost S235JR (11 375) průřez UPE 200</t>
  </si>
  <si>
    <t>-123746166</t>
  </si>
  <si>
    <t>(3+2,6)*22,8/1000</t>
  </si>
  <si>
    <t>16</t>
  </si>
  <si>
    <t>339921111</t>
  </si>
  <si>
    <t>Osazování betonových palisád do betonového základu jednotlivě výšky prvku do 0,5 m</t>
  </si>
  <si>
    <t>1931931693</t>
  </si>
  <si>
    <t>Osazování palisád betonových jednotlivých se zabetonováním výšky palisády do 500 mm</t>
  </si>
  <si>
    <t>https://podminky.urs.cz/item/CS_URS_2022_01/339921111</t>
  </si>
  <si>
    <t xml:space="preserve">"schody </t>
  </si>
  <si>
    <t>7*10</t>
  </si>
  <si>
    <t>17</t>
  </si>
  <si>
    <t>59228407</t>
  </si>
  <si>
    <t>palisáda betonová tyčová hranatá přírodní 110x110x400mm</t>
  </si>
  <si>
    <t>295476511</t>
  </si>
  <si>
    <t>"schody</t>
  </si>
  <si>
    <t>Komunikace pozemní</t>
  </si>
  <si>
    <t>18</t>
  </si>
  <si>
    <t>564750011</t>
  </si>
  <si>
    <t>Podklad z kameniva hrubého drceného vel. 8-16 mm plochy přes 100 m2 tl 150 mm</t>
  </si>
  <si>
    <t>793070271</t>
  </si>
  <si>
    <t>Podklad nebo kryt z kameniva hrubého drceného vel. 8-16 mm s rozprostřením a zhutněním plochy přes 100 m2, po zhutnění tl. 150 mm</t>
  </si>
  <si>
    <t>https://podminky.urs.cz/item/CS_URS_2022_01/564750011</t>
  </si>
  <si>
    <t>47,7+4,5</t>
  </si>
  <si>
    <t>"venkovní terasa</t>
  </si>
  <si>
    <t>47</t>
  </si>
  <si>
    <t>19</t>
  </si>
  <si>
    <t>596211121</t>
  </si>
  <si>
    <t>Kladení zámkové dlažby komunikací pro pěší ručně tl 60 mm skupiny B pl přes 50 do 100 m2</t>
  </si>
  <si>
    <t>-1229991682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</si>
  <si>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50 do 100 m2</t>
  </si>
  <si>
    <t>https://podminky.urs.cz/item/CS_URS_2022_01/596211121</t>
  </si>
  <si>
    <t>"skladba P1 a P2</t>
  </si>
  <si>
    <t>20</t>
  </si>
  <si>
    <t>59245016</t>
  </si>
  <si>
    <t>dlažba tvar čtverec betonová 100x100x60mm přírodní</t>
  </si>
  <si>
    <t>-1696373878</t>
  </si>
  <si>
    <t>Úpravy povrchů, podlahy a osazování výplní</t>
  </si>
  <si>
    <t>141</t>
  </si>
  <si>
    <t>622273101</t>
  </si>
  <si>
    <t>Montáž odvětrávané fasády stěn lepením na hliníkový rošt bez tepelné izolace</t>
  </si>
  <si>
    <t>CS ÚRS 2020 01</t>
  </si>
  <si>
    <t>2074711914</t>
  </si>
  <si>
    <t>Montáž zavěšené odvětrávané fasády na hliníkové nosné konstrukci z fasádních desek na jednosměrné nosné konstrukci opláštění připevněné lepeným skrytým spojem stěn bez tepelné izolace</t>
  </si>
  <si>
    <t>142</t>
  </si>
  <si>
    <t>622M-1</t>
  </si>
  <si>
    <t>Deska fasádní dle PD</t>
  </si>
  <si>
    <t>1504457483</t>
  </si>
  <si>
    <t>93,16*1,1 'Přepočtené koeficientem množství</t>
  </si>
  <si>
    <t>628613611</t>
  </si>
  <si>
    <t>Žárové zinkování ponorem dílů ocelových konstrukcí mostů hmotnosti do 100 kg</t>
  </si>
  <si>
    <t>kg</t>
  </si>
  <si>
    <t>2069351788</t>
  </si>
  <si>
    <t>Žárové zinkování ponorem dílů ocelových konstrukcí mostů hmotnosti dílců do 100 kg</t>
  </si>
  <si>
    <t>https://podminky.urs.cz/item/CS_URS_2022_01/628613611</t>
  </si>
  <si>
    <t>Trubní vedení</t>
  </si>
  <si>
    <t>92</t>
  </si>
  <si>
    <t>892271111</t>
  </si>
  <si>
    <t>Tlaková zkouška vodou potrubí DN 100 nebo 125</t>
  </si>
  <si>
    <t>m</t>
  </si>
  <si>
    <t>-1195449293</t>
  </si>
  <si>
    <t>Tlakové zkoušky vodou na potrubí DN 100 nebo 125</t>
  </si>
  <si>
    <t>https://podminky.urs.cz/item/CS_URS_2022_01/892271111</t>
  </si>
  <si>
    <t>Ostatní konstrukce a práce, bourání</t>
  </si>
  <si>
    <t>22</t>
  </si>
  <si>
    <t>916231113</t>
  </si>
  <si>
    <t>Osazení chodníkového obrubníku betonového ležatého s boční opěrou do lože z betonu prostého</t>
  </si>
  <si>
    <t>-1591612343</t>
  </si>
  <si>
    <t>Osazení chodníkového obrubníku betonového se zřízením lože, s vyplněním a zatřením spár cementovou maltou ležatého s boční opěrou z betonu prostého, do lože z betonu prostého</t>
  </si>
  <si>
    <t>https://podminky.urs.cz/item/CS_URS_2022_01/916231113</t>
  </si>
  <si>
    <t>7,83+13,57+1,055+6,15</t>
  </si>
  <si>
    <t>23</t>
  </si>
  <si>
    <t>59217017</t>
  </si>
  <si>
    <t>obrubník betonový chodníkový 1000x100x250mm</t>
  </si>
  <si>
    <t>32</t>
  </si>
  <si>
    <t>850618081</t>
  </si>
  <si>
    <t>24</t>
  </si>
  <si>
    <t>953312115</t>
  </si>
  <si>
    <t>Vložky do svislých dilatačních spár z fasádních polystyrénových desek tl. přes 30 do 50 mm</t>
  </si>
  <si>
    <t>1808738757</t>
  </si>
  <si>
    <t>Vložky svislé do dilatačních spár z polystyrenových desek fasádních včetně dodání a osazení, v jakémkoliv zdivu přes 30 do 50 mm</t>
  </si>
  <si>
    <t>https://podminky.urs.cz/item/CS_URS_2022_01/953312115</t>
  </si>
  <si>
    <t>"dilatace základový pas x stávající jímka</t>
  </si>
  <si>
    <t>0,4*2</t>
  </si>
  <si>
    <t>0,4*0,8</t>
  </si>
  <si>
    <t>25</t>
  </si>
  <si>
    <t>953961217</t>
  </si>
  <si>
    <t>Kotvy chemickou patronou M 27 hl 240 mm do betonu, ŽB nebo kamene s vyvrtáním otvoru</t>
  </si>
  <si>
    <t>-948019950</t>
  </si>
  <si>
    <t>Kotvy chemické s vyvrtáním otvoru do betonu, železobetonu nebo tvrdého kamene chemická patrona, velikost M 27, hloubka 240 mm</t>
  </si>
  <si>
    <t>https://podminky.urs.cz/item/CS_URS_2022_01/953961217</t>
  </si>
  <si>
    <t>"kotvení vodorovné konstrukce střechy ke stávajícímu objektu (á 500 mm)</t>
  </si>
  <si>
    <t>26</t>
  </si>
  <si>
    <t>99</t>
  </si>
  <si>
    <t>971033341</t>
  </si>
  <si>
    <t>Vybourání otvorů ve zdivu cihelném pl do 0,09 m2 na MVC nebo MV tl do 300 mm</t>
  </si>
  <si>
    <t>-1844720233</t>
  </si>
  <si>
    <t>Vybourání otvorů ve zdivu základovém nebo nadzákladovém z cihel, tvárnic, příčkovek z cihel pálených na maltu vápennou nebo vápenocementovou plochy do 0,09 m2, tl. do 300 mm</t>
  </si>
  <si>
    <t>https://podminky.urs.cz/item/CS_URS_2022_01/971033341</t>
  </si>
  <si>
    <t>"prostup pro napojení vodovodu</t>
  </si>
  <si>
    <t>90</t>
  </si>
  <si>
    <t>971033381</t>
  </si>
  <si>
    <t>Vybourání otvorů ve zdivu cihelném pl do 0,09 m2 na MVC nebo MV tl do 900 mm</t>
  </si>
  <si>
    <t>-31855551</t>
  </si>
  <si>
    <t>Vybourání otvorů ve zdivu základovém nebo nadzákladovém z cihel, tvárnic, příčkovek z cihel pálených na maltu vápennou nebo vápenocementovou plochy do 0,09 m2, tl. do 900 mm</t>
  </si>
  <si>
    <t>https://podminky.urs.cz/item/CS_URS_2022_01/971033381</t>
  </si>
  <si>
    <t>"prostup pro napojení vnitřní kanalizace</t>
  </si>
  <si>
    <t>973041511</t>
  </si>
  <si>
    <t>Vysekání výklenků ve zdivu z betonu pl přes 0,25 m2</t>
  </si>
  <si>
    <t>-1830676427</t>
  </si>
  <si>
    <t>Vysekání výklenků nebo kapes ve zdivu betonovém výklenků, pohledové plochy přes 0,25 m2</t>
  </si>
  <si>
    <t>https://podminky.urs.cz/item/CS_URS_2022_01/973041511</t>
  </si>
  <si>
    <t>"kapsy pro propojení základů</t>
  </si>
  <si>
    <t>2*0,4*0,15*2</t>
  </si>
  <si>
    <t>1,6*0,4*0,15*2</t>
  </si>
  <si>
    <t>1,6*1*0,1</t>
  </si>
  <si>
    <t>1*0,17*0,15</t>
  </si>
  <si>
    <t>94</t>
  </si>
  <si>
    <t>974031135</t>
  </si>
  <si>
    <t>Vysekání rýh ve zdivu cihelném hl do 50 mm š do 200 mm</t>
  </si>
  <si>
    <t>1512920503</t>
  </si>
  <si>
    <t>Vysekání rýh ve zdivu cihelném na maltu vápennou nebo vápenocementovou do hl. 50 mm a šířky do 200 mm</t>
  </si>
  <si>
    <t>https://podminky.urs.cz/item/CS_URS_2022_01/974031135</t>
  </si>
  <si>
    <t>"vyvedení vodovodního potrubí do a z podhledu</t>
  </si>
  <si>
    <t>2,5+2,5</t>
  </si>
  <si>
    <t>998</t>
  </si>
  <si>
    <t>Přesun hmot</t>
  </si>
  <si>
    <t>27</t>
  </si>
  <si>
    <t>998014211</t>
  </si>
  <si>
    <t>Přesun hmot pro budovy jednopodlažní z kovových dílců</t>
  </si>
  <si>
    <t>-781168694</t>
  </si>
  <si>
    <t>Přesun hmot pro budovy a haly občanské výstavby, bydlení, výrobu a služby s nosnou svislou konstrukcí montovanou z dílců kovových vodorovná dopravní vzdálenost do 100 m, pro budovy a haly jednopodlažní</t>
  </si>
  <si>
    <t>https://podminky.urs.cz/item/CS_URS_2022_01/998014211</t>
  </si>
  <si>
    <t>PSV</t>
  </si>
  <si>
    <t>Práce a dodávky PSV</t>
  </si>
  <si>
    <t>712</t>
  </si>
  <si>
    <t>Povlakové krytiny</t>
  </si>
  <si>
    <t>28</t>
  </si>
  <si>
    <t>712363031R</t>
  </si>
  <si>
    <t>Provedení povlakové krytiny střech do 10° fólií PO mechanicky kotvená</t>
  </si>
  <si>
    <t>-782403811</t>
  </si>
  <si>
    <t>"skladba S1</t>
  </si>
  <si>
    <t>55,6</t>
  </si>
  <si>
    <t>29</t>
  </si>
  <si>
    <t>28342831</t>
  </si>
  <si>
    <t>fólie hydroizolační střešní TPO (FPO) určená ke stabilizaci přitížením a do vegetačních střech tl 1,5mm</t>
  </si>
  <si>
    <t>-2073600511</t>
  </si>
  <si>
    <t>55,6*1,1 'Přepočtené koeficientem množství</t>
  </si>
  <si>
    <t>30</t>
  </si>
  <si>
    <t>712771101</t>
  </si>
  <si>
    <t>Provedení ochranné vrstvy z textilií nebo rohoží volně s přesahem vegetační střechy sklon do 5°</t>
  </si>
  <si>
    <t>-1593365496</t>
  </si>
  <si>
    <t>Provedení ochranné vrstvy vegetační střechy proti prorůstání kořenů, proti mechanickému poškození hydroizolace z textilií nebo rohoží volně kladených s přesahem, sklon střechy do 5°</t>
  </si>
  <si>
    <t>https://podminky.urs.cz/item/CS_URS_2022_01/712771101</t>
  </si>
  <si>
    <t>31</t>
  </si>
  <si>
    <t>2615261100</t>
  </si>
  <si>
    <t>FILTEK 300 g/m2 netkaná geotextilie (role/100m2) tavený</t>
  </si>
  <si>
    <t>2059166973</t>
  </si>
  <si>
    <t>712771221</t>
  </si>
  <si>
    <t>Provedení drenážní vrstvy vegetační střechy z plastových nopových fólií v nopů do 25 mm do 5°</t>
  </si>
  <si>
    <t>842120433</t>
  </si>
  <si>
    <t>Provedení drenážní vrstvy vegetační střechy z plastových nopových fólií, výšky nopů do 25 mm, sklon střechy do 5°</t>
  </si>
  <si>
    <t>https://podminky.urs.cz/item/CS_URS_2022_01/712771221</t>
  </si>
  <si>
    <t>33</t>
  </si>
  <si>
    <t>69334152</t>
  </si>
  <si>
    <t>fólie profilovaná (nopová) perforovaná HDPE s hydroakumulační a drenážní funkcí do vegetačních střech s výškou nopů 20mm</t>
  </si>
  <si>
    <t>-1356968294</t>
  </si>
  <si>
    <t>34</t>
  </si>
  <si>
    <t>712771411</t>
  </si>
  <si>
    <t>Provedení vegetační vrstvy ze substrátu tl přes 100 do 200 mm vegetační střechy sklon do 5°</t>
  </si>
  <si>
    <t>1497868588</t>
  </si>
  <si>
    <t>Provedení vegetační vrstvy vegetační střechy ze substrátu, tloušťky přes 100 do 200 mm, sklon střechy do 5°</t>
  </si>
  <si>
    <t>https://podminky.urs.cz/item/CS_URS_2022_01/712771411</t>
  </si>
  <si>
    <t>35</t>
  </si>
  <si>
    <t>10321001</t>
  </si>
  <si>
    <t>substrát vegetačních střech extenzivní suchomilných rostlin</t>
  </si>
  <si>
    <t>1916563568</t>
  </si>
  <si>
    <t>55,6*0,08 'Přepočtené koeficientem množství</t>
  </si>
  <si>
    <t>36</t>
  </si>
  <si>
    <t>712771521</t>
  </si>
  <si>
    <t>Položení vegetační nebo trávníkové rohože vegetační střechy sklon do 5°</t>
  </si>
  <si>
    <t>537541272</t>
  </si>
  <si>
    <t>Založení vegetace vegetační střechy položením vegetační nebo trávníkové rohože, sklon střechy do 5°</t>
  </si>
  <si>
    <t>https://podminky.urs.cz/item/CS_URS_2022_01/712771521</t>
  </si>
  <si>
    <t>37</t>
  </si>
  <si>
    <t>69334504</t>
  </si>
  <si>
    <t>koberec rozchodníkový vegetačních střech</t>
  </si>
  <si>
    <t>-1101794604</t>
  </si>
  <si>
    <t>38</t>
  </si>
  <si>
    <t>998712101</t>
  </si>
  <si>
    <t>Přesun hmot tonážní tonážní pro krytiny povlakové v objektech v do 6 m</t>
  </si>
  <si>
    <t>-1433109191</t>
  </si>
  <si>
    <t>Přesun hmot pro povlakové krytiny stanovený z hmotnosti přesunovaného materiálu vodorovná dopravní vzdálenost do 50 m v objektech výšky do 6 m</t>
  </si>
  <si>
    <t>https://podminky.urs.cz/item/CS_URS_2022_01/998712101</t>
  </si>
  <si>
    <t>713</t>
  </si>
  <si>
    <t>Izolace tepelné</t>
  </si>
  <si>
    <t>39</t>
  </si>
  <si>
    <t>713141151</t>
  </si>
  <si>
    <t>Montáž izolace tepelné střech plochých kladené volně 1 vrstva rohoží, pásů, dílců, desek</t>
  </si>
  <si>
    <t>-1699407050</t>
  </si>
  <si>
    <t>Montáž tepelné izolace střech plochých rohožemi, pásy, deskami, dílci, bloky (izolační materiál ve specifikaci) kladenými volně jednovrstvá</t>
  </si>
  <si>
    <t>https://podminky.urs.cz/item/CS_URS_2022_01/713141151</t>
  </si>
  <si>
    <t>40</t>
  </si>
  <si>
    <t>28372317</t>
  </si>
  <si>
    <t>deska EPS 100 pro konstrukce s běžným zatížením λ=0,037 tl 150mm</t>
  </si>
  <si>
    <t>-1492912442</t>
  </si>
  <si>
    <t>55,6*1,02 'Přepočtené koeficientem množství</t>
  </si>
  <si>
    <t>41</t>
  </si>
  <si>
    <t>713141311</t>
  </si>
  <si>
    <t>Montáž izolace tepelné střech plochých kladené volně, spádová vrstva</t>
  </si>
  <si>
    <t>80502696</t>
  </si>
  <si>
    <t>Montáž tepelné izolace střech plochých spádovými klíny v ploše kladenými volně</t>
  </si>
  <si>
    <t>https://podminky.urs.cz/item/CS_URS_2022_01/713141311</t>
  </si>
  <si>
    <t>42</t>
  </si>
  <si>
    <t>28376142</t>
  </si>
  <si>
    <t>klín izolační z pěnového polystyrenu EPS 150 spád do 5%</t>
  </si>
  <si>
    <t>-2036997178</t>
  </si>
  <si>
    <t>55,6*0,05</t>
  </si>
  <si>
    <t>43</t>
  </si>
  <si>
    <t>998713101</t>
  </si>
  <si>
    <t>Přesun hmot tonážní pro izolace tepelné v objektech v do 6 m</t>
  </si>
  <si>
    <t>-87527490</t>
  </si>
  <si>
    <t>Přesun hmot pro izolace tepelné stanovený z hmotnosti přesunovaného materiálu vodorovná dopravní vzdálenost do 50 m v objektech výšky do 6 m</t>
  </si>
  <si>
    <t>https://podminky.urs.cz/item/CS_URS_2022_01/998713101</t>
  </si>
  <si>
    <t>721</t>
  </si>
  <si>
    <t>Zdravotechnika - vnitřní kanalizace</t>
  </si>
  <si>
    <t>89</t>
  </si>
  <si>
    <t>721173401</t>
  </si>
  <si>
    <t>Potrubí kanalizační z PVC SN 4 svodné DN 110</t>
  </si>
  <si>
    <t>1264303653</t>
  </si>
  <si>
    <t>Potrubí z trub PVC SN4 svodné (ležaté) DN 110</t>
  </si>
  <si>
    <t>https://podminky.urs.cz/item/CS_URS_2022_01/721173401</t>
  </si>
  <si>
    <t>91</t>
  </si>
  <si>
    <t>721R01</t>
  </si>
  <si>
    <t>Napojení kanalizačního potrubí na stávající rozvody</t>
  </si>
  <si>
    <t>-683534641</t>
  </si>
  <si>
    <t>100</t>
  </si>
  <si>
    <t>998721101</t>
  </si>
  <si>
    <t>Přesun hmot tonážní pro vnitřní kanalizace v objektech v do 6 m</t>
  </si>
  <si>
    <t>-414746154</t>
  </si>
  <si>
    <t>Přesun hmot pro vnitřní kanalizace stanovený z hmotnosti přesunovaného materiálu vodorovná dopravní vzdálenost do 50 m v objektech výšky do 6 m</t>
  </si>
  <si>
    <t>https://podminky.urs.cz/item/CS_URS_2022_01/998721101</t>
  </si>
  <si>
    <t>722</t>
  </si>
  <si>
    <t>Zdravotechnika - vnitřní vodovod</t>
  </si>
  <si>
    <t>93</t>
  </si>
  <si>
    <t>722174002</t>
  </si>
  <si>
    <t>Potrubí vodovodní plastové PPR svar polyfúze PN 16 D 20x2,8 mm</t>
  </si>
  <si>
    <t>-814897081</t>
  </si>
  <si>
    <t>Potrubí z plastových trubek z polypropylenu PPR svařovaných polyfúzně PN 16 (SDR 7,4) D 20 x 2,8</t>
  </si>
  <si>
    <t>https://podminky.urs.cz/item/CS_URS_2022_01/722174002</t>
  </si>
  <si>
    <t>13,5+2,5+2,5+2,5+2,5</t>
  </si>
  <si>
    <t>98</t>
  </si>
  <si>
    <t>722-R01</t>
  </si>
  <si>
    <t>Napojení vodovodního potrubí na stávající rozvody</t>
  </si>
  <si>
    <t>-3067304</t>
  </si>
  <si>
    <t>101</t>
  </si>
  <si>
    <t>998722101</t>
  </si>
  <si>
    <t>Přesun hmot tonážní pro vnitřní vodovod v objektech v do 6 m</t>
  </si>
  <si>
    <t>83074772</t>
  </si>
  <si>
    <t>Přesun hmot pro vnitřní vodovod stanovený z hmotnosti přesunovaného materiálu vodorovná dopravní vzdálenost do 50 m v objektech výšky do 6 m</t>
  </si>
  <si>
    <t>https://podminky.urs.cz/item/CS_URS_2022_01/998722101</t>
  </si>
  <si>
    <t>741</t>
  </si>
  <si>
    <t>Elektroinstalace - silnoproud</t>
  </si>
  <si>
    <t>102</t>
  </si>
  <si>
    <t>741110061</t>
  </si>
  <si>
    <t>Montáž trubka plastová ohebná D přes 11 do 23 mm uložená pod omítku</t>
  </si>
  <si>
    <t>-1587327786</t>
  </si>
  <si>
    <t>Montáž trubek elektroinstalačních s nasunutím nebo našroubováním do krabic plastových ohebných, uložených pod omítku, vnější Ø přes 11 do 23 mm</t>
  </si>
  <si>
    <t>https://podminky.urs.cz/item/CS_URS_2022_01/741110061</t>
  </si>
  <si>
    <t>"přivedení kabelů ve zdi - od rozvaděče</t>
  </si>
  <si>
    <t>10+2,5+3</t>
  </si>
  <si>
    <t>103</t>
  </si>
  <si>
    <t>34571072</t>
  </si>
  <si>
    <t>trubka elektroinstalační ohebná z PVC (EN) 2320</t>
  </si>
  <si>
    <t>-1326101418</t>
  </si>
  <si>
    <t>106</t>
  </si>
  <si>
    <t>741112061</t>
  </si>
  <si>
    <t>Montáž krabice přístrojová zapuštěná plastová kruhová</t>
  </si>
  <si>
    <t>-1646383798</t>
  </si>
  <si>
    <t>Montáž krabic elektroinstalačních bez napojení na trubky a lišty, demontáže a montáže víčka a přístroje přístrojových zapuštěných plastových kruhových</t>
  </si>
  <si>
    <t>https://podminky.urs.cz/item/CS_URS_2022_01/741112061</t>
  </si>
  <si>
    <t>107</t>
  </si>
  <si>
    <t>34571511</t>
  </si>
  <si>
    <t>krabice přístrojová instalační 500 V, D 69 mm x 30mm</t>
  </si>
  <si>
    <t>1719213538</t>
  </si>
  <si>
    <t>108</t>
  </si>
  <si>
    <t>741122015</t>
  </si>
  <si>
    <t>Montáž kabel Cu bez ukončení uložený pod omítku plný kulatý 3x1,5 mm2 (např. CYKY)</t>
  </si>
  <si>
    <t>-742279535</t>
  </si>
  <si>
    <t>Montáž kabelů měděných bez ukončení uložených pod omítku plných kulatých (např. CYKY), počtu a průřezu žil 3x1,5 mm2</t>
  </si>
  <si>
    <t>https://podminky.urs.cz/item/CS_URS_2022_01/741122015</t>
  </si>
  <si>
    <t>109</t>
  </si>
  <si>
    <t>34111030</t>
  </si>
  <si>
    <t>kabel instalační jádro Cu plné izolace PVC plášť PVC 450/750V (CYKY) 3x1,5mm2</t>
  </si>
  <si>
    <t>-1791102636</t>
  </si>
  <si>
    <t>40*1,05 'Přepočtené koeficientem množství</t>
  </si>
  <si>
    <t>130</t>
  </si>
  <si>
    <t>741122016</t>
  </si>
  <si>
    <t>Montáž kabel Cu bez ukončení uložený pod omítku plný kulatý 3x2,5 až 6 mm2 (např. CYKY)</t>
  </si>
  <si>
    <t>-1419021057</t>
  </si>
  <si>
    <t>Montáž kabelů měděných bez ukončení uložených pod omítku plných kulatých (např. CYKY), počtu a průřezu žil 3x2,5 až 6 mm2</t>
  </si>
  <si>
    <t>https://podminky.urs.cz/item/CS_URS_2022_01/741122016</t>
  </si>
  <si>
    <t>131</t>
  </si>
  <si>
    <t>34111036</t>
  </si>
  <si>
    <t>kabel instalační jádro Cu plné izolace PVC plášť PVC 450/750V (CYKY) 3x2,5mm2</t>
  </si>
  <si>
    <t>-1071942591</t>
  </si>
  <si>
    <t>6,5*1,05 'Přepočtené koeficientem množství</t>
  </si>
  <si>
    <t>112</t>
  </si>
  <si>
    <t>741130001</t>
  </si>
  <si>
    <t>Ukončení vodič izolovaný do 2,5 mm2 v rozváděči nebo na přístroji</t>
  </si>
  <si>
    <t>1372046054</t>
  </si>
  <si>
    <t>Ukončení vodičů izolovaných s označením a zapojením v rozváděči nebo na přístroji, průřezu žíly do 2,5 mm2</t>
  </si>
  <si>
    <t>https://podminky.urs.cz/item/CS_URS_2022_01/741130001</t>
  </si>
  <si>
    <t>5*3*2</t>
  </si>
  <si>
    <t>6*3*2</t>
  </si>
  <si>
    <t>113</t>
  </si>
  <si>
    <t>741210002</t>
  </si>
  <si>
    <t>Montáž rozvodnice oceloplechová nebo plastová běžná do 50 kg</t>
  </si>
  <si>
    <t>-1660136085</t>
  </si>
  <si>
    <t>Montáž rozvodnic oceloplechových nebo plastových bez zapojení vodičů běžných, hmotnosti do 50 kg</t>
  </si>
  <si>
    <t>https://podminky.urs.cz/item/CS_URS_2022_01/741210002</t>
  </si>
  <si>
    <t>114</t>
  </si>
  <si>
    <t>35713102</t>
  </si>
  <si>
    <t>rozvodnice nástěnná, neprůhledné dveře, 1 řada, šířka 14 modulárních jednotek</t>
  </si>
  <si>
    <t>-167258335</t>
  </si>
  <si>
    <t>132</t>
  </si>
  <si>
    <t>741310003</t>
  </si>
  <si>
    <t>Montáž spínač nástěnný 2-dvoupólový prostředí normální se zapojením vodičů</t>
  </si>
  <si>
    <t>1431968457</t>
  </si>
  <si>
    <t>Montáž spínačů jedno nebo dvoupólových nástěnných se zapojením vodičů, pro prostředí normální spínačů, řazení 2-dvoupólových</t>
  </si>
  <si>
    <t>https://podminky.urs.cz/item/CS_URS_2022_01/741310003</t>
  </si>
  <si>
    <t>133</t>
  </si>
  <si>
    <t>Mat.1</t>
  </si>
  <si>
    <t>Spínač dvoupólový</t>
  </si>
  <si>
    <t>1807286445</t>
  </si>
  <si>
    <t>117</t>
  </si>
  <si>
    <t>741313002</t>
  </si>
  <si>
    <t>Montáž zásuvka (polo)zapuštěná bezšroubové připojení 2P+PE dvojí zapojení - průběžná se zapojením vodičů</t>
  </si>
  <si>
    <t>1206008062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</si>
  <si>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</si>
  <si>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https://podminky.urs.cz/item/CS_URS_2022_01/741313002</t>
  </si>
  <si>
    <t>118</t>
  </si>
  <si>
    <t>34551140.R</t>
  </si>
  <si>
    <t>zásuvka dvojitá dle výběru investora</t>
  </si>
  <si>
    <t>1069935270</t>
  </si>
  <si>
    <t>119</t>
  </si>
  <si>
    <t>741320105</t>
  </si>
  <si>
    <t>Montáž jističů jednopólových nn do 25 A ve skříni se zapojením vodičů</t>
  </si>
  <si>
    <t>-502114099</t>
  </si>
  <si>
    <t>Montáž jističů se zapojením vodičů jednopólových nn do 25 A ve skříni</t>
  </si>
  <si>
    <t>https://podminky.urs.cz/item/CS_URS_2022_01/741320105</t>
  </si>
  <si>
    <t>120</t>
  </si>
  <si>
    <t>35822111</t>
  </si>
  <si>
    <t>jistič 1-pólový 16 A vypínací charakteristika B vypínací schopnost 10 kA</t>
  </si>
  <si>
    <t>-1753827950</t>
  </si>
  <si>
    <t>134</t>
  </si>
  <si>
    <t>741370031</t>
  </si>
  <si>
    <t>Montáž svítidlo žárovkové bytové nástěnné přisazené 1 zdroj bez skla</t>
  </si>
  <si>
    <t>1799277682</t>
  </si>
  <si>
    <t>Montáž svítidel žárovkových se zapojením vodičů bytových nebo společenských místností nástěnných přisazených 1 zdroj bez skla</t>
  </si>
  <si>
    <t>https://podminky.urs.cz/item/CS_URS_2022_01/741370031</t>
  </si>
  <si>
    <t>135</t>
  </si>
  <si>
    <t>34818210</t>
  </si>
  <si>
    <t>svítidlo interiérové nástěnné plastové IP42  109, 1x9W</t>
  </si>
  <si>
    <t>-945666549</t>
  </si>
  <si>
    <t>125</t>
  </si>
  <si>
    <t>741372012.R</t>
  </si>
  <si>
    <t>Montáž autonomního hlásiče</t>
  </si>
  <si>
    <t>-1082611504</t>
  </si>
  <si>
    <t>126</t>
  </si>
  <si>
    <t>48410331.R</t>
  </si>
  <si>
    <t>autonomní požární hlásič</t>
  </si>
  <si>
    <t>1041811380</t>
  </si>
  <si>
    <t>136</t>
  </si>
  <si>
    <t>741372101</t>
  </si>
  <si>
    <t>Montáž svítidlo LED interiérové vestavné podhledové bodové se zapojením vodičů</t>
  </si>
  <si>
    <t>1661225793</t>
  </si>
  <si>
    <t>Montáž svítidel s integrovaným zdrojem LED se zapojením vodičů interiérových vestavných stropních bodových</t>
  </si>
  <si>
    <t>https://podminky.urs.cz/item/CS_URS_2022_01/741372101</t>
  </si>
  <si>
    <t>137</t>
  </si>
  <si>
    <t>741-R01</t>
  </si>
  <si>
    <t>Svítidlo bodové LED UPLIGHT</t>
  </si>
  <si>
    <t>-1565307055</t>
  </si>
  <si>
    <t>127</t>
  </si>
  <si>
    <t>741810002</t>
  </si>
  <si>
    <t>Celková prohlídka elektrického rozvodu a zařízení přes 100 000 do 500 000,- Kč</t>
  </si>
  <si>
    <t>847198555</t>
  </si>
  <si>
    <t>Zkoušky a prohlídky elektrických rozvodů a zařízení celková prohlídka a vyhotovení revizní zprávy pro objem montážních prací přes 100 do 500 tis. Kč</t>
  </si>
  <si>
    <t>https://podminky.urs.cz/item/CS_URS_2022_01/741810002</t>
  </si>
  <si>
    <t>139</t>
  </si>
  <si>
    <t>Ostatní materiál a pomocné práce</t>
  </si>
  <si>
    <t>-2003073105</t>
  </si>
  <si>
    <t>138</t>
  </si>
  <si>
    <t>998741101</t>
  </si>
  <si>
    <t>Přesun hmot tonážní pro silnoproud v objektech v do 6 m</t>
  </si>
  <si>
    <t>124344475</t>
  </si>
  <si>
    <t>Přesun hmot pro silnoproud stanovený z hmotnosti přesunovaného materiálu vodorovná dopravní vzdálenost do 50 m v objektech výšky do 6 m</t>
  </si>
  <si>
    <t>https://podminky.urs.cz/item/CS_URS_2022_01/998741101</t>
  </si>
  <si>
    <t>751</t>
  </si>
  <si>
    <t>Vzduchotechnika</t>
  </si>
  <si>
    <t>85</t>
  </si>
  <si>
    <t>75171111R</t>
  </si>
  <si>
    <t>Montáž klimatizační jednotky vnitřní nástěnné o výkonu do 3,5 kW</t>
  </si>
  <si>
    <t>-2132502593</t>
  </si>
  <si>
    <t>Montáž klimatizační jednotky vnitřní nástěnné o výkonu (pro objem místnosti) do 3,5 kW (do 35 m3)</t>
  </si>
  <si>
    <t>https://podminky.urs.cz/item/CS_URS_2022_01/75171111R</t>
  </si>
  <si>
    <t>86</t>
  </si>
  <si>
    <t>75172111R</t>
  </si>
  <si>
    <t>Montáž klimatizační jednotky venkovní s jednofázovým napájením do 2 vnitřních jednotek</t>
  </si>
  <si>
    <t>1620865981</t>
  </si>
  <si>
    <t>Montáž klimatizační jednotky venkovní jednofázové napájení do 2 vnitřních jednotek</t>
  </si>
  <si>
    <t>https://podminky.urs.cz/item/CS_URS_2022_01/75172111R</t>
  </si>
  <si>
    <t>87</t>
  </si>
  <si>
    <t>751M-01</t>
  </si>
  <si>
    <t>Klimatizační jednotka - venkovní a vnitřní část</t>
  </si>
  <si>
    <t>661710757</t>
  </si>
  <si>
    <t>88</t>
  </si>
  <si>
    <t>751-R01</t>
  </si>
  <si>
    <t>Ostatní stavební přípomoce a podružný materiál, vč. zprovoznění klimatizační jednotky</t>
  </si>
  <si>
    <t>1332257892</t>
  </si>
  <si>
    <t>762</t>
  </si>
  <si>
    <t>Konstrukce tesařské</t>
  </si>
  <si>
    <t>44</t>
  </si>
  <si>
    <t>762951013</t>
  </si>
  <si>
    <t>Montáž podkladního roštu dřevěné terasy z dutých profilů osové vzdálenosti podpěr do 500 mm</t>
  </si>
  <si>
    <t>-798719051</t>
  </si>
  <si>
    <t>Montáž terasy podkladního roštu z profilů dutých, osové vzdálenosti podpěr do 500 mm</t>
  </si>
  <si>
    <t>https://podminky.urs.cz/item/CS_URS_2022_01/762951013</t>
  </si>
  <si>
    <t>45</t>
  </si>
  <si>
    <t>60791120</t>
  </si>
  <si>
    <t>profil podkladový pro terasové prkno dřevoplastové 48x35mm</t>
  </si>
  <si>
    <t>1015513931</t>
  </si>
  <si>
    <t>34*2 'Přepočtené koeficientem množství</t>
  </si>
  <si>
    <t>46</t>
  </si>
  <si>
    <t>762951101</t>
  </si>
  <si>
    <t>Příplatek k montáži podkladního roštu za výškové vyrovnání roštu terči do 65 mm</t>
  </si>
  <si>
    <t>670525236</t>
  </si>
  <si>
    <t>Montáž terasy Příplatek k cenám za výškové vyrovnání podkladního roštu pomocí vyrovnávacích terčů do 65 mm</t>
  </si>
  <si>
    <t>https://podminky.urs.cz/item/CS_URS_2022_01/762951101</t>
  </si>
  <si>
    <t>762952044</t>
  </si>
  <si>
    <t>Montáž teras z prken š do 140 mm z dřevoplastu skrytým spojem broušených bez povrchové úpravy</t>
  </si>
  <si>
    <t>-601714957</t>
  </si>
  <si>
    <t>Montáž terasy nášlapné vrstvy z prken z dřevoplastu, bez povrchové úpravy, spojovaných skrytými spojkami, šířky do 140 mm</t>
  </si>
  <si>
    <t>https://podminky.urs.cz/item/CS_URS_2022_01/762952044</t>
  </si>
  <si>
    <t>48</t>
  </si>
  <si>
    <t>60791110</t>
  </si>
  <si>
    <t>prkno terasové dřevoplastové tl 28mm</t>
  </si>
  <si>
    <t>-603457466</t>
  </si>
  <si>
    <t>34*5,08 'Přepočtené koeficientem množství</t>
  </si>
  <si>
    <t>49</t>
  </si>
  <si>
    <t>998762101</t>
  </si>
  <si>
    <t>Přesun hmot tonážní pro kce tesařské v objektech v do 6 m</t>
  </si>
  <si>
    <t>-1075103481</t>
  </si>
  <si>
    <t>Přesun hmot pro konstrukce tesařské stanovený z hmotnosti přesunovaného materiálu vodorovná dopravní vzdálenost do 50 m v objektech výšky do 6 m</t>
  </si>
  <si>
    <t>https://podminky.urs.cz/item/CS_URS_2022_01/998762101</t>
  </si>
  <si>
    <t>763</t>
  </si>
  <si>
    <t>Konstrukce suché výstavby</t>
  </si>
  <si>
    <t>50</t>
  </si>
  <si>
    <t>763131432</t>
  </si>
  <si>
    <t>SDK podhled deska 1xDF 15 bez izolace dvouvrstvá spodní kce profil CD+UD REI 90</t>
  </si>
  <si>
    <t>2018714245</t>
  </si>
  <si>
    <t>Podhled ze sádrokartonových desek dvouvrstvá zavěšená spodní konstrukce z ocelových profilů CD, UD jednoduše opláštěná deskou protipožární DF, tl. 15 mm, bez izolace, REI do 90</t>
  </si>
  <si>
    <t>https://podminky.urs.cz/item/CS_URS_2022_01/763131432</t>
  </si>
  <si>
    <t>51</t>
  </si>
  <si>
    <t>763131714</t>
  </si>
  <si>
    <t>SDK podhled základní penetrační nátěr</t>
  </si>
  <si>
    <t>-1598325918</t>
  </si>
  <si>
    <t>Podhled ze sádrokartonových desek ostatní práce a konstrukce na podhledech ze sádrokartonových desek základní penetrační nátěr</t>
  </si>
  <si>
    <t>https://podminky.urs.cz/item/CS_URS_2022_01/763131714</t>
  </si>
  <si>
    <t>97</t>
  </si>
  <si>
    <t>763135611</t>
  </si>
  <si>
    <t>Montáž kazet SDK kazetového podhledu</t>
  </si>
  <si>
    <t>1698755748</t>
  </si>
  <si>
    <t>Montáž sádrokartonového podhledu opláštění z kazet</t>
  </si>
  <si>
    <t>https://podminky.urs.cz/item/CS_URS_2022_01/763135611</t>
  </si>
  <si>
    <t>"zpětná montáž kazet (vedení vodovodu pod stropem)</t>
  </si>
  <si>
    <t>52</t>
  </si>
  <si>
    <t>998763301</t>
  </si>
  <si>
    <t>Přesun hmot tonážní pro sádrokartonové konstrukce v objektech v do 6 m</t>
  </si>
  <si>
    <t>291607957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</si>
  <si>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</si>
  <si>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https://podminky.urs.cz/item/CS_URS_2022_01/998763301</t>
  </si>
  <si>
    <t>764</t>
  </si>
  <si>
    <t>Konstrukce klempířské</t>
  </si>
  <si>
    <t>53</t>
  </si>
  <si>
    <t>764224405</t>
  </si>
  <si>
    <t>Oplechování horních ploch a nadezdívek (atik) bez rohů z Al plechu mechanicky kotvené rš 400 mm</t>
  </si>
  <si>
    <t>-30400910</t>
  </si>
  <si>
    <t>Oplechování horních ploch zdí a nadezdívek (atik) z hliníkového plechu mechanicky kotvené rš 400 mm</t>
  </si>
  <si>
    <t>https://podminky.urs.cz/item/CS_URS_2022_01/764224405</t>
  </si>
  <si>
    <t>3,165+13,45+8</t>
  </si>
  <si>
    <t>54</t>
  </si>
  <si>
    <t>764225445</t>
  </si>
  <si>
    <t>Příplatek za zvýšenou pracnost při oplechování rohů nadezdívek (atik) z Al plechu rš do 400 mm</t>
  </si>
  <si>
    <t>1531399872</t>
  </si>
  <si>
    <t>Oplechování horních ploch zdí a nadezdívek (atik) z hliníkového plechu Příplatek k cenám za zvýšenou pracnost při provedení rohu nebo koutu do rš 400 mm</t>
  </si>
  <si>
    <t>https://podminky.urs.cz/item/CS_URS_2022_01/764225445</t>
  </si>
  <si>
    <t>55</t>
  </si>
  <si>
    <t>764521444</t>
  </si>
  <si>
    <t>Kotlík oválný (trychtýřový) pro podokapní žlaby z Al plechu 330/100 mm</t>
  </si>
  <si>
    <t>1985084872</t>
  </si>
  <si>
    <t>Žlab podokapní z hliníkového plechu včetně háků a čel kotlík oválný (trychtýřový), rš žlabu/průměr svodu 330/100 mm</t>
  </si>
  <si>
    <t>https://podminky.urs.cz/item/CS_URS_2022_01/764521444</t>
  </si>
  <si>
    <t>56</t>
  </si>
  <si>
    <t>764525411</t>
  </si>
  <si>
    <t>Žlaby mezistřešní nebo zaatikové uložené v lůžku z Al plechu rš 1100 mm</t>
  </si>
  <si>
    <t>531545356</t>
  </si>
  <si>
    <t>Žlab mezistřešní nebo zaatikový z hliníkového plechu včetně čel a hrdel uložený v lůžku bez háků rš 1100 mm</t>
  </si>
  <si>
    <t>https://podminky.urs.cz/item/CS_URS_2022_01/764525411</t>
  </si>
  <si>
    <t>57</t>
  </si>
  <si>
    <t>764528422</t>
  </si>
  <si>
    <t>Svody kruhové včetně objímek, kolen, odskoků z Al plechu průměru 100 mm</t>
  </si>
  <si>
    <t>-336566628</t>
  </si>
  <si>
    <t>Svod z hliníkového plechu včetně objímek, kolen a odskoků kruhový, průměru 100 mm</t>
  </si>
  <si>
    <t>https://podminky.urs.cz/item/CS_URS_2022_01/764528422</t>
  </si>
  <si>
    <t>2*3</t>
  </si>
  <si>
    <t>58</t>
  </si>
  <si>
    <t>998764101</t>
  </si>
  <si>
    <t>Přesun hmot tonážní pro konstrukce klempířské v objektech v do 6 m</t>
  </si>
  <si>
    <t>-170574054</t>
  </si>
  <si>
    <t>Přesun hmot pro konstrukce klempířské stanovený z hmotnosti přesunovaného materiálu vodorovná dopravní vzdálenost do 50 m v objektech výšky do 6 m</t>
  </si>
  <si>
    <t>https://podminky.urs.cz/item/CS_URS_2022_01/998764101</t>
  </si>
  <si>
    <t>767</t>
  </si>
  <si>
    <t>Konstrukce zámečnické</t>
  </si>
  <si>
    <t>59</t>
  </si>
  <si>
    <t>767163121</t>
  </si>
  <si>
    <t>Montáž přímého kovového zábradlí z dílců do betonu v rovině</t>
  </si>
  <si>
    <t>-106896080</t>
  </si>
  <si>
    <t>Montáž kompletního kovového zábradlí přímého z dílců v rovině (na rovné ploše) kotveného do betonu</t>
  </si>
  <si>
    <t>https://podminky.urs.cz/item/CS_URS_2022_01/767163121</t>
  </si>
  <si>
    <t>1,25+3,575</t>
  </si>
  <si>
    <t>60</t>
  </si>
  <si>
    <t>55342281</t>
  </si>
  <si>
    <t>zábradlí s prutovou výplní, horní kotvení, kulatý sloupek</t>
  </si>
  <si>
    <t>-172698445</t>
  </si>
  <si>
    <t>61</t>
  </si>
  <si>
    <t>767316310</t>
  </si>
  <si>
    <t>Montáž střešního bodového světlíku do 1 m2</t>
  </si>
  <si>
    <t>1714831876</t>
  </si>
  <si>
    <t>Montáž světlíků bodových do 1 m2</t>
  </si>
  <si>
    <t>https://podminky.urs.cz/item/CS_URS_2022_01/767316310</t>
  </si>
  <si>
    <t>62</t>
  </si>
  <si>
    <t>562453R01</t>
  </si>
  <si>
    <t>světlík bodový třívrstvá kopule, manžeta v 150mm 1,6x2,5m</t>
  </si>
  <si>
    <t>-52191344</t>
  </si>
  <si>
    <t>63</t>
  </si>
  <si>
    <t>767316312</t>
  </si>
  <si>
    <t>Montáž střešního bodového světlíku přes 1,5 do 2 m2</t>
  </si>
  <si>
    <t>1728267769</t>
  </si>
  <si>
    <t>Montáž světlíků bodových přes 1,5 do 2 m2</t>
  </si>
  <si>
    <t>https://podminky.urs.cz/item/CS_URS_2022_01/767316312</t>
  </si>
  <si>
    <t>64</t>
  </si>
  <si>
    <t>562453R2</t>
  </si>
  <si>
    <t>-1384931388</t>
  </si>
  <si>
    <t>65</t>
  </si>
  <si>
    <t>767391112</t>
  </si>
  <si>
    <t>Montáž krytiny z tvarovaných plechů šroubováním</t>
  </si>
  <si>
    <t>1218949378</t>
  </si>
  <si>
    <t>Montáž krytiny z tvarovaných plechů trapézových nebo vlnitých, uchyceným šroubováním</t>
  </si>
  <si>
    <t>https://podminky.urs.cz/item/CS_URS_2022_01/767391112</t>
  </si>
  <si>
    <t>66</t>
  </si>
  <si>
    <t>15485111</t>
  </si>
  <si>
    <t>plech trapézový 35/207/1035 Pz tl 0,8mm</t>
  </si>
  <si>
    <t>1537860275</t>
  </si>
  <si>
    <t>96</t>
  </si>
  <si>
    <t>767581801</t>
  </si>
  <si>
    <t>Demontáž podhledu kazet</t>
  </si>
  <si>
    <t>-1695687296</t>
  </si>
  <si>
    <t>Demontáž podhledů kazet</t>
  </si>
  <si>
    <t>https://podminky.urs.cz/item/CS_URS_2022_01/767581801</t>
  </si>
  <si>
    <t>"demontáž kazet pro vodovodní potrubí, vedené pod stropem</t>
  </si>
  <si>
    <t>67</t>
  </si>
  <si>
    <t>767620114</t>
  </si>
  <si>
    <t>Montáž oken kovových zdvojených pevných do panelů nebo ocelové konstrukce pl přes 2,5 m2</t>
  </si>
  <si>
    <t>637057583</t>
  </si>
  <si>
    <t>Montáž oken zdvojených z hliníkových nebo ocelových profilů na polyuretanovou pěnu pevných do celostěnových panelů nebo ocelové konstrukce, plochy přes 2,5 m2</t>
  </si>
  <si>
    <t>https://podminky.urs.cz/item/CS_URS_2022_01/767620114</t>
  </si>
  <si>
    <t>1,83*2,75</t>
  </si>
  <si>
    <t>1,48*2,75</t>
  </si>
  <si>
    <t>2,25*2,75</t>
  </si>
  <si>
    <t>1,3*2,75*3</t>
  </si>
  <si>
    <t>1,05*2,75*3</t>
  </si>
  <si>
    <t>0,5*2,75</t>
  </si>
  <si>
    <t>68</t>
  </si>
  <si>
    <t>55341006</t>
  </si>
  <si>
    <t>okno Al s fixním zasklením dvojsklo přes plochu 1m2 přes v 2,5m</t>
  </si>
  <si>
    <t>-746123373</t>
  </si>
  <si>
    <t>69</t>
  </si>
  <si>
    <t>7676201R01</t>
  </si>
  <si>
    <t>Montáž oken kovových zdvojených pevných do panelů nebo ocelové konstrukce - zasklení střechy s požární odolností EI30/DP1</t>
  </si>
  <si>
    <t>1471264857</t>
  </si>
  <si>
    <t>2*1,1*3</t>
  </si>
  <si>
    <t>2*1,78*3</t>
  </si>
  <si>
    <t>70</t>
  </si>
  <si>
    <t>553410R</t>
  </si>
  <si>
    <t>okno Al s fixním zasklením trojsklo přes plochu 1m2 - s požární odolností EI30/DP1</t>
  </si>
  <si>
    <t>1328396607</t>
  </si>
  <si>
    <t>okno Al s fixním zasklením trojsklo přes plochu 1m2  - s požární odolností EI30/DP1</t>
  </si>
  <si>
    <t>71</t>
  </si>
  <si>
    <t>7676301R1</t>
  </si>
  <si>
    <t xml:space="preserve">Montáž hliníkových zdvižně posuvných dveří (HS Portál) - 1500 x 2650 mm. </t>
  </si>
  <si>
    <t>-1782444142</t>
  </si>
  <si>
    <t>72</t>
  </si>
  <si>
    <t>55329142R1</t>
  </si>
  <si>
    <t>dveře sklopně posuvné, rám AL, zasklení dvojité bezpečnostní,</t>
  </si>
  <si>
    <t>1168802889</t>
  </si>
  <si>
    <t>dveře sklopně posuvné, rám AL, zasklení dvojité bezpečnostní, HS Portál 1500x2650 mm</t>
  </si>
  <si>
    <t>73</t>
  </si>
  <si>
    <t>7676301R2</t>
  </si>
  <si>
    <t xml:space="preserve">Montáž hliníkových zdvižně posuvných dveří (HS Portál) - 2300 x 2650 mm. </t>
  </si>
  <si>
    <t>1802895468</t>
  </si>
  <si>
    <t>74</t>
  </si>
  <si>
    <t>55329142R2</t>
  </si>
  <si>
    <t>1832157545</t>
  </si>
  <si>
    <t>dveře sklopně posuvné, rám AL, zasklení dvojité bezpečnostní, HS Portál 2300x2650 mm</t>
  </si>
  <si>
    <t>75</t>
  </si>
  <si>
    <t>7676301R3</t>
  </si>
  <si>
    <t>D+ M Al dveří otevíravých 1100/2650 mm</t>
  </si>
  <si>
    <t>-970839994</t>
  </si>
  <si>
    <t>76</t>
  </si>
  <si>
    <t>767995114R</t>
  </si>
  <si>
    <t>Montáž atypických zámečnických konstrukcí hm přes 20 do 50 kg</t>
  </si>
  <si>
    <t>-1927711009</t>
  </si>
  <si>
    <t>Montáž ostatních atypických zámečnických konstrukcí hmotnosti přes 20 do 50 kg</t>
  </si>
  <si>
    <t>https://podminky.urs.cz/item/CS_URS_2022_01/767995114R</t>
  </si>
  <si>
    <t>3,39*1000 'Přepočtené koeficientem množství</t>
  </si>
  <si>
    <t>77</t>
  </si>
  <si>
    <t>14550254R</t>
  </si>
  <si>
    <t>profil ocelový čtvercový svařovaný 60x60x3mm</t>
  </si>
  <si>
    <t>CS ÚRS 2021 01</t>
  </si>
  <si>
    <t>2053900075</t>
  </si>
  <si>
    <t>"pozice č.4</t>
  </si>
  <si>
    <t>(1,78+1,78+1,1+1,1)*5,29/1000</t>
  </si>
  <si>
    <t>78</t>
  </si>
  <si>
    <t>14550260R</t>
  </si>
  <si>
    <t>profil ocelový čtvercový svařovaný 70x70x3mm</t>
  </si>
  <si>
    <t>908489946</t>
  </si>
  <si>
    <t>"pozice 2</t>
  </si>
  <si>
    <t>"sloupky</t>
  </si>
  <si>
    <t>3*2,7*6,13/1000</t>
  </si>
  <si>
    <t>79</t>
  </si>
  <si>
    <t>145503R01</t>
  </si>
  <si>
    <t>profil ocelový obdélníkový svařovaný 140x80x8mm</t>
  </si>
  <si>
    <t>781478764</t>
  </si>
  <si>
    <t>"pozice 1</t>
  </si>
  <si>
    <t>2,7*10*24,7/1000</t>
  </si>
  <si>
    <t>"vodorovné prvky</t>
  </si>
  <si>
    <t>(5,55+5,88+6,08+6,4+6,6+6,93+7,13+7,45+7,65+7,97)*24,7/1000</t>
  </si>
  <si>
    <t>80</t>
  </si>
  <si>
    <t>1455032R01</t>
  </si>
  <si>
    <t>profil ocelový obdélníkový svařovaný 120x60x4mm</t>
  </si>
  <si>
    <t>-262338443</t>
  </si>
  <si>
    <t>(13,57+13,35)*10,8/1000</t>
  </si>
  <si>
    <t>81</t>
  </si>
  <si>
    <t>145503R02</t>
  </si>
  <si>
    <t>profil ocelový obdélníkový svařovaný 150x100x8mm</t>
  </si>
  <si>
    <t>-706670879</t>
  </si>
  <si>
    <t>"pozice 3</t>
  </si>
  <si>
    <t>2,7*4*27,6/1000</t>
  </si>
  <si>
    <t>13,35*27,6/1000</t>
  </si>
  <si>
    <t>140</t>
  </si>
  <si>
    <t>13611228</t>
  </si>
  <si>
    <t>plech ocelový hladký jakost S235JR tl 10mm tabule</t>
  </si>
  <si>
    <t>-1516228203</t>
  </si>
  <si>
    <t>0,25*0,25*16*15/1000</t>
  </si>
  <si>
    <t>83</t>
  </si>
  <si>
    <t>998767101</t>
  </si>
  <si>
    <t>Přesun hmot tonážní pro zámečnické konstrukce v objektech v do 6 m</t>
  </si>
  <si>
    <t>991157107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</si>
  <si>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</si>
  <si>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</si>
  <si>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789</t>
  </si>
  <si>
    <t>Povrchové úpravy ocelových konstrukcí a technologických zařízení</t>
  </si>
  <si>
    <t>84</t>
  </si>
  <si>
    <t>789326431</t>
  </si>
  <si>
    <t>Protipožární jednosložkový vodou ředitelný nátěr ocelových konstrukcí třídy II tl do 200 μm</t>
  </si>
  <si>
    <t>1855028153</t>
  </si>
  <si>
    <t>Protipožární zpěňující nátěr ocelových konstrukcí třídy II jednosložkový vodou ředitelný, funkční tloušťky do 200 μm</t>
  </si>
  <si>
    <t>https://podminky.urs.cz/item/CS_URS_2022_01/789326431</t>
  </si>
  <si>
    <t>(1,78+1,78+1,1+1,1)*(0,06+0,06+0,06+0,06)</t>
  </si>
  <si>
    <t>5*2,7*(0,07+0,07+0,07+0,07)</t>
  </si>
  <si>
    <t>2,7*10*(0,14+0,14+0,08+0,08)</t>
  </si>
  <si>
    <t>(5,55+5,88+6,08+6,4+6,6+6,93+7,13+7,45+7,65+7,97)*(0,14+0,14+0,08+0,08)</t>
  </si>
  <si>
    <t>2,7*4*(0,15+0,1+0,15+0,1)</t>
  </si>
  <si>
    <t>13,35*(0,15+0,1+0,15+0,1)</t>
  </si>
  <si>
    <t>(13,57+13,35)*(0,12+0,12+0,06+0,06)</t>
  </si>
  <si>
    <t>Práce a dodávky M</t>
  </si>
  <si>
    <t>46-M</t>
  </si>
  <si>
    <t>Zemní práce při extr.mont.pracích</t>
  </si>
  <si>
    <t>128</t>
  </si>
  <si>
    <t>460680451</t>
  </si>
  <si>
    <t>Vysekání kapes a výklenků ve zdivu cihelném pro krabice 7x7x5 cm</t>
  </si>
  <si>
    <t>222444111</t>
  </si>
  <si>
    <t>Vysekání kapes nebo výklenků ve zdivu pro osazení kotevních prvků nebo elektroinstalačního zařízení cihelném, velikosti 7x7x5 cm</t>
  </si>
  <si>
    <t>https://podminky.urs.cz/item/CS_URS_2022_01/460680451</t>
  </si>
  <si>
    <t>129</t>
  </si>
  <si>
    <t>460680581</t>
  </si>
  <si>
    <t>Vysekání rýh pro montáž trubek a kabelů v cihelných zdech hl do 3 cm a š do 3 cm</t>
  </si>
  <si>
    <t>1436927739</t>
  </si>
  <si>
    <t>Vysekání rýh pro montáž trubek a kabelů v cihelných zdech hloubky do 3 cm a šířky do 3 cm</t>
  </si>
  <si>
    <t>https://podminky.urs.cz/item/CS_URS_2022_01/460680581</t>
  </si>
  <si>
    <t>95</t>
  </si>
  <si>
    <t>460710055</t>
  </si>
  <si>
    <t>Vyplnění a omítnutí rýh při elektroinstalacích ve stěnách hl přes 5 do 7 cm a š přes 10 do 15 cm</t>
  </si>
  <si>
    <t>-1446542190</t>
  </si>
  <si>
    <t>Vyplnění rýh vyplnění a omítnutí rýh ve stěnách hloubky přes 5 do 7 cm a šířky přes 10 do 15 cm</t>
  </si>
  <si>
    <t>https://podminky.urs.cz/item/CS_URS_2022_01/460710055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</si>
  <si>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</si>
  <si>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</si>
  <si>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</si>
  <si>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</si>
  <si>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</si>
  <si>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</si>
  <si>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</si>
  <si>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</si>
  <si>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</si>
  <si>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</si>
  <si>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011103000</t>
  </si>
  <si>
    <t>Geotechnické zkoušky</t>
  </si>
  <si>
    <t>1024</t>
  </si>
  <si>
    <t>-332376316</t>
  </si>
  <si>
    <t>https://podminky.urs.cz/item/CS_URS_2021_01/011103000</t>
  </si>
  <si>
    <t>011514000</t>
  </si>
  <si>
    <t>Statický posudek ocelové konstrukce</t>
  </si>
  <si>
    <t>-1748384459</t>
  </si>
  <si>
    <t>https://podminky.urs.cz/item/CS_URS_2021_01/011514000</t>
  </si>
  <si>
    <t>013294000</t>
  </si>
  <si>
    <t>Ostatní dokumentace - výrobní dokumentace ocelových konstrukcí</t>
  </si>
  <si>
    <t>-1697843587</t>
  </si>
  <si>
    <t>https://podminky.urs.cz/item/CS_URS_2021_01/013294000</t>
  </si>
  <si>
    <t>VRN3</t>
  </si>
  <si>
    <t>Zařízení staveniště</t>
  </si>
  <si>
    <t>030001000</t>
  </si>
  <si>
    <t>%</t>
  </si>
  <si>
    <t>925987606</t>
  </si>
  <si>
    <t>https://podminky.urs.cz/item/CS_URS_2021_01/030001000</t>
  </si>
  <si>
    <t>VRN4</t>
  </si>
  <si>
    <t>Inženýrská činnost</t>
  </si>
  <si>
    <t>045002000</t>
  </si>
  <si>
    <t>Kompletační a koordinační činnost</t>
  </si>
  <si>
    <t>-1444630358</t>
  </si>
  <si>
    <t>https://podminky.urs.cz/item/CS_URS_2021_01/045002000</t>
  </si>
  <si>
    <t>049002000</t>
  </si>
  <si>
    <t xml:space="preserve">Ostatní inženýrská činnost - vytýčení sítí </t>
  </si>
  <si>
    <t>-175417856</t>
  </si>
  <si>
    <t>https://podminky.urs.cz/item/CS_URS_2021_01/049002000</t>
  </si>
  <si>
    <t>VRN6</t>
  </si>
  <si>
    <t>Územní vlivy</t>
  </si>
  <si>
    <t>065002000</t>
  </si>
  <si>
    <t>Mimostaveništní doprava materiálů</t>
  </si>
  <si>
    <t>1630848163</t>
  </si>
  <si>
    <t>https://podminky.urs.cz/item/CS_URS_2021_01/065002000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</si>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</sst>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03" TargetMode="External" /><Relationship Id="rId2" Type="http://schemas.openxmlformats.org/officeDocument/2006/relationships/hyperlink" Target="https://podminky.urs.cz/item/CS_URS_2022_01/122251101" TargetMode="External" /><Relationship Id="rId3" Type="http://schemas.openxmlformats.org/officeDocument/2006/relationships/hyperlink" Target="https://podminky.urs.cz/item/CS_URS_2022_01/132351101" TargetMode="External" /><Relationship Id="rId4" Type="http://schemas.openxmlformats.org/officeDocument/2006/relationships/hyperlink" Target="https://podminky.urs.cz/item/CS_URS_2022_01/17411110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271532212" TargetMode="External" /><Relationship Id="rId7" Type="http://schemas.openxmlformats.org/officeDocument/2006/relationships/hyperlink" Target="https://podminky.urs.cz/item/CS_URS_2022_01/274313511" TargetMode="External" /><Relationship Id="rId8" Type="http://schemas.openxmlformats.org/officeDocument/2006/relationships/hyperlink" Target="https://podminky.urs.cz/item/CS_URS_2022_01/274351121" TargetMode="External" /><Relationship Id="rId9" Type="http://schemas.openxmlformats.org/officeDocument/2006/relationships/hyperlink" Target="https://podminky.urs.cz/item/CS_URS_2022_01/274351122" TargetMode="External" /><Relationship Id="rId10" Type="http://schemas.openxmlformats.org/officeDocument/2006/relationships/hyperlink" Target="https://podminky.urs.cz/item/CS_URS_2022_01/317941123" TargetMode="External" /><Relationship Id="rId11" Type="http://schemas.openxmlformats.org/officeDocument/2006/relationships/hyperlink" Target="https://podminky.urs.cz/item/CS_URS_2022_01/339921111" TargetMode="External" /><Relationship Id="rId12" Type="http://schemas.openxmlformats.org/officeDocument/2006/relationships/hyperlink" Target="https://podminky.urs.cz/item/CS_URS_2022_01/564750011" TargetMode="External" /><Relationship Id="rId13" Type="http://schemas.openxmlformats.org/officeDocument/2006/relationships/hyperlink" Target="https://podminky.urs.cz/item/CS_URS_2022_01/596211121" TargetMode="External" /><Relationship Id="rId14" Type="http://schemas.openxmlformats.org/officeDocument/2006/relationships/hyperlink" Target="https://podminky.urs.cz/item/CS_URS_2022_01/628613611" TargetMode="External" /><Relationship Id="rId15" Type="http://schemas.openxmlformats.org/officeDocument/2006/relationships/hyperlink" Target="https://podminky.urs.cz/item/CS_URS_2022_01/892271111" TargetMode="External" /><Relationship Id="rId16" Type="http://schemas.openxmlformats.org/officeDocument/2006/relationships/hyperlink" Target="https://podminky.urs.cz/item/CS_URS_2022_01/916231113" TargetMode="External" /><Relationship Id="rId17" Type="http://schemas.openxmlformats.org/officeDocument/2006/relationships/hyperlink" Target="https://podminky.urs.cz/item/CS_URS_2022_01/953312115" TargetMode="External" /><Relationship Id="rId18" Type="http://schemas.openxmlformats.org/officeDocument/2006/relationships/hyperlink" Target="https://podminky.urs.cz/item/CS_URS_2022_01/953961217" TargetMode="External" /><Relationship Id="rId19" Type="http://schemas.openxmlformats.org/officeDocument/2006/relationships/hyperlink" Target="https://podminky.urs.cz/item/CS_URS_2022_01/971033341" TargetMode="External" /><Relationship Id="rId20" Type="http://schemas.openxmlformats.org/officeDocument/2006/relationships/hyperlink" Target="https://podminky.urs.cz/item/CS_URS_2022_01/971033381" TargetMode="External" /><Relationship Id="rId21" Type="http://schemas.openxmlformats.org/officeDocument/2006/relationships/hyperlink" Target="https://podminky.urs.cz/item/CS_URS_2022_01/973041511" TargetMode="External" /><Relationship Id="rId22" Type="http://schemas.openxmlformats.org/officeDocument/2006/relationships/hyperlink" Target="https://podminky.urs.cz/item/CS_URS_2022_01/974031135" TargetMode="External" /><Relationship Id="rId23" Type="http://schemas.openxmlformats.org/officeDocument/2006/relationships/hyperlink" Target="https://podminky.urs.cz/item/CS_URS_2022_01/998014211" TargetMode="External" /><Relationship Id="rId24" Type="http://schemas.openxmlformats.org/officeDocument/2006/relationships/hyperlink" Target="https://podminky.urs.cz/item/CS_URS_2022_01/712771101" TargetMode="External" /><Relationship Id="rId25" Type="http://schemas.openxmlformats.org/officeDocument/2006/relationships/hyperlink" Target="https://podminky.urs.cz/item/CS_URS_2022_01/712771221" TargetMode="External" /><Relationship Id="rId26" Type="http://schemas.openxmlformats.org/officeDocument/2006/relationships/hyperlink" Target="https://podminky.urs.cz/item/CS_URS_2022_01/712771411" TargetMode="External" /><Relationship Id="rId27" Type="http://schemas.openxmlformats.org/officeDocument/2006/relationships/hyperlink" Target="https://podminky.urs.cz/item/CS_URS_2022_01/712771521" TargetMode="External" /><Relationship Id="rId28" Type="http://schemas.openxmlformats.org/officeDocument/2006/relationships/hyperlink" Target="https://podminky.urs.cz/item/CS_URS_2022_01/998712101" TargetMode="External" /><Relationship Id="rId29" Type="http://schemas.openxmlformats.org/officeDocument/2006/relationships/hyperlink" Target="https://podminky.urs.cz/item/CS_URS_2022_01/713141151" TargetMode="External" /><Relationship Id="rId30" Type="http://schemas.openxmlformats.org/officeDocument/2006/relationships/hyperlink" Target="https://podminky.urs.cz/item/CS_URS_2022_01/713141311" TargetMode="External" /><Relationship Id="rId31" Type="http://schemas.openxmlformats.org/officeDocument/2006/relationships/hyperlink" Target="https://podminky.urs.cz/item/CS_URS_2022_01/998713101" TargetMode="External" /><Relationship Id="rId32" Type="http://schemas.openxmlformats.org/officeDocument/2006/relationships/hyperlink" Target="https://podminky.urs.cz/item/CS_URS_2022_01/721173401" TargetMode="External" /><Relationship Id="rId33" Type="http://schemas.openxmlformats.org/officeDocument/2006/relationships/hyperlink" Target="https://podminky.urs.cz/item/CS_URS_2022_01/998721101" TargetMode="External" /><Relationship Id="rId34" Type="http://schemas.openxmlformats.org/officeDocument/2006/relationships/hyperlink" Target="https://podminky.urs.cz/item/CS_URS_2022_01/722174002" TargetMode="External" /><Relationship Id="rId35" Type="http://schemas.openxmlformats.org/officeDocument/2006/relationships/hyperlink" Target="https://podminky.urs.cz/item/CS_URS_2022_01/998722101" TargetMode="External" /><Relationship Id="rId36" Type="http://schemas.openxmlformats.org/officeDocument/2006/relationships/hyperlink" Target="https://podminky.urs.cz/item/CS_URS_2022_01/741110061" TargetMode="External" /><Relationship Id="rId37" Type="http://schemas.openxmlformats.org/officeDocument/2006/relationships/hyperlink" Target="https://podminky.urs.cz/item/CS_URS_2022_01/741112061" TargetMode="External" /><Relationship Id="rId38" Type="http://schemas.openxmlformats.org/officeDocument/2006/relationships/hyperlink" Target="https://podminky.urs.cz/item/CS_URS_2022_01/741122015" TargetMode="External" /><Relationship Id="rId39" Type="http://schemas.openxmlformats.org/officeDocument/2006/relationships/hyperlink" Target="https://podminky.urs.cz/item/CS_URS_2022_01/741122016" TargetMode="External" /><Relationship Id="rId40" Type="http://schemas.openxmlformats.org/officeDocument/2006/relationships/hyperlink" Target="https://podminky.urs.cz/item/CS_URS_2022_01/741130001" TargetMode="External" /><Relationship Id="rId41" Type="http://schemas.openxmlformats.org/officeDocument/2006/relationships/hyperlink" Target="https://podminky.urs.cz/item/CS_URS_2022_01/741210002" TargetMode="External" /><Relationship Id="rId42" Type="http://schemas.openxmlformats.org/officeDocument/2006/relationships/hyperlink" Target="https://podminky.urs.cz/item/CS_URS_2022_01/741310003" TargetMode="External" /><Relationship Id="rId43" Type="http://schemas.openxmlformats.org/officeDocument/2006/relationships/hyperlink" Target="https://podminky.urs.cz/item/CS_URS_2022_01/741313002" TargetMode="External" /><Relationship Id="rId44" Type="http://schemas.openxmlformats.org/officeDocument/2006/relationships/hyperlink" Target="https://podminky.urs.cz/item/CS_URS_2022_01/741320105" TargetMode="External" /><Relationship Id="rId45" Type="http://schemas.openxmlformats.org/officeDocument/2006/relationships/hyperlink" Target="https://podminky.urs.cz/item/CS_URS_2022_01/741370031" TargetMode="External" /><Relationship Id="rId46" Type="http://schemas.openxmlformats.org/officeDocument/2006/relationships/hyperlink" Target="https://podminky.urs.cz/item/CS_URS_2022_01/741372101" TargetMode="External" /><Relationship Id="rId47" Type="http://schemas.openxmlformats.org/officeDocument/2006/relationships/hyperlink" Target="https://podminky.urs.cz/item/CS_URS_2022_01/741810002" TargetMode="External" /><Relationship Id="rId48" Type="http://schemas.openxmlformats.org/officeDocument/2006/relationships/hyperlink" Target="https://podminky.urs.cz/item/CS_URS_2022_01/998741101" TargetMode="External" /><Relationship Id="rId49" Type="http://schemas.openxmlformats.org/officeDocument/2006/relationships/hyperlink" Target="https://podminky.urs.cz/item/CS_URS_2022_01/75171111R" TargetMode="External" /><Relationship Id="rId50" Type="http://schemas.openxmlformats.org/officeDocument/2006/relationships/hyperlink" Target="https://podminky.urs.cz/item/CS_URS_2022_01/75172111R" TargetMode="External" /><Relationship Id="rId51" Type="http://schemas.openxmlformats.org/officeDocument/2006/relationships/hyperlink" Target="https://podminky.urs.cz/item/CS_URS_2022_01/762951013" TargetMode="External" /><Relationship Id="rId52" Type="http://schemas.openxmlformats.org/officeDocument/2006/relationships/hyperlink" Target="https://podminky.urs.cz/item/CS_URS_2022_01/762951101" TargetMode="External" /><Relationship Id="rId53" Type="http://schemas.openxmlformats.org/officeDocument/2006/relationships/hyperlink" Target="https://podminky.urs.cz/item/CS_URS_2022_01/762952044" TargetMode="External" /><Relationship Id="rId54" Type="http://schemas.openxmlformats.org/officeDocument/2006/relationships/hyperlink" Target="https://podminky.urs.cz/item/CS_URS_2022_01/998762101" TargetMode="External" /><Relationship Id="rId55" Type="http://schemas.openxmlformats.org/officeDocument/2006/relationships/hyperlink" Target="https://podminky.urs.cz/item/CS_URS_2022_01/763131432" TargetMode="External" /><Relationship Id="rId56" Type="http://schemas.openxmlformats.org/officeDocument/2006/relationships/hyperlink" Target="https://podminky.urs.cz/item/CS_URS_2022_01/763131714" TargetMode="External" /><Relationship Id="rId57" Type="http://schemas.openxmlformats.org/officeDocument/2006/relationships/hyperlink" Target="https://podminky.urs.cz/item/CS_URS_2022_01/763135611" TargetMode="External" /><Relationship Id="rId58" Type="http://schemas.openxmlformats.org/officeDocument/2006/relationships/hyperlink" Target="https://podminky.urs.cz/item/CS_URS_2022_01/998763301" TargetMode="External" /><Relationship Id="rId59" Type="http://schemas.openxmlformats.org/officeDocument/2006/relationships/hyperlink" Target="https://podminky.urs.cz/item/CS_URS_2022_01/764224405" TargetMode="External" /><Relationship Id="rId60" Type="http://schemas.openxmlformats.org/officeDocument/2006/relationships/hyperlink" Target="https://podminky.urs.cz/item/CS_URS_2022_01/764225445" TargetMode="External" /><Relationship Id="rId61" Type="http://schemas.openxmlformats.org/officeDocument/2006/relationships/hyperlink" Target="https://podminky.urs.cz/item/CS_URS_2022_01/764521444" TargetMode="External" /><Relationship Id="rId62" Type="http://schemas.openxmlformats.org/officeDocument/2006/relationships/hyperlink" Target="https://podminky.urs.cz/item/CS_URS_2022_01/764525411" TargetMode="External" /><Relationship Id="rId63" Type="http://schemas.openxmlformats.org/officeDocument/2006/relationships/hyperlink" Target="https://podminky.urs.cz/item/CS_URS_2022_01/764528422" TargetMode="External" /><Relationship Id="rId64" Type="http://schemas.openxmlformats.org/officeDocument/2006/relationships/hyperlink" Target="https://podminky.urs.cz/item/CS_URS_2022_01/998764101" TargetMode="External" /><Relationship Id="rId65" Type="http://schemas.openxmlformats.org/officeDocument/2006/relationships/hyperlink" Target="https://podminky.urs.cz/item/CS_URS_2022_01/767163121" TargetMode="External" /><Relationship Id="rId66" Type="http://schemas.openxmlformats.org/officeDocument/2006/relationships/hyperlink" Target="https://podminky.urs.cz/item/CS_URS_2022_01/767316310" TargetMode="External" /><Relationship Id="rId67" Type="http://schemas.openxmlformats.org/officeDocument/2006/relationships/hyperlink" Target="https://podminky.urs.cz/item/CS_URS_2022_01/767316312" TargetMode="External" /><Relationship Id="rId68" Type="http://schemas.openxmlformats.org/officeDocument/2006/relationships/hyperlink" Target="https://podminky.urs.cz/item/CS_URS_2022_01/767391112" TargetMode="External" /><Relationship Id="rId69" Type="http://schemas.openxmlformats.org/officeDocument/2006/relationships/hyperlink" Target="https://podminky.urs.cz/item/CS_URS_2022_01/767581801" TargetMode="External" /><Relationship Id="rId70" Type="http://schemas.openxmlformats.org/officeDocument/2006/relationships/hyperlink" Target="https://podminky.urs.cz/item/CS_URS_2022_01/767620114" TargetMode="External" /><Relationship Id="rId71" Type="http://schemas.openxmlformats.org/officeDocument/2006/relationships/hyperlink" Target="https://podminky.urs.cz/item/CS_URS_2022_01/767995114R" TargetMode="External" /><Relationship Id="rId72" Type="http://schemas.openxmlformats.org/officeDocument/2006/relationships/hyperlink" Target="https://podminky.urs.cz/item/CS_URS_2022_01/998767101" TargetMode="External" /><Relationship Id="rId73" Type="http://schemas.openxmlformats.org/officeDocument/2006/relationships/hyperlink" Target="https://podminky.urs.cz/item/CS_URS_2022_01/789326431" TargetMode="External" /><Relationship Id="rId74" Type="http://schemas.openxmlformats.org/officeDocument/2006/relationships/hyperlink" Target="https://podminky.urs.cz/item/CS_URS_2022_01/460680451" TargetMode="External" /><Relationship Id="rId75" Type="http://schemas.openxmlformats.org/officeDocument/2006/relationships/hyperlink" Target="https://podminky.urs.cz/item/CS_URS_2022_01/460680581" TargetMode="External" /><Relationship Id="rId76" Type="http://schemas.openxmlformats.org/officeDocument/2006/relationships/hyperlink" Target="https://podminky.urs.cz/item/CS_URS_2022_01/460710055" TargetMode="External" /><Relationship Id="rId7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103000" TargetMode="External" /><Relationship Id="rId2" Type="http://schemas.openxmlformats.org/officeDocument/2006/relationships/hyperlink" Target="https://podminky.urs.cz/item/CS_URS_2021_01/011514000" TargetMode="External" /><Relationship Id="rId3" Type="http://schemas.openxmlformats.org/officeDocument/2006/relationships/hyperlink" Target="https://podminky.urs.cz/item/CS_URS_2021_01/013294000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hyperlink" Target="https://podminky.urs.cz/item/CS_URS_2021_01/045002000" TargetMode="External" /><Relationship Id="rId6" Type="http://schemas.openxmlformats.org/officeDocument/2006/relationships/hyperlink" Target="https://podminky.urs.cz/item/CS_URS_2021_01/049002000" TargetMode="External" /><Relationship Id="rId7" Type="http://schemas.openxmlformats.org/officeDocument/2006/relationships/hyperlink" Target="https://podminky.urs.cz/item/CS_URS_2021_01/065002000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31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2021-03-20-IV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Přístavba krytého sezení, vč. zastřešení vstupu do budovy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Kladno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2. 3. 2020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SOŠ a SOU Kladno, Nám. E. Beneše 2353, Kladno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Projekt Kladno s.r.o.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práce'!J30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'01 - Stavební práce'!P102</f>
        <v>0</v>
      </c>
      <c r="AV55" s="121">
        <f>'01 - Stavební práce'!J33</f>
        <v>0</v>
      </c>
      <c r="AW55" s="121">
        <f>'01 - Stavební práce'!J34</f>
        <v>0</v>
      </c>
      <c r="AX55" s="121">
        <f>'01 - Stavební práce'!J35</f>
        <v>0</v>
      </c>
      <c r="AY55" s="121">
        <f>'01 - Stavební práce'!J36</f>
        <v>0</v>
      </c>
      <c r="AZ55" s="121">
        <f>'01 - Stavební práce'!F33</f>
        <v>0</v>
      </c>
      <c r="BA55" s="121">
        <f>'01 - Stavební práce'!F34</f>
        <v>0</v>
      </c>
      <c r="BB55" s="121">
        <f>'01 - Stavební práce'!F35</f>
        <v>0</v>
      </c>
      <c r="BC55" s="121">
        <f>'01 - Stavební práce'!F36</f>
        <v>0</v>
      </c>
      <c r="BD55" s="123">
        <f>'01 - Stavební práce'!F37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'VON - Vedlejší a ostatní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'VON - Vedlejší a ostatní ...'!P84</f>
        <v>0</v>
      </c>
      <c r="AV56" s="126">
        <f>'VON - Vedlejší a ostatní ...'!J33</f>
        <v>0</v>
      </c>
      <c r="AW56" s="126">
        <f>'VON - Vedlejší a ostatní ...'!J34</f>
        <v>0</v>
      </c>
      <c r="AX56" s="126">
        <f>'VON - Vedlejší a ostatní ...'!J35</f>
        <v>0</v>
      </c>
      <c r="AY56" s="126">
        <f>'VON - Vedlejší a ostatní ...'!J36</f>
        <v>0</v>
      </c>
      <c r="AZ56" s="126">
        <f>'VON - Vedlejší a ostatní ...'!F33</f>
        <v>0</v>
      </c>
      <c r="BA56" s="126">
        <f>'VON - Vedlejší a ostatní ...'!F34</f>
        <v>0</v>
      </c>
      <c r="BB56" s="126">
        <f>'VON - Vedlejší a ostatní ...'!F35</f>
        <v>0</v>
      </c>
      <c r="BC56" s="126">
        <f>'VON - Vedlejší a ostatní ...'!F36</f>
        <v>0</v>
      </c>
      <c r="BD56" s="128">
        <f>'VON - Vedlejší a ostatní ...'!F37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ební práce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Přístavba krytého sezení, vč. zastřešení vstupu do budovy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2. 3. 2020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34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3.25" customHeight="1">
      <c r="A27" s="139"/>
      <c r="B27" s="140"/>
      <c r="C27" s="139"/>
      <c r="D27" s="139"/>
      <c r="E27" s="141" t="s">
        <v>39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ROUND(J102,2)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ROUND((SUM(BE102:BE649)),2)</f>
        <v>0</v>
      </c>
      <c r="G33" s="39"/>
      <c r="H33" s="39"/>
      <c r="I33" s="149">
        <v>0.21</v>
      </c>
      <c r="J33" s="148">
        <f>ROUND(((SUM(BE102:BE649))*I33),2)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ROUND((SUM(BF102:BF649)),2)</f>
        <v>0</v>
      </c>
      <c r="G34" s="39"/>
      <c r="H34" s="39"/>
      <c r="I34" s="149">
        <v>0.15</v>
      </c>
      <c r="J34" s="148">
        <f>ROUND(((SUM(BF102:BF649))*I34),2)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ROUND((SUM(BG102:BG649)),2)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ROUND((SUM(BH102:BH649)),2)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ROUND((SUM(BI102:BI649)),2)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Přístavba krytého sezení, vč. zastřešení vstupu do budovy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Stavební práce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Kladno</v>
      </c>
      <c r="G52" s="41"/>
      <c r="H52" s="41"/>
      <c r="I52" s="33" t="s">
        <v>23</v>
      </c>
      <c r="J52" s="73" t="str">
        <f>IF(J12="","",J12)</f>
        <v>2. 3. 2020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SOŠ a SOU Kladno, Nám. E. Beneše 2353, Kladno </v>
      </c>
      <c r="G54" s="41"/>
      <c r="H54" s="41"/>
      <c r="I54" s="33" t="s">
        <v>31</v>
      </c>
      <c r="J54" s="37" t="str">
        <f>E21</f>
        <v>Projekt Kladno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J102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J103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J104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J149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5"/>
      <c r="J63" s="176">
        <f>J175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J193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J215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101</v>
      </c>
      <c r="E66" s="175"/>
      <c r="F66" s="175"/>
      <c r="G66" s="175"/>
      <c r="H66" s="175"/>
      <c r="I66" s="175"/>
      <c r="J66" s="176">
        <f>J224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J228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103</v>
      </c>
      <c r="E68" s="175"/>
      <c r="F68" s="175"/>
      <c r="G68" s="175"/>
      <c r="H68" s="175"/>
      <c r="I68" s="175"/>
      <c r="J68" s="176">
        <f>J278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104</v>
      </c>
      <c r="E69" s="169"/>
      <c r="F69" s="169"/>
      <c r="G69" s="169"/>
      <c r="H69" s="169"/>
      <c r="I69" s="169"/>
      <c r="J69" s="170">
        <f>J282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105</v>
      </c>
      <c r="E70" s="175"/>
      <c r="F70" s="175"/>
      <c r="G70" s="175"/>
      <c r="H70" s="175"/>
      <c r="I70" s="175"/>
      <c r="J70" s="176">
        <f>J283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106</v>
      </c>
      <c r="E71" s="175"/>
      <c r="F71" s="175"/>
      <c r="G71" s="175"/>
      <c r="H71" s="175"/>
      <c r="I71" s="175"/>
      <c r="J71" s="176">
        <f>J325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107</v>
      </c>
      <c r="E72" s="175"/>
      <c r="F72" s="175"/>
      <c r="G72" s="175"/>
      <c r="H72" s="175"/>
      <c r="I72" s="175"/>
      <c r="J72" s="176">
        <f>J348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108</v>
      </c>
      <c r="E73" s="175"/>
      <c r="F73" s="175"/>
      <c r="G73" s="175"/>
      <c r="H73" s="175"/>
      <c r="I73" s="175"/>
      <c r="J73" s="176">
        <f>J357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109</v>
      </c>
      <c r="E74" s="175"/>
      <c r="F74" s="175"/>
      <c r="G74" s="175"/>
      <c r="H74" s="175"/>
      <c r="I74" s="175"/>
      <c r="J74" s="176">
        <f>J368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110</v>
      </c>
      <c r="E75" s="175"/>
      <c r="F75" s="175"/>
      <c r="G75" s="175"/>
      <c r="H75" s="175"/>
      <c r="I75" s="175"/>
      <c r="J75" s="176">
        <f>J443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111</v>
      </c>
      <c r="E76" s="175"/>
      <c r="F76" s="175"/>
      <c r="G76" s="175"/>
      <c r="H76" s="175"/>
      <c r="I76" s="175"/>
      <c r="J76" s="176">
        <f>J454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112</v>
      </c>
      <c r="E77" s="175"/>
      <c r="F77" s="175"/>
      <c r="G77" s="175"/>
      <c r="H77" s="175"/>
      <c r="I77" s="175"/>
      <c r="J77" s="176">
        <f>J473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113</v>
      </c>
      <c r="E78" s="175"/>
      <c r="F78" s="175"/>
      <c r="G78" s="175"/>
      <c r="H78" s="175"/>
      <c r="I78" s="175"/>
      <c r="J78" s="176">
        <f>J491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2"/>
      <c r="C79" s="173"/>
      <c r="D79" s="174" t="s">
        <v>114</v>
      </c>
      <c r="E79" s="175"/>
      <c r="F79" s="175"/>
      <c r="G79" s="175"/>
      <c r="H79" s="175"/>
      <c r="I79" s="175"/>
      <c r="J79" s="176">
        <f>J513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2"/>
      <c r="C80" s="173"/>
      <c r="D80" s="174" t="s">
        <v>115</v>
      </c>
      <c r="E80" s="175"/>
      <c r="F80" s="175"/>
      <c r="G80" s="175"/>
      <c r="H80" s="175"/>
      <c r="I80" s="175"/>
      <c r="J80" s="176">
        <f>J617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66"/>
      <c r="C81" s="167"/>
      <c r="D81" s="168" t="s">
        <v>116</v>
      </c>
      <c r="E81" s="169"/>
      <c r="F81" s="169"/>
      <c r="G81" s="169"/>
      <c r="H81" s="169"/>
      <c r="I81" s="169"/>
      <c r="J81" s="170">
        <f>J639</f>
        <v>0</v>
      </c>
      <c r="K81" s="167"/>
      <c r="L81" s="171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10" customFormat="1" ht="19.9" customHeight="1">
      <c r="A82" s="10"/>
      <c r="B82" s="172"/>
      <c r="C82" s="173"/>
      <c r="D82" s="174" t="s">
        <v>117</v>
      </c>
      <c r="E82" s="175"/>
      <c r="F82" s="175"/>
      <c r="G82" s="175"/>
      <c r="H82" s="175"/>
      <c r="I82" s="175"/>
      <c r="J82" s="176">
        <f>J640</f>
        <v>0</v>
      </c>
      <c r="K82" s="173"/>
      <c r="L82" s="17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8" spans="1:31" s="2" customFormat="1" ht="6.95" customHeight="1">
      <c r="A88" s="39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4.95" customHeight="1">
      <c r="A89" s="39"/>
      <c r="B89" s="40"/>
      <c r="C89" s="24" t="s">
        <v>118</v>
      </c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16</v>
      </c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161" t="str">
        <f>E7</f>
        <v>Přístavba krytého sezení, vč. zastřešení vstupu do budovy</v>
      </c>
      <c r="F92" s="33"/>
      <c r="G92" s="33"/>
      <c r="H92" s="33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89</v>
      </c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6.5" customHeight="1">
      <c r="A94" s="39"/>
      <c r="B94" s="40"/>
      <c r="C94" s="41"/>
      <c r="D94" s="41"/>
      <c r="E94" s="70" t="str">
        <f>E9</f>
        <v>01 - Stavební práce</v>
      </c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21</v>
      </c>
      <c r="D96" s="41"/>
      <c r="E96" s="41"/>
      <c r="F96" s="28" t="str">
        <f>F12</f>
        <v>Kladno</v>
      </c>
      <c r="G96" s="41"/>
      <c r="H96" s="41"/>
      <c r="I96" s="33" t="s">
        <v>23</v>
      </c>
      <c r="J96" s="73" t="str">
        <f>IF(J12="","",J12)</f>
        <v>2. 3. 2020</v>
      </c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25</v>
      </c>
      <c r="D98" s="41"/>
      <c r="E98" s="41"/>
      <c r="F98" s="28" t="str">
        <f>E15</f>
        <v xml:space="preserve">SOŠ a SOU Kladno, Nám. E. Beneše 2353, Kladno </v>
      </c>
      <c r="G98" s="41"/>
      <c r="H98" s="41"/>
      <c r="I98" s="33" t="s">
        <v>31</v>
      </c>
      <c r="J98" s="37" t="str">
        <f>E21</f>
        <v>Projekt Kladno s.r.o.</v>
      </c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29</v>
      </c>
      <c r="D99" s="41"/>
      <c r="E99" s="41"/>
      <c r="F99" s="28" t="str">
        <f>IF(E18="","",E18)</f>
        <v>Vyplň údaj</v>
      </c>
      <c r="G99" s="41"/>
      <c r="H99" s="41"/>
      <c r="I99" s="33" t="s">
        <v>36</v>
      </c>
      <c r="J99" s="37" t="str">
        <f>E24</f>
        <v xml:space="preserve"> </v>
      </c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3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78"/>
      <c r="B101" s="179"/>
      <c r="C101" s="180" t="s">
        <v>119</v>
      </c>
      <c r="D101" s="181" t="s">
        <v>59</v>
      </c>
      <c r="E101" s="181" t="s">
        <v>55</v>
      </c>
      <c r="F101" s="181" t="s">
        <v>56</v>
      </c>
      <c r="G101" s="181" t="s">
        <v>120</v>
      </c>
      <c r="H101" s="181" t="s">
        <v>121</v>
      </c>
      <c r="I101" s="181" t="s">
        <v>122</v>
      </c>
      <c r="J101" s="181" t="s">
        <v>93</v>
      </c>
      <c r="K101" s="182" t="s">
        <v>123</v>
      </c>
      <c r="L101" s="183"/>
      <c r="M101" s="93" t="s">
        <v>19</v>
      </c>
      <c r="N101" s="94" t="s">
        <v>44</v>
      </c>
      <c r="O101" s="94" t="s">
        <v>124</v>
      </c>
      <c r="P101" s="94" t="s">
        <v>125</v>
      </c>
      <c r="Q101" s="94" t="s">
        <v>126</v>
      </c>
      <c r="R101" s="94" t="s">
        <v>127</v>
      </c>
      <c r="S101" s="94" t="s">
        <v>128</v>
      </c>
      <c r="T101" s="95" t="s">
        <v>129</v>
      </c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</row>
    <row r="102" spans="1:63" s="2" customFormat="1" ht="22.8" customHeight="1">
      <c r="A102" s="39"/>
      <c r="B102" s="40"/>
      <c r="C102" s="100" t="s">
        <v>130</v>
      </c>
      <c r="D102" s="41"/>
      <c r="E102" s="41"/>
      <c r="F102" s="41"/>
      <c r="G102" s="41"/>
      <c r="H102" s="41"/>
      <c r="I102" s="41"/>
      <c r="J102" s="184">
        <f>BK102</f>
        <v>0</v>
      </c>
      <c r="K102" s="41"/>
      <c r="L102" s="45"/>
      <c r="M102" s="96"/>
      <c r="N102" s="185"/>
      <c r="O102" s="97"/>
      <c r="P102" s="186">
        <f>P103+P282+P639</f>
        <v>0</v>
      </c>
      <c r="Q102" s="97"/>
      <c r="R102" s="186">
        <f>R103+R282+R639</f>
        <v>67.57059411999998</v>
      </c>
      <c r="S102" s="97"/>
      <c r="T102" s="187">
        <f>T103+T282+T639</f>
        <v>1.8588500000000003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73</v>
      </c>
      <c r="AU102" s="18" t="s">
        <v>94</v>
      </c>
      <c r="BK102" s="188">
        <f>BK103+BK282+BK639</f>
        <v>0</v>
      </c>
    </row>
    <row r="103" spans="1:63" s="12" customFormat="1" ht="25.9" customHeight="1">
      <c r="A103" s="12"/>
      <c r="B103" s="189"/>
      <c r="C103" s="190"/>
      <c r="D103" s="191" t="s">
        <v>73</v>
      </c>
      <c r="E103" s="192" t="s">
        <v>131</v>
      </c>
      <c r="F103" s="192" t="s">
        <v>132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P104+P149+P175+P193+P215+P224+P228+P278</f>
        <v>0</v>
      </c>
      <c r="Q103" s="197"/>
      <c r="R103" s="198">
        <f>R104+R149+R175+R193+R215+R224+R228+R278</f>
        <v>57.85424197999998</v>
      </c>
      <c r="S103" s="197"/>
      <c r="T103" s="199">
        <f>T104+T149+T175+T193+T215+T224+T228+T278</f>
        <v>1.8016000000000003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82</v>
      </c>
      <c r="AT103" s="201" t="s">
        <v>73</v>
      </c>
      <c r="AU103" s="201" t="s">
        <v>74</v>
      </c>
      <c r="AY103" s="200" t="s">
        <v>133</v>
      </c>
      <c r="BK103" s="202">
        <f>BK104+BK149+BK175+BK193+BK215+BK224+BK228+BK278</f>
        <v>0</v>
      </c>
    </row>
    <row r="104" spans="1:63" s="12" customFormat="1" ht="22.8" customHeight="1">
      <c r="A104" s="12"/>
      <c r="B104" s="189"/>
      <c r="C104" s="190"/>
      <c r="D104" s="191" t="s">
        <v>73</v>
      </c>
      <c r="E104" s="203" t="s">
        <v>82</v>
      </c>
      <c r="F104" s="203" t="s">
        <v>134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SUM(P105:P148)</f>
        <v>0</v>
      </c>
      <c r="Q104" s="197"/>
      <c r="R104" s="198">
        <f>SUM(R105:R148)</f>
        <v>2.376</v>
      </c>
      <c r="S104" s="197"/>
      <c r="T104" s="199">
        <f>SUM(T105:T148)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82</v>
      </c>
      <c r="AT104" s="201" t="s">
        <v>73</v>
      </c>
      <c r="AU104" s="201" t="s">
        <v>82</v>
      </c>
      <c r="AY104" s="200" t="s">
        <v>133</v>
      </c>
      <c r="BK104" s="202">
        <f>SUM(BK105:BK148)</f>
        <v>0</v>
      </c>
    </row>
    <row r="105" spans="1:65" s="2" customFormat="1" ht="16.5" customHeight="1">
      <c r="A105" s="39"/>
      <c r="B105" s="40"/>
      <c r="C105" s="205" t="s">
        <v>82</v>
      </c>
      <c r="D105" s="205" t="s">
        <v>135</v>
      </c>
      <c r="E105" s="206" t="s">
        <v>136</v>
      </c>
      <c r="F105" s="207" t="s">
        <v>137</v>
      </c>
      <c r="G105" s="208" t="s">
        <v>138</v>
      </c>
      <c r="H105" s="209">
        <v>1</v>
      </c>
      <c r="I105" s="210"/>
      <c r="J105" s="211">
        <f>ROUND(I105*H105,2)</f>
        <v>0</v>
      </c>
      <c r="K105" s="207" t="s">
        <v>139</v>
      </c>
      <c r="L105" s="45"/>
      <c r="M105" s="212" t="s">
        <v>19</v>
      </c>
      <c r="N105" s="213" t="s">
        <v>45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140</v>
      </c>
      <c r="AT105" s="216" t="s">
        <v>135</v>
      </c>
      <c r="AU105" s="216" t="s">
        <v>84</v>
      </c>
      <c r="AY105" s="18" t="s">
        <v>133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82</v>
      </c>
      <c r="BK105" s="217">
        <f>ROUND(I105*H105,2)</f>
        <v>0</v>
      </c>
      <c r="BL105" s="18" t="s">
        <v>140</v>
      </c>
      <c r="BM105" s="216" t="s">
        <v>141</v>
      </c>
    </row>
    <row r="106" spans="1:47" s="2" customFormat="1" ht="12">
      <c r="A106" s="39"/>
      <c r="B106" s="40"/>
      <c r="C106" s="41"/>
      <c r="D106" s="218" t="s">
        <v>142</v>
      </c>
      <c r="E106" s="41"/>
      <c r="F106" s="219" t="s">
        <v>137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142</v>
      </c>
      <c r="AU106" s="18" t="s">
        <v>84</v>
      </c>
    </row>
    <row r="107" spans="1:65" s="2" customFormat="1" ht="16.5" customHeight="1">
      <c r="A107" s="39"/>
      <c r="B107" s="40"/>
      <c r="C107" s="205" t="s">
        <v>84</v>
      </c>
      <c r="D107" s="205" t="s">
        <v>135</v>
      </c>
      <c r="E107" s="206" t="s">
        <v>143</v>
      </c>
      <c r="F107" s="207" t="s">
        <v>144</v>
      </c>
      <c r="G107" s="208" t="s">
        <v>145</v>
      </c>
      <c r="H107" s="209">
        <v>93.09</v>
      </c>
      <c r="I107" s="210"/>
      <c r="J107" s="211">
        <f>ROUND(I107*H107,2)</f>
        <v>0</v>
      </c>
      <c r="K107" s="207" t="s">
        <v>146</v>
      </c>
      <c r="L107" s="45"/>
      <c r="M107" s="212" t="s">
        <v>19</v>
      </c>
      <c r="N107" s="213" t="s">
        <v>45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140</v>
      </c>
      <c r="AT107" s="216" t="s">
        <v>135</v>
      </c>
      <c r="AU107" s="216" t="s">
        <v>84</v>
      </c>
      <c r="AY107" s="18" t="s">
        <v>133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82</v>
      </c>
      <c r="BK107" s="217">
        <f>ROUND(I107*H107,2)</f>
        <v>0</v>
      </c>
      <c r="BL107" s="18" t="s">
        <v>140</v>
      </c>
      <c r="BM107" s="216" t="s">
        <v>147</v>
      </c>
    </row>
    <row r="108" spans="1:47" s="2" customFormat="1" ht="12">
      <c r="A108" s="39"/>
      <c r="B108" s="40"/>
      <c r="C108" s="41"/>
      <c r="D108" s="218" t="s">
        <v>142</v>
      </c>
      <c r="E108" s="41"/>
      <c r="F108" s="219" t="s">
        <v>148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142</v>
      </c>
      <c r="AU108" s="18" t="s">
        <v>84</v>
      </c>
    </row>
    <row r="109" spans="1:47" s="2" customFormat="1" ht="12">
      <c r="A109" s="39"/>
      <c r="B109" s="40"/>
      <c r="C109" s="41"/>
      <c r="D109" s="223" t="s">
        <v>149</v>
      </c>
      <c r="E109" s="41"/>
      <c r="F109" s="224" t="s">
        <v>150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149</v>
      </c>
      <c r="AU109" s="18" t="s">
        <v>84</v>
      </c>
    </row>
    <row r="110" spans="1:51" s="13" customFormat="1" ht="12">
      <c r="A110" s="13"/>
      <c r="B110" s="225"/>
      <c r="C110" s="226"/>
      <c r="D110" s="218" t="s">
        <v>151</v>
      </c>
      <c r="E110" s="227" t="s">
        <v>19</v>
      </c>
      <c r="F110" s="228" t="s">
        <v>152</v>
      </c>
      <c r="G110" s="226"/>
      <c r="H110" s="227" t="s">
        <v>19</v>
      </c>
      <c r="I110" s="229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151</v>
      </c>
      <c r="AU110" s="234" t="s">
        <v>84</v>
      </c>
      <c r="AV110" s="13" t="s">
        <v>82</v>
      </c>
      <c r="AW110" s="13" t="s">
        <v>35</v>
      </c>
      <c r="AX110" s="13" t="s">
        <v>74</v>
      </c>
      <c r="AY110" s="234" t="s">
        <v>133</v>
      </c>
    </row>
    <row r="111" spans="1:51" s="14" customFormat="1" ht="12">
      <c r="A111" s="14"/>
      <c r="B111" s="235"/>
      <c r="C111" s="236"/>
      <c r="D111" s="218" t="s">
        <v>151</v>
      </c>
      <c r="E111" s="237" t="s">
        <v>19</v>
      </c>
      <c r="F111" s="238" t="s">
        <v>153</v>
      </c>
      <c r="G111" s="236"/>
      <c r="H111" s="239">
        <v>11.39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151</v>
      </c>
      <c r="AU111" s="245" t="s">
        <v>84</v>
      </c>
      <c r="AV111" s="14" t="s">
        <v>84</v>
      </c>
      <c r="AW111" s="14" t="s">
        <v>35</v>
      </c>
      <c r="AX111" s="14" t="s">
        <v>74</v>
      </c>
      <c r="AY111" s="245" t="s">
        <v>133</v>
      </c>
    </row>
    <row r="112" spans="1:51" s="13" customFormat="1" ht="12">
      <c r="A112" s="13"/>
      <c r="B112" s="225"/>
      <c r="C112" s="226"/>
      <c r="D112" s="218" t="s">
        <v>151</v>
      </c>
      <c r="E112" s="227" t="s">
        <v>19</v>
      </c>
      <c r="F112" s="228" t="s">
        <v>154</v>
      </c>
      <c r="G112" s="226"/>
      <c r="H112" s="227" t="s">
        <v>19</v>
      </c>
      <c r="I112" s="229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151</v>
      </c>
      <c r="AU112" s="234" t="s">
        <v>84</v>
      </c>
      <c r="AV112" s="13" t="s">
        <v>82</v>
      </c>
      <c r="AW112" s="13" t="s">
        <v>35</v>
      </c>
      <c r="AX112" s="13" t="s">
        <v>74</v>
      </c>
      <c r="AY112" s="234" t="s">
        <v>133</v>
      </c>
    </row>
    <row r="113" spans="1:51" s="14" customFormat="1" ht="12">
      <c r="A113" s="14"/>
      <c r="B113" s="235"/>
      <c r="C113" s="236"/>
      <c r="D113" s="218" t="s">
        <v>151</v>
      </c>
      <c r="E113" s="237" t="s">
        <v>19</v>
      </c>
      <c r="F113" s="238" t="s">
        <v>155</v>
      </c>
      <c r="G113" s="236"/>
      <c r="H113" s="239">
        <v>81.7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151</v>
      </c>
      <c r="AU113" s="245" t="s">
        <v>84</v>
      </c>
      <c r="AV113" s="14" t="s">
        <v>84</v>
      </c>
      <c r="AW113" s="14" t="s">
        <v>35</v>
      </c>
      <c r="AX113" s="14" t="s">
        <v>74</v>
      </c>
      <c r="AY113" s="245" t="s">
        <v>133</v>
      </c>
    </row>
    <row r="114" spans="1:51" s="15" customFormat="1" ht="12">
      <c r="A114" s="15"/>
      <c r="B114" s="246"/>
      <c r="C114" s="247"/>
      <c r="D114" s="218" t="s">
        <v>151</v>
      </c>
      <c r="E114" s="248" t="s">
        <v>19</v>
      </c>
      <c r="F114" s="249" t="s">
        <v>156</v>
      </c>
      <c r="G114" s="247"/>
      <c r="H114" s="250">
        <v>93.09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6" t="s">
        <v>151</v>
      </c>
      <c r="AU114" s="256" t="s">
        <v>84</v>
      </c>
      <c r="AV114" s="15" t="s">
        <v>140</v>
      </c>
      <c r="AW114" s="15" t="s">
        <v>35</v>
      </c>
      <c r="AX114" s="15" t="s">
        <v>82</v>
      </c>
      <c r="AY114" s="256" t="s">
        <v>133</v>
      </c>
    </row>
    <row r="115" spans="1:65" s="2" customFormat="1" ht="21.75" customHeight="1">
      <c r="A115" s="39"/>
      <c r="B115" s="40"/>
      <c r="C115" s="205" t="s">
        <v>157</v>
      </c>
      <c r="D115" s="205" t="s">
        <v>135</v>
      </c>
      <c r="E115" s="206" t="s">
        <v>158</v>
      </c>
      <c r="F115" s="207" t="s">
        <v>159</v>
      </c>
      <c r="G115" s="208" t="s">
        <v>160</v>
      </c>
      <c r="H115" s="209">
        <v>13.964</v>
      </c>
      <c r="I115" s="210"/>
      <c r="J115" s="211">
        <f>ROUND(I115*H115,2)</f>
        <v>0</v>
      </c>
      <c r="K115" s="207" t="s">
        <v>146</v>
      </c>
      <c r="L115" s="45"/>
      <c r="M115" s="212" t="s">
        <v>19</v>
      </c>
      <c r="N115" s="213" t="s">
        <v>45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140</v>
      </c>
      <c r="AT115" s="216" t="s">
        <v>135</v>
      </c>
      <c r="AU115" s="216" t="s">
        <v>84</v>
      </c>
      <c r="AY115" s="18" t="s">
        <v>133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82</v>
      </c>
      <c r="BK115" s="217">
        <f>ROUND(I115*H115,2)</f>
        <v>0</v>
      </c>
      <c r="BL115" s="18" t="s">
        <v>140</v>
      </c>
      <c r="BM115" s="216" t="s">
        <v>161</v>
      </c>
    </row>
    <row r="116" spans="1:47" s="2" customFormat="1" ht="12">
      <c r="A116" s="39"/>
      <c r="B116" s="40"/>
      <c r="C116" s="41"/>
      <c r="D116" s="218" t="s">
        <v>142</v>
      </c>
      <c r="E116" s="41"/>
      <c r="F116" s="219" t="s">
        <v>162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142</v>
      </c>
      <c r="AU116" s="18" t="s">
        <v>84</v>
      </c>
    </row>
    <row r="117" spans="1:47" s="2" customFormat="1" ht="12">
      <c r="A117" s="39"/>
      <c r="B117" s="40"/>
      <c r="C117" s="41"/>
      <c r="D117" s="223" t="s">
        <v>149</v>
      </c>
      <c r="E117" s="41"/>
      <c r="F117" s="224" t="s">
        <v>163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149</v>
      </c>
      <c r="AU117" s="18" t="s">
        <v>84</v>
      </c>
    </row>
    <row r="118" spans="1:51" s="14" customFormat="1" ht="12">
      <c r="A118" s="14"/>
      <c r="B118" s="235"/>
      <c r="C118" s="236"/>
      <c r="D118" s="218" t="s">
        <v>151</v>
      </c>
      <c r="E118" s="237" t="s">
        <v>19</v>
      </c>
      <c r="F118" s="238" t="s">
        <v>164</v>
      </c>
      <c r="G118" s="236"/>
      <c r="H118" s="239">
        <v>13.964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151</v>
      </c>
      <c r="AU118" s="245" t="s">
        <v>84</v>
      </c>
      <c r="AV118" s="14" t="s">
        <v>84</v>
      </c>
      <c r="AW118" s="14" t="s">
        <v>35</v>
      </c>
      <c r="AX118" s="14" t="s">
        <v>74</v>
      </c>
      <c r="AY118" s="245" t="s">
        <v>133</v>
      </c>
    </row>
    <row r="119" spans="1:51" s="15" customFormat="1" ht="12">
      <c r="A119" s="15"/>
      <c r="B119" s="246"/>
      <c r="C119" s="247"/>
      <c r="D119" s="218" t="s">
        <v>151</v>
      </c>
      <c r="E119" s="248" t="s">
        <v>19</v>
      </c>
      <c r="F119" s="249" t="s">
        <v>156</v>
      </c>
      <c r="G119" s="247"/>
      <c r="H119" s="250">
        <v>13.964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151</v>
      </c>
      <c r="AU119" s="256" t="s">
        <v>84</v>
      </c>
      <c r="AV119" s="15" t="s">
        <v>140</v>
      </c>
      <c r="AW119" s="15" t="s">
        <v>35</v>
      </c>
      <c r="AX119" s="15" t="s">
        <v>82</v>
      </c>
      <c r="AY119" s="256" t="s">
        <v>133</v>
      </c>
    </row>
    <row r="120" spans="1:65" s="2" customFormat="1" ht="21.75" customHeight="1">
      <c r="A120" s="39"/>
      <c r="B120" s="40"/>
      <c r="C120" s="205" t="s">
        <v>140</v>
      </c>
      <c r="D120" s="205" t="s">
        <v>135</v>
      </c>
      <c r="E120" s="206" t="s">
        <v>165</v>
      </c>
      <c r="F120" s="207" t="s">
        <v>166</v>
      </c>
      <c r="G120" s="208" t="s">
        <v>160</v>
      </c>
      <c r="H120" s="209">
        <v>12.446</v>
      </c>
      <c r="I120" s="210"/>
      <c r="J120" s="211">
        <f>ROUND(I120*H120,2)</f>
        <v>0</v>
      </c>
      <c r="K120" s="207" t="s">
        <v>146</v>
      </c>
      <c r="L120" s="45"/>
      <c r="M120" s="212" t="s">
        <v>19</v>
      </c>
      <c r="N120" s="213" t="s">
        <v>45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140</v>
      </c>
      <c r="AT120" s="216" t="s">
        <v>135</v>
      </c>
      <c r="AU120" s="216" t="s">
        <v>84</v>
      </c>
      <c r="AY120" s="18" t="s">
        <v>133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82</v>
      </c>
      <c r="BK120" s="217">
        <f>ROUND(I120*H120,2)</f>
        <v>0</v>
      </c>
      <c r="BL120" s="18" t="s">
        <v>140</v>
      </c>
      <c r="BM120" s="216" t="s">
        <v>167</v>
      </c>
    </row>
    <row r="121" spans="1:47" s="2" customFormat="1" ht="12">
      <c r="A121" s="39"/>
      <c r="B121" s="40"/>
      <c r="C121" s="41"/>
      <c r="D121" s="218" t="s">
        <v>142</v>
      </c>
      <c r="E121" s="41"/>
      <c r="F121" s="219" t="s">
        <v>168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142</v>
      </c>
      <c r="AU121" s="18" t="s">
        <v>84</v>
      </c>
    </row>
    <row r="122" spans="1:47" s="2" customFormat="1" ht="12">
      <c r="A122" s="39"/>
      <c r="B122" s="40"/>
      <c r="C122" s="41"/>
      <c r="D122" s="223" t="s">
        <v>149</v>
      </c>
      <c r="E122" s="41"/>
      <c r="F122" s="224" t="s">
        <v>169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149</v>
      </c>
      <c r="AU122" s="18" t="s">
        <v>84</v>
      </c>
    </row>
    <row r="123" spans="1:51" s="14" customFormat="1" ht="12">
      <c r="A123" s="14"/>
      <c r="B123" s="235"/>
      <c r="C123" s="236"/>
      <c r="D123" s="218" t="s">
        <v>151</v>
      </c>
      <c r="E123" s="237" t="s">
        <v>19</v>
      </c>
      <c r="F123" s="238" t="s">
        <v>170</v>
      </c>
      <c r="G123" s="236"/>
      <c r="H123" s="239">
        <v>10.118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151</v>
      </c>
      <c r="AU123" s="245" t="s">
        <v>84</v>
      </c>
      <c r="AV123" s="14" t="s">
        <v>84</v>
      </c>
      <c r="AW123" s="14" t="s">
        <v>35</v>
      </c>
      <c r="AX123" s="14" t="s">
        <v>74</v>
      </c>
      <c r="AY123" s="245" t="s">
        <v>133</v>
      </c>
    </row>
    <row r="124" spans="1:51" s="14" customFormat="1" ht="12">
      <c r="A124" s="14"/>
      <c r="B124" s="235"/>
      <c r="C124" s="236"/>
      <c r="D124" s="218" t="s">
        <v>151</v>
      </c>
      <c r="E124" s="237" t="s">
        <v>19</v>
      </c>
      <c r="F124" s="238" t="s">
        <v>171</v>
      </c>
      <c r="G124" s="236"/>
      <c r="H124" s="239">
        <v>1.656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151</v>
      </c>
      <c r="AU124" s="245" t="s">
        <v>84</v>
      </c>
      <c r="AV124" s="14" t="s">
        <v>84</v>
      </c>
      <c r="AW124" s="14" t="s">
        <v>35</v>
      </c>
      <c r="AX124" s="14" t="s">
        <v>74</v>
      </c>
      <c r="AY124" s="245" t="s">
        <v>133</v>
      </c>
    </row>
    <row r="125" spans="1:51" s="14" customFormat="1" ht="12">
      <c r="A125" s="14"/>
      <c r="B125" s="235"/>
      <c r="C125" s="236"/>
      <c r="D125" s="218" t="s">
        <v>151</v>
      </c>
      <c r="E125" s="237" t="s">
        <v>19</v>
      </c>
      <c r="F125" s="238" t="s">
        <v>172</v>
      </c>
      <c r="G125" s="236"/>
      <c r="H125" s="239">
        <v>0.288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151</v>
      </c>
      <c r="AU125" s="245" t="s">
        <v>84</v>
      </c>
      <c r="AV125" s="14" t="s">
        <v>84</v>
      </c>
      <c r="AW125" s="14" t="s">
        <v>35</v>
      </c>
      <c r="AX125" s="14" t="s">
        <v>74</v>
      </c>
      <c r="AY125" s="245" t="s">
        <v>133</v>
      </c>
    </row>
    <row r="126" spans="1:51" s="14" customFormat="1" ht="12">
      <c r="A126" s="14"/>
      <c r="B126" s="235"/>
      <c r="C126" s="236"/>
      <c r="D126" s="218" t="s">
        <v>151</v>
      </c>
      <c r="E126" s="237" t="s">
        <v>19</v>
      </c>
      <c r="F126" s="238" t="s">
        <v>173</v>
      </c>
      <c r="G126" s="236"/>
      <c r="H126" s="239">
        <v>0.384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151</v>
      </c>
      <c r="AU126" s="245" t="s">
        <v>84</v>
      </c>
      <c r="AV126" s="14" t="s">
        <v>84</v>
      </c>
      <c r="AW126" s="14" t="s">
        <v>35</v>
      </c>
      <c r="AX126" s="14" t="s">
        <v>74</v>
      </c>
      <c r="AY126" s="245" t="s">
        <v>133</v>
      </c>
    </row>
    <row r="127" spans="1:51" s="15" customFormat="1" ht="12">
      <c r="A127" s="15"/>
      <c r="B127" s="246"/>
      <c r="C127" s="247"/>
      <c r="D127" s="218" t="s">
        <v>151</v>
      </c>
      <c r="E127" s="248" t="s">
        <v>19</v>
      </c>
      <c r="F127" s="249" t="s">
        <v>156</v>
      </c>
      <c r="G127" s="247"/>
      <c r="H127" s="250">
        <v>12.446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151</v>
      </c>
      <c r="AU127" s="256" t="s">
        <v>84</v>
      </c>
      <c r="AV127" s="15" t="s">
        <v>140</v>
      </c>
      <c r="AW127" s="15" t="s">
        <v>35</v>
      </c>
      <c r="AX127" s="15" t="s">
        <v>82</v>
      </c>
      <c r="AY127" s="256" t="s">
        <v>133</v>
      </c>
    </row>
    <row r="128" spans="1:65" s="2" customFormat="1" ht="24.15" customHeight="1">
      <c r="A128" s="39"/>
      <c r="B128" s="40"/>
      <c r="C128" s="205" t="s">
        <v>174</v>
      </c>
      <c r="D128" s="205" t="s">
        <v>135</v>
      </c>
      <c r="E128" s="206" t="s">
        <v>175</v>
      </c>
      <c r="F128" s="207" t="s">
        <v>176</v>
      </c>
      <c r="G128" s="208" t="s">
        <v>177</v>
      </c>
      <c r="H128" s="209">
        <v>1</v>
      </c>
      <c r="I128" s="210"/>
      <c r="J128" s="211">
        <f>ROUND(I128*H128,2)</f>
        <v>0</v>
      </c>
      <c r="K128" s="207" t="s">
        <v>139</v>
      </c>
      <c r="L128" s="45"/>
      <c r="M128" s="212" t="s">
        <v>19</v>
      </c>
      <c r="N128" s="213" t="s">
        <v>45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140</v>
      </c>
      <c r="AT128" s="216" t="s">
        <v>135</v>
      </c>
      <c r="AU128" s="216" t="s">
        <v>84</v>
      </c>
      <c r="AY128" s="18" t="s">
        <v>133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82</v>
      </c>
      <c r="BK128" s="217">
        <f>ROUND(I128*H128,2)</f>
        <v>0</v>
      </c>
      <c r="BL128" s="18" t="s">
        <v>140</v>
      </c>
      <c r="BM128" s="216" t="s">
        <v>178</v>
      </c>
    </row>
    <row r="129" spans="1:47" s="2" customFormat="1" ht="12">
      <c r="A129" s="39"/>
      <c r="B129" s="40"/>
      <c r="C129" s="41"/>
      <c r="D129" s="218" t="s">
        <v>142</v>
      </c>
      <c r="E129" s="41"/>
      <c r="F129" s="219" t="s">
        <v>176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142</v>
      </c>
      <c r="AU129" s="18" t="s">
        <v>84</v>
      </c>
    </row>
    <row r="130" spans="1:47" s="2" customFormat="1" ht="12">
      <c r="A130" s="39"/>
      <c r="B130" s="40"/>
      <c r="C130" s="41"/>
      <c r="D130" s="218" t="s">
        <v>179</v>
      </c>
      <c r="E130" s="41"/>
      <c r="F130" s="257" t="s">
        <v>180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179</v>
      </c>
      <c r="AU130" s="18" t="s">
        <v>84</v>
      </c>
    </row>
    <row r="131" spans="1:65" s="2" customFormat="1" ht="16.5" customHeight="1">
      <c r="A131" s="39"/>
      <c r="B131" s="40"/>
      <c r="C131" s="205" t="s">
        <v>181</v>
      </c>
      <c r="D131" s="205" t="s">
        <v>135</v>
      </c>
      <c r="E131" s="206" t="s">
        <v>182</v>
      </c>
      <c r="F131" s="207" t="s">
        <v>183</v>
      </c>
      <c r="G131" s="208" t="s">
        <v>160</v>
      </c>
      <c r="H131" s="209">
        <v>26.41</v>
      </c>
      <c r="I131" s="210"/>
      <c r="J131" s="211">
        <f>ROUND(I131*H131,2)</f>
        <v>0</v>
      </c>
      <c r="K131" s="207" t="s">
        <v>139</v>
      </c>
      <c r="L131" s="45"/>
      <c r="M131" s="212" t="s">
        <v>19</v>
      </c>
      <c r="N131" s="213" t="s">
        <v>45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140</v>
      </c>
      <c r="AT131" s="216" t="s">
        <v>135</v>
      </c>
      <c r="AU131" s="216" t="s">
        <v>84</v>
      </c>
      <c r="AY131" s="18" t="s">
        <v>133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82</v>
      </c>
      <c r="BK131" s="217">
        <f>ROUND(I131*H131,2)</f>
        <v>0</v>
      </c>
      <c r="BL131" s="18" t="s">
        <v>140</v>
      </c>
      <c r="BM131" s="216" t="s">
        <v>184</v>
      </c>
    </row>
    <row r="132" spans="1:47" s="2" customFormat="1" ht="12">
      <c r="A132" s="39"/>
      <c r="B132" s="40"/>
      <c r="C132" s="41"/>
      <c r="D132" s="218" t="s">
        <v>142</v>
      </c>
      <c r="E132" s="41"/>
      <c r="F132" s="219" t="s">
        <v>183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142</v>
      </c>
      <c r="AU132" s="18" t="s">
        <v>84</v>
      </c>
    </row>
    <row r="133" spans="1:51" s="14" customFormat="1" ht="12">
      <c r="A133" s="14"/>
      <c r="B133" s="235"/>
      <c r="C133" s="236"/>
      <c r="D133" s="218" t="s">
        <v>151</v>
      </c>
      <c r="E133" s="237" t="s">
        <v>19</v>
      </c>
      <c r="F133" s="238" t="s">
        <v>185</v>
      </c>
      <c r="G133" s="236"/>
      <c r="H133" s="239">
        <v>26.41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151</v>
      </c>
      <c r="AU133" s="245" t="s">
        <v>84</v>
      </c>
      <c r="AV133" s="14" t="s">
        <v>84</v>
      </c>
      <c r="AW133" s="14" t="s">
        <v>35</v>
      </c>
      <c r="AX133" s="14" t="s">
        <v>74</v>
      </c>
      <c r="AY133" s="245" t="s">
        <v>133</v>
      </c>
    </row>
    <row r="134" spans="1:51" s="15" customFormat="1" ht="12">
      <c r="A134" s="15"/>
      <c r="B134" s="246"/>
      <c r="C134" s="247"/>
      <c r="D134" s="218" t="s">
        <v>151</v>
      </c>
      <c r="E134" s="248" t="s">
        <v>19</v>
      </c>
      <c r="F134" s="249" t="s">
        <v>156</v>
      </c>
      <c r="G134" s="247"/>
      <c r="H134" s="250">
        <v>26.41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151</v>
      </c>
      <c r="AU134" s="256" t="s">
        <v>84</v>
      </c>
      <c r="AV134" s="15" t="s">
        <v>140</v>
      </c>
      <c r="AW134" s="15" t="s">
        <v>35</v>
      </c>
      <c r="AX134" s="15" t="s">
        <v>82</v>
      </c>
      <c r="AY134" s="256" t="s">
        <v>133</v>
      </c>
    </row>
    <row r="135" spans="1:65" s="2" customFormat="1" ht="16.5" customHeight="1">
      <c r="A135" s="39"/>
      <c r="B135" s="40"/>
      <c r="C135" s="205" t="s">
        <v>186</v>
      </c>
      <c r="D135" s="205" t="s">
        <v>135</v>
      </c>
      <c r="E135" s="206" t="s">
        <v>187</v>
      </c>
      <c r="F135" s="207" t="s">
        <v>188</v>
      </c>
      <c r="G135" s="208" t="s">
        <v>160</v>
      </c>
      <c r="H135" s="209">
        <v>1.188</v>
      </c>
      <c r="I135" s="210"/>
      <c r="J135" s="211">
        <f>ROUND(I135*H135,2)</f>
        <v>0</v>
      </c>
      <c r="K135" s="207" t="s">
        <v>146</v>
      </c>
      <c r="L135" s="45"/>
      <c r="M135" s="212" t="s">
        <v>19</v>
      </c>
      <c r="N135" s="213" t="s">
        <v>45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140</v>
      </c>
      <c r="AT135" s="216" t="s">
        <v>135</v>
      </c>
      <c r="AU135" s="216" t="s">
        <v>84</v>
      </c>
      <c r="AY135" s="18" t="s">
        <v>133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82</v>
      </c>
      <c r="BK135" s="217">
        <f>ROUND(I135*H135,2)</f>
        <v>0</v>
      </c>
      <c r="BL135" s="18" t="s">
        <v>140</v>
      </c>
      <c r="BM135" s="216" t="s">
        <v>189</v>
      </c>
    </row>
    <row r="136" spans="1:47" s="2" customFormat="1" ht="12">
      <c r="A136" s="39"/>
      <c r="B136" s="40"/>
      <c r="C136" s="41"/>
      <c r="D136" s="218" t="s">
        <v>142</v>
      </c>
      <c r="E136" s="41"/>
      <c r="F136" s="219" t="s">
        <v>190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142</v>
      </c>
      <c r="AU136" s="18" t="s">
        <v>84</v>
      </c>
    </row>
    <row r="137" spans="1:47" s="2" customFormat="1" ht="12">
      <c r="A137" s="39"/>
      <c r="B137" s="40"/>
      <c r="C137" s="41"/>
      <c r="D137" s="223" t="s">
        <v>149</v>
      </c>
      <c r="E137" s="41"/>
      <c r="F137" s="224" t="s">
        <v>191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149</v>
      </c>
      <c r="AU137" s="18" t="s">
        <v>84</v>
      </c>
    </row>
    <row r="138" spans="1:51" s="13" customFormat="1" ht="12">
      <c r="A138" s="13"/>
      <c r="B138" s="225"/>
      <c r="C138" s="226"/>
      <c r="D138" s="218" t="s">
        <v>151</v>
      </c>
      <c r="E138" s="227" t="s">
        <v>19</v>
      </c>
      <c r="F138" s="228" t="s">
        <v>192</v>
      </c>
      <c r="G138" s="226"/>
      <c r="H138" s="227" t="s">
        <v>19</v>
      </c>
      <c r="I138" s="229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151</v>
      </c>
      <c r="AU138" s="234" t="s">
        <v>84</v>
      </c>
      <c r="AV138" s="13" t="s">
        <v>82</v>
      </c>
      <c r="AW138" s="13" t="s">
        <v>35</v>
      </c>
      <c r="AX138" s="13" t="s">
        <v>74</v>
      </c>
      <c r="AY138" s="234" t="s">
        <v>133</v>
      </c>
    </row>
    <row r="139" spans="1:51" s="14" customFormat="1" ht="12">
      <c r="A139" s="14"/>
      <c r="B139" s="235"/>
      <c r="C139" s="236"/>
      <c r="D139" s="218" t="s">
        <v>151</v>
      </c>
      <c r="E139" s="237" t="s">
        <v>19</v>
      </c>
      <c r="F139" s="238" t="s">
        <v>193</v>
      </c>
      <c r="G139" s="236"/>
      <c r="H139" s="239">
        <v>1.188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151</v>
      </c>
      <c r="AU139" s="245" t="s">
        <v>84</v>
      </c>
      <c r="AV139" s="14" t="s">
        <v>84</v>
      </c>
      <c r="AW139" s="14" t="s">
        <v>35</v>
      </c>
      <c r="AX139" s="14" t="s">
        <v>74</v>
      </c>
      <c r="AY139" s="245" t="s">
        <v>133</v>
      </c>
    </row>
    <row r="140" spans="1:51" s="15" customFormat="1" ht="12">
      <c r="A140" s="15"/>
      <c r="B140" s="246"/>
      <c r="C140" s="247"/>
      <c r="D140" s="218" t="s">
        <v>151</v>
      </c>
      <c r="E140" s="248" t="s">
        <v>19</v>
      </c>
      <c r="F140" s="249" t="s">
        <v>156</v>
      </c>
      <c r="G140" s="247"/>
      <c r="H140" s="250">
        <v>1.188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151</v>
      </c>
      <c r="AU140" s="256" t="s">
        <v>84</v>
      </c>
      <c r="AV140" s="15" t="s">
        <v>140</v>
      </c>
      <c r="AW140" s="15" t="s">
        <v>35</v>
      </c>
      <c r="AX140" s="15" t="s">
        <v>82</v>
      </c>
      <c r="AY140" s="256" t="s">
        <v>133</v>
      </c>
    </row>
    <row r="141" spans="1:65" s="2" customFormat="1" ht="16.5" customHeight="1">
      <c r="A141" s="39"/>
      <c r="B141" s="40"/>
      <c r="C141" s="258" t="s">
        <v>194</v>
      </c>
      <c r="D141" s="258" t="s">
        <v>195</v>
      </c>
      <c r="E141" s="259" t="s">
        <v>196</v>
      </c>
      <c r="F141" s="260" t="s">
        <v>197</v>
      </c>
      <c r="G141" s="261" t="s">
        <v>198</v>
      </c>
      <c r="H141" s="262">
        <v>2.376</v>
      </c>
      <c r="I141" s="263"/>
      <c r="J141" s="264">
        <f>ROUND(I141*H141,2)</f>
        <v>0</v>
      </c>
      <c r="K141" s="260" t="s">
        <v>146</v>
      </c>
      <c r="L141" s="265"/>
      <c r="M141" s="266" t="s">
        <v>19</v>
      </c>
      <c r="N141" s="267" t="s">
        <v>45</v>
      </c>
      <c r="O141" s="85"/>
      <c r="P141" s="214">
        <f>O141*H141</f>
        <v>0</v>
      </c>
      <c r="Q141" s="214">
        <v>1</v>
      </c>
      <c r="R141" s="214">
        <f>Q141*H141</f>
        <v>2.376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194</v>
      </c>
      <c r="AT141" s="216" t="s">
        <v>195</v>
      </c>
      <c r="AU141" s="216" t="s">
        <v>84</v>
      </c>
      <c r="AY141" s="18" t="s">
        <v>133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82</v>
      </c>
      <c r="BK141" s="217">
        <f>ROUND(I141*H141,2)</f>
        <v>0</v>
      </c>
      <c r="BL141" s="18" t="s">
        <v>140</v>
      </c>
      <c r="BM141" s="216" t="s">
        <v>199</v>
      </c>
    </row>
    <row r="142" spans="1:47" s="2" customFormat="1" ht="12">
      <c r="A142" s="39"/>
      <c r="B142" s="40"/>
      <c r="C142" s="41"/>
      <c r="D142" s="218" t="s">
        <v>142</v>
      </c>
      <c r="E142" s="41"/>
      <c r="F142" s="219" t="s">
        <v>197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142</v>
      </c>
      <c r="AU142" s="18" t="s">
        <v>84</v>
      </c>
    </row>
    <row r="143" spans="1:51" s="14" customFormat="1" ht="12">
      <c r="A143" s="14"/>
      <c r="B143" s="235"/>
      <c r="C143" s="236"/>
      <c r="D143" s="218" t="s">
        <v>151</v>
      </c>
      <c r="E143" s="236"/>
      <c r="F143" s="238" t="s">
        <v>200</v>
      </c>
      <c r="G143" s="236"/>
      <c r="H143" s="239">
        <v>2.376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151</v>
      </c>
      <c r="AU143" s="245" t="s">
        <v>84</v>
      </c>
      <c r="AV143" s="14" t="s">
        <v>84</v>
      </c>
      <c r="AW143" s="14" t="s">
        <v>4</v>
      </c>
      <c r="AX143" s="14" t="s">
        <v>82</v>
      </c>
      <c r="AY143" s="245" t="s">
        <v>133</v>
      </c>
    </row>
    <row r="144" spans="1:65" s="2" customFormat="1" ht="16.5" customHeight="1">
      <c r="A144" s="39"/>
      <c r="B144" s="40"/>
      <c r="C144" s="205" t="s">
        <v>201</v>
      </c>
      <c r="D144" s="205" t="s">
        <v>135</v>
      </c>
      <c r="E144" s="206" t="s">
        <v>202</v>
      </c>
      <c r="F144" s="207" t="s">
        <v>203</v>
      </c>
      <c r="G144" s="208" t="s">
        <v>145</v>
      </c>
      <c r="H144" s="209">
        <v>93.09</v>
      </c>
      <c r="I144" s="210"/>
      <c r="J144" s="211">
        <f>ROUND(I144*H144,2)</f>
        <v>0</v>
      </c>
      <c r="K144" s="207" t="s">
        <v>146</v>
      </c>
      <c r="L144" s="45"/>
      <c r="M144" s="212" t="s">
        <v>19</v>
      </c>
      <c r="N144" s="213" t="s">
        <v>45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140</v>
      </c>
      <c r="AT144" s="216" t="s">
        <v>135</v>
      </c>
      <c r="AU144" s="216" t="s">
        <v>84</v>
      </c>
      <c r="AY144" s="18" t="s">
        <v>133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82</v>
      </c>
      <c r="BK144" s="217">
        <f>ROUND(I144*H144,2)</f>
        <v>0</v>
      </c>
      <c r="BL144" s="18" t="s">
        <v>140</v>
      </c>
      <c r="BM144" s="216" t="s">
        <v>204</v>
      </c>
    </row>
    <row r="145" spans="1:47" s="2" customFormat="1" ht="12">
      <c r="A145" s="39"/>
      <c r="B145" s="40"/>
      <c r="C145" s="41"/>
      <c r="D145" s="218" t="s">
        <v>142</v>
      </c>
      <c r="E145" s="41"/>
      <c r="F145" s="219" t="s">
        <v>205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142</v>
      </c>
      <c r="AU145" s="18" t="s">
        <v>84</v>
      </c>
    </row>
    <row r="146" spans="1:47" s="2" customFormat="1" ht="12">
      <c r="A146" s="39"/>
      <c r="B146" s="40"/>
      <c r="C146" s="41"/>
      <c r="D146" s="223" t="s">
        <v>149</v>
      </c>
      <c r="E146" s="41"/>
      <c r="F146" s="224" t="s">
        <v>206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149</v>
      </c>
      <c r="AU146" s="18" t="s">
        <v>84</v>
      </c>
    </row>
    <row r="147" spans="1:51" s="14" customFormat="1" ht="12">
      <c r="A147" s="14"/>
      <c r="B147" s="235"/>
      <c r="C147" s="236"/>
      <c r="D147" s="218" t="s">
        <v>151</v>
      </c>
      <c r="E147" s="237" t="s">
        <v>19</v>
      </c>
      <c r="F147" s="238" t="s">
        <v>207</v>
      </c>
      <c r="G147" s="236"/>
      <c r="H147" s="239">
        <v>93.09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151</v>
      </c>
      <c r="AU147" s="245" t="s">
        <v>84</v>
      </c>
      <c r="AV147" s="14" t="s">
        <v>84</v>
      </c>
      <c r="AW147" s="14" t="s">
        <v>35</v>
      </c>
      <c r="AX147" s="14" t="s">
        <v>74</v>
      </c>
      <c r="AY147" s="245" t="s">
        <v>133</v>
      </c>
    </row>
    <row r="148" spans="1:51" s="15" customFormat="1" ht="12">
      <c r="A148" s="15"/>
      <c r="B148" s="246"/>
      <c r="C148" s="247"/>
      <c r="D148" s="218" t="s">
        <v>151</v>
      </c>
      <c r="E148" s="248" t="s">
        <v>19</v>
      </c>
      <c r="F148" s="249" t="s">
        <v>156</v>
      </c>
      <c r="G148" s="247"/>
      <c r="H148" s="250">
        <v>93.09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6" t="s">
        <v>151</v>
      </c>
      <c r="AU148" s="256" t="s">
        <v>84</v>
      </c>
      <c r="AV148" s="15" t="s">
        <v>140</v>
      </c>
      <c r="AW148" s="15" t="s">
        <v>35</v>
      </c>
      <c r="AX148" s="15" t="s">
        <v>82</v>
      </c>
      <c r="AY148" s="256" t="s">
        <v>133</v>
      </c>
    </row>
    <row r="149" spans="1:63" s="12" customFormat="1" ht="22.8" customHeight="1">
      <c r="A149" s="12"/>
      <c r="B149" s="189"/>
      <c r="C149" s="190"/>
      <c r="D149" s="191" t="s">
        <v>73</v>
      </c>
      <c r="E149" s="203" t="s">
        <v>84</v>
      </c>
      <c r="F149" s="203" t="s">
        <v>208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SUM(P150:P174)</f>
        <v>0</v>
      </c>
      <c r="Q149" s="197"/>
      <c r="R149" s="198">
        <f>SUM(R150:R174)</f>
        <v>31.715297209999996</v>
      </c>
      <c r="S149" s="197"/>
      <c r="T149" s="19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0" t="s">
        <v>82</v>
      </c>
      <c r="AT149" s="201" t="s">
        <v>73</v>
      </c>
      <c r="AU149" s="201" t="s">
        <v>82</v>
      </c>
      <c r="AY149" s="200" t="s">
        <v>133</v>
      </c>
      <c r="BK149" s="202">
        <f>SUM(BK150:BK174)</f>
        <v>0</v>
      </c>
    </row>
    <row r="150" spans="1:65" s="2" customFormat="1" ht="16.5" customHeight="1">
      <c r="A150" s="39"/>
      <c r="B150" s="40"/>
      <c r="C150" s="205" t="s">
        <v>209</v>
      </c>
      <c r="D150" s="205" t="s">
        <v>135</v>
      </c>
      <c r="E150" s="206" t="s">
        <v>210</v>
      </c>
      <c r="F150" s="207" t="s">
        <v>211</v>
      </c>
      <c r="G150" s="208" t="s">
        <v>160</v>
      </c>
      <c r="H150" s="209">
        <v>1.396</v>
      </c>
      <c r="I150" s="210"/>
      <c r="J150" s="211">
        <f>ROUND(I150*H150,2)</f>
        <v>0</v>
      </c>
      <c r="K150" s="207" t="s">
        <v>146</v>
      </c>
      <c r="L150" s="45"/>
      <c r="M150" s="212" t="s">
        <v>19</v>
      </c>
      <c r="N150" s="213" t="s">
        <v>45</v>
      </c>
      <c r="O150" s="85"/>
      <c r="P150" s="214">
        <f>O150*H150</f>
        <v>0</v>
      </c>
      <c r="Q150" s="214">
        <v>2.16</v>
      </c>
      <c r="R150" s="214">
        <f>Q150*H150</f>
        <v>3.01536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140</v>
      </c>
      <c r="AT150" s="216" t="s">
        <v>135</v>
      </c>
      <c r="AU150" s="216" t="s">
        <v>84</v>
      </c>
      <c r="AY150" s="18" t="s">
        <v>133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82</v>
      </c>
      <c r="BK150" s="217">
        <f>ROUND(I150*H150,2)</f>
        <v>0</v>
      </c>
      <c r="BL150" s="18" t="s">
        <v>140</v>
      </c>
      <c r="BM150" s="216" t="s">
        <v>212</v>
      </c>
    </row>
    <row r="151" spans="1:47" s="2" customFormat="1" ht="12">
      <c r="A151" s="39"/>
      <c r="B151" s="40"/>
      <c r="C151" s="41"/>
      <c r="D151" s="218" t="s">
        <v>142</v>
      </c>
      <c r="E151" s="41"/>
      <c r="F151" s="219" t="s">
        <v>213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142</v>
      </c>
      <c r="AU151" s="18" t="s">
        <v>84</v>
      </c>
    </row>
    <row r="152" spans="1:47" s="2" customFormat="1" ht="12">
      <c r="A152" s="39"/>
      <c r="B152" s="40"/>
      <c r="C152" s="41"/>
      <c r="D152" s="223" t="s">
        <v>149</v>
      </c>
      <c r="E152" s="41"/>
      <c r="F152" s="224" t="s">
        <v>214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149</v>
      </c>
      <c r="AU152" s="18" t="s">
        <v>84</v>
      </c>
    </row>
    <row r="153" spans="1:51" s="14" customFormat="1" ht="12">
      <c r="A153" s="14"/>
      <c r="B153" s="235"/>
      <c r="C153" s="236"/>
      <c r="D153" s="218" t="s">
        <v>151</v>
      </c>
      <c r="E153" s="237" t="s">
        <v>19</v>
      </c>
      <c r="F153" s="238" t="s">
        <v>215</v>
      </c>
      <c r="G153" s="236"/>
      <c r="H153" s="239">
        <v>1.265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151</v>
      </c>
      <c r="AU153" s="245" t="s">
        <v>84</v>
      </c>
      <c r="AV153" s="14" t="s">
        <v>84</v>
      </c>
      <c r="AW153" s="14" t="s">
        <v>35</v>
      </c>
      <c r="AX153" s="14" t="s">
        <v>74</v>
      </c>
      <c r="AY153" s="245" t="s">
        <v>133</v>
      </c>
    </row>
    <row r="154" spans="1:51" s="14" customFormat="1" ht="12">
      <c r="A154" s="14"/>
      <c r="B154" s="235"/>
      <c r="C154" s="236"/>
      <c r="D154" s="218" t="s">
        <v>151</v>
      </c>
      <c r="E154" s="237" t="s">
        <v>19</v>
      </c>
      <c r="F154" s="238" t="s">
        <v>216</v>
      </c>
      <c r="G154" s="236"/>
      <c r="H154" s="239">
        <v>0.083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151</v>
      </c>
      <c r="AU154" s="245" t="s">
        <v>84</v>
      </c>
      <c r="AV154" s="14" t="s">
        <v>84</v>
      </c>
      <c r="AW154" s="14" t="s">
        <v>35</v>
      </c>
      <c r="AX154" s="14" t="s">
        <v>74</v>
      </c>
      <c r="AY154" s="245" t="s">
        <v>133</v>
      </c>
    </row>
    <row r="155" spans="1:51" s="14" customFormat="1" ht="12">
      <c r="A155" s="14"/>
      <c r="B155" s="235"/>
      <c r="C155" s="236"/>
      <c r="D155" s="218" t="s">
        <v>151</v>
      </c>
      <c r="E155" s="237" t="s">
        <v>19</v>
      </c>
      <c r="F155" s="238" t="s">
        <v>217</v>
      </c>
      <c r="G155" s="236"/>
      <c r="H155" s="239">
        <v>0.024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151</v>
      </c>
      <c r="AU155" s="245" t="s">
        <v>84</v>
      </c>
      <c r="AV155" s="14" t="s">
        <v>84</v>
      </c>
      <c r="AW155" s="14" t="s">
        <v>35</v>
      </c>
      <c r="AX155" s="14" t="s">
        <v>74</v>
      </c>
      <c r="AY155" s="245" t="s">
        <v>133</v>
      </c>
    </row>
    <row r="156" spans="1:51" s="14" customFormat="1" ht="12">
      <c r="A156" s="14"/>
      <c r="B156" s="235"/>
      <c r="C156" s="236"/>
      <c r="D156" s="218" t="s">
        <v>151</v>
      </c>
      <c r="E156" s="237" t="s">
        <v>19</v>
      </c>
      <c r="F156" s="238" t="s">
        <v>217</v>
      </c>
      <c r="G156" s="236"/>
      <c r="H156" s="239">
        <v>0.024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151</v>
      </c>
      <c r="AU156" s="245" t="s">
        <v>84</v>
      </c>
      <c r="AV156" s="14" t="s">
        <v>84</v>
      </c>
      <c r="AW156" s="14" t="s">
        <v>35</v>
      </c>
      <c r="AX156" s="14" t="s">
        <v>74</v>
      </c>
      <c r="AY156" s="245" t="s">
        <v>133</v>
      </c>
    </row>
    <row r="157" spans="1:51" s="15" customFormat="1" ht="12">
      <c r="A157" s="15"/>
      <c r="B157" s="246"/>
      <c r="C157" s="247"/>
      <c r="D157" s="218" t="s">
        <v>151</v>
      </c>
      <c r="E157" s="248" t="s">
        <v>19</v>
      </c>
      <c r="F157" s="249" t="s">
        <v>156</v>
      </c>
      <c r="G157" s="247"/>
      <c r="H157" s="250">
        <v>1.396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151</v>
      </c>
      <c r="AU157" s="256" t="s">
        <v>84</v>
      </c>
      <c r="AV157" s="15" t="s">
        <v>140</v>
      </c>
      <c r="AW157" s="15" t="s">
        <v>35</v>
      </c>
      <c r="AX157" s="15" t="s">
        <v>82</v>
      </c>
      <c r="AY157" s="256" t="s">
        <v>133</v>
      </c>
    </row>
    <row r="158" spans="1:65" s="2" customFormat="1" ht="16.5" customHeight="1">
      <c r="A158" s="39"/>
      <c r="B158" s="40"/>
      <c r="C158" s="205" t="s">
        <v>218</v>
      </c>
      <c r="D158" s="205" t="s">
        <v>135</v>
      </c>
      <c r="E158" s="206" t="s">
        <v>219</v>
      </c>
      <c r="F158" s="207" t="s">
        <v>220</v>
      </c>
      <c r="G158" s="208" t="s">
        <v>160</v>
      </c>
      <c r="H158" s="209">
        <v>12.446</v>
      </c>
      <c r="I158" s="210"/>
      <c r="J158" s="211">
        <f>ROUND(I158*H158,2)</f>
        <v>0</v>
      </c>
      <c r="K158" s="207" t="s">
        <v>146</v>
      </c>
      <c r="L158" s="45"/>
      <c r="M158" s="212" t="s">
        <v>19</v>
      </c>
      <c r="N158" s="213" t="s">
        <v>45</v>
      </c>
      <c r="O158" s="85"/>
      <c r="P158" s="214">
        <f>O158*H158</f>
        <v>0</v>
      </c>
      <c r="Q158" s="214">
        <v>2.30102</v>
      </c>
      <c r="R158" s="214">
        <f>Q158*H158</f>
        <v>28.638494919999996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140</v>
      </c>
      <c r="AT158" s="216" t="s">
        <v>135</v>
      </c>
      <c r="AU158" s="216" t="s">
        <v>84</v>
      </c>
      <c r="AY158" s="18" t="s">
        <v>133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82</v>
      </c>
      <c r="BK158" s="217">
        <f>ROUND(I158*H158,2)</f>
        <v>0</v>
      </c>
      <c r="BL158" s="18" t="s">
        <v>140</v>
      </c>
      <c r="BM158" s="216" t="s">
        <v>221</v>
      </c>
    </row>
    <row r="159" spans="1:47" s="2" customFormat="1" ht="12">
      <c r="A159" s="39"/>
      <c r="B159" s="40"/>
      <c r="C159" s="41"/>
      <c r="D159" s="218" t="s">
        <v>142</v>
      </c>
      <c r="E159" s="41"/>
      <c r="F159" s="219" t="s">
        <v>222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142</v>
      </c>
      <c r="AU159" s="18" t="s">
        <v>84</v>
      </c>
    </row>
    <row r="160" spans="1:47" s="2" customFormat="1" ht="12">
      <c r="A160" s="39"/>
      <c r="B160" s="40"/>
      <c r="C160" s="41"/>
      <c r="D160" s="223" t="s">
        <v>149</v>
      </c>
      <c r="E160" s="41"/>
      <c r="F160" s="224" t="s">
        <v>223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149</v>
      </c>
      <c r="AU160" s="18" t="s">
        <v>84</v>
      </c>
    </row>
    <row r="161" spans="1:51" s="14" customFormat="1" ht="12">
      <c r="A161" s="14"/>
      <c r="B161" s="235"/>
      <c r="C161" s="236"/>
      <c r="D161" s="218" t="s">
        <v>151</v>
      </c>
      <c r="E161" s="237" t="s">
        <v>19</v>
      </c>
      <c r="F161" s="238" t="s">
        <v>170</v>
      </c>
      <c r="G161" s="236"/>
      <c r="H161" s="239">
        <v>10.118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151</v>
      </c>
      <c r="AU161" s="245" t="s">
        <v>84</v>
      </c>
      <c r="AV161" s="14" t="s">
        <v>84</v>
      </c>
      <c r="AW161" s="14" t="s">
        <v>35</v>
      </c>
      <c r="AX161" s="14" t="s">
        <v>74</v>
      </c>
      <c r="AY161" s="245" t="s">
        <v>133</v>
      </c>
    </row>
    <row r="162" spans="1:51" s="14" customFormat="1" ht="12">
      <c r="A162" s="14"/>
      <c r="B162" s="235"/>
      <c r="C162" s="236"/>
      <c r="D162" s="218" t="s">
        <v>151</v>
      </c>
      <c r="E162" s="237" t="s">
        <v>19</v>
      </c>
      <c r="F162" s="238" t="s">
        <v>171</v>
      </c>
      <c r="G162" s="236"/>
      <c r="H162" s="239">
        <v>1.656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151</v>
      </c>
      <c r="AU162" s="245" t="s">
        <v>84</v>
      </c>
      <c r="AV162" s="14" t="s">
        <v>84</v>
      </c>
      <c r="AW162" s="14" t="s">
        <v>35</v>
      </c>
      <c r="AX162" s="14" t="s">
        <v>74</v>
      </c>
      <c r="AY162" s="245" t="s">
        <v>133</v>
      </c>
    </row>
    <row r="163" spans="1:51" s="14" customFormat="1" ht="12">
      <c r="A163" s="14"/>
      <c r="B163" s="235"/>
      <c r="C163" s="236"/>
      <c r="D163" s="218" t="s">
        <v>151</v>
      </c>
      <c r="E163" s="237" t="s">
        <v>19</v>
      </c>
      <c r="F163" s="238" t="s">
        <v>172</v>
      </c>
      <c r="G163" s="236"/>
      <c r="H163" s="239">
        <v>0.288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151</v>
      </c>
      <c r="AU163" s="245" t="s">
        <v>84</v>
      </c>
      <c r="AV163" s="14" t="s">
        <v>84</v>
      </c>
      <c r="AW163" s="14" t="s">
        <v>35</v>
      </c>
      <c r="AX163" s="14" t="s">
        <v>74</v>
      </c>
      <c r="AY163" s="245" t="s">
        <v>133</v>
      </c>
    </row>
    <row r="164" spans="1:51" s="14" customFormat="1" ht="12">
      <c r="A164" s="14"/>
      <c r="B164" s="235"/>
      <c r="C164" s="236"/>
      <c r="D164" s="218" t="s">
        <v>151</v>
      </c>
      <c r="E164" s="237" t="s">
        <v>19</v>
      </c>
      <c r="F164" s="238" t="s">
        <v>173</v>
      </c>
      <c r="G164" s="236"/>
      <c r="H164" s="239">
        <v>0.384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151</v>
      </c>
      <c r="AU164" s="245" t="s">
        <v>84</v>
      </c>
      <c r="AV164" s="14" t="s">
        <v>84</v>
      </c>
      <c r="AW164" s="14" t="s">
        <v>35</v>
      </c>
      <c r="AX164" s="14" t="s">
        <v>74</v>
      </c>
      <c r="AY164" s="245" t="s">
        <v>133</v>
      </c>
    </row>
    <row r="165" spans="1:51" s="15" customFormat="1" ht="12">
      <c r="A165" s="15"/>
      <c r="B165" s="246"/>
      <c r="C165" s="247"/>
      <c r="D165" s="218" t="s">
        <v>151</v>
      </c>
      <c r="E165" s="248" t="s">
        <v>19</v>
      </c>
      <c r="F165" s="249" t="s">
        <v>156</v>
      </c>
      <c r="G165" s="247"/>
      <c r="H165" s="250">
        <v>12.446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151</v>
      </c>
      <c r="AU165" s="256" t="s">
        <v>84</v>
      </c>
      <c r="AV165" s="15" t="s">
        <v>140</v>
      </c>
      <c r="AW165" s="15" t="s">
        <v>35</v>
      </c>
      <c r="AX165" s="15" t="s">
        <v>82</v>
      </c>
      <c r="AY165" s="256" t="s">
        <v>133</v>
      </c>
    </row>
    <row r="166" spans="1:65" s="2" customFormat="1" ht="16.5" customHeight="1">
      <c r="A166" s="39"/>
      <c r="B166" s="40"/>
      <c r="C166" s="205" t="s">
        <v>224</v>
      </c>
      <c r="D166" s="205" t="s">
        <v>135</v>
      </c>
      <c r="E166" s="206" t="s">
        <v>225</v>
      </c>
      <c r="F166" s="207" t="s">
        <v>226</v>
      </c>
      <c r="G166" s="208" t="s">
        <v>145</v>
      </c>
      <c r="H166" s="209">
        <v>22.841</v>
      </c>
      <c r="I166" s="210"/>
      <c r="J166" s="211">
        <f>ROUND(I166*H166,2)</f>
        <v>0</v>
      </c>
      <c r="K166" s="207" t="s">
        <v>146</v>
      </c>
      <c r="L166" s="45"/>
      <c r="M166" s="212" t="s">
        <v>19</v>
      </c>
      <c r="N166" s="213" t="s">
        <v>45</v>
      </c>
      <c r="O166" s="85"/>
      <c r="P166" s="214">
        <f>O166*H166</f>
        <v>0</v>
      </c>
      <c r="Q166" s="214">
        <v>0.00269</v>
      </c>
      <c r="R166" s="214">
        <f>Q166*H166</f>
        <v>0.061442290000000004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140</v>
      </c>
      <c r="AT166" s="216" t="s">
        <v>135</v>
      </c>
      <c r="AU166" s="216" t="s">
        <v>84</v>
      </c>
      <c r="AY166" s="18" t="s">
        <v>133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82</v>
      </c>
      <c r="BK166" s="217">
        <f>ROUND(I166*H166,2)</f>
        <v>0</v>
      </c>
      <c r="BL166" s="18" t="s">
        <v>140</v>
      </c>
      <c r="BM166" s="216" t="s">
        <v>227</v>
      </c>
    </row>
    <row r="167" spans="1:47" s="2" customFormat="1" ht="12">
      <c r="A167" s="39"/>
      <c r="B167" s="40"/>
      <c r="C167" s="41"/>
      <c r="D167" s="218" t="s">
        <v>142</v>
      </c>
      <c r="E167" s="41"/>
      <c r="F167" s="219" t="s">
        <v>228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142</v>
      </c>
      <c r="AU167" s="18" t="s">
        <v>84</v>
      </c>
    </row>
    <row r="168" spans="1:47" s="2" customFormat="1" ht="12">
      <c r="A168" s="39"/>
      <c r="B168" s="40"/>
      <c r="C168" s="41"/>
      <c r="D168" s="223" t="s">
        <v>149</v>
      </c>
      <c r="E168" s="41"/>
      <c r="F168" s="224" t="s">
        <v>229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149</v>
      </c>
      <c r="AU168" s="18" t="s">
        <v>84</v>
      </c>
    </row>
    <row r="169" spans="1:51" s="13" customFormat="1" ht="12">
      <c r="A169" s="13"/>
      <c r="B169" s="225"/>
      <c r="C169" s="226"/>
      <c r="D169" s="218" t="s">
        <v>151</v>
      </c>
      <c r="E169" s="227" t="s">
        <v>19</v>
      </c>
      <c r="F169" s="228" t="s">
        <v>230</v>
      </c>
      <c r="G169" s="226"/>
      <c r="H169" s="227" t="s">
        <v>19</v>
      </c>
      <c r="I169" s="229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151</v>
      </c>
      <c r="AU169" s="234" t="s">
        <v>84</v>
      </c>
      <c r="AV169" s="13" t="s">
        <v>82</v>
      </c>
      <c r="AW169" s="13" t="s">
        <v>35</v>
      </c>
      <c r="AX169" s="13" t="s">
        <v>74</v>
      </c>
      <c r="AY169" s="234" t="s">
        <v>133</v>
      </c>
    </row>
    <row r="170" spans="1:51" s="14" customFormat="1" ht="12">
      <c r="A170" s="14"/>
      <c r="B170" s="235"/>
      <c r="C170" s="236"/>
      <c r="D170" s="218" t="s">
        <v>151</v>
      </c>
      <c r="E170" s="237" t="s">
        <v>19</v>
      </c>
      <c r="F170" s="238" t="s">
        <v>231</v>
      </c>
      <c r="G170" s="236"/>
      <c r="H170" s="239">
        <v>22.841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151</v>
      </c>
      <c r="AU170" s="245" t="s">
        <v>84</v>
      </c>
      <c r="AV170" s="14" t="s">
        <v>84</v>
      </c>
      <c r="AW170" s="14" t="s">
        <v>35</v>
      </c>
      <c r="AX170" s="14" t="s">
        <v>74</v>
      </c>
      <c r="AY170" s="245" t="s">
        <v>133</v>
      </c>
    </row>
    <row r="171" spans="1:51" s="15" customFormat="1" ht="12">
      <c r="A171" s="15"/>
      <c r="B171" s="246"/>
      <c r="C171" s="247"/>
      <c r="D171" s="218" t="s">
        <v>151</v>
      </c>
      <c r="E171" s="248" t="s">
        <v>19</v>
      </c>
      <c r="F171" s="249" t="s">
        <v>156</v>
      </c>
      <c r="G171" s="247"/>
      <c r="H171" s="250">
        <v>22.841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151</v>
      </c>
      <c r="AU171" s="256" t="s">
        <v>84</v>
      </c>
      <c r="AV171" s="15" t="s">
        <v>140</v>
      </c>
      <c r="AW171" s="15" t="s">
        <v>35</v>
      </c>
      <c r="AX171" s="15" t="s">
        <v>82</v>
      </c>
      <c r="AY171" s="256" t="s">
        <v>133</v>
      </c>
    </row>
    <row r="172" spans="1:65" s="2" customFormat="1" ht="16.5" customHeight="1">
      <c r="A172" s="39"/>
      <c r="B172" s="40"/>
      <c r="C172" s="205" t="s">
        <v>232</v>
      </c>
      <c r="D172" s="205" t="s">
        <v>135</v>
      </c>
      <c r="E172" s="206" t="s">
        <v>233</v>
      </c>
      <c r="F172" s="207" t="s">
        <v>234</v>
      </c>
      <c r="G172" s="208" t="s">
        <v>145</v>
      </c>
      <c r="H172" s="209">
        <v>22.841</v>
      </c>
      <c r="I172" s="210"/>
      <c r="J172" s="211">
        <f>ROUND(I172*H172,2)</f>
        <v>0</v>
      </c>
      <c r="K172" s="207" t="s">
        <v>146</v>
      </c>
      <c r="L172" s="45"/>
      <c r="M172" s="212" t="s">
        <v>19</v>
      </c>
      <c r="N172" s="213" t="s">
        <v>45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140</v>
      </c>
      <c r="AT172" s="216" t="s">
        <v>135</v>
      </c>
      <c r="AU172" s="216" t="s">
        <v>84</v>
      </c>
      <c r="AY172" s="18" t="s">
        <v>133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82</v>
      </c>
      <c r="BK172" s="217">
        <f>ROUND(I172*H172,2)</f>
        <v>0</v>
      </c>
      <c r="BL172" s="18" t="s">
        <v>140</v>
      </c>
      <c r="BM172" s="216" t="s">
        <v>235</v>
      </c>
    </row>
    <row r="173" spans="1:47" s="2" customFormat="1" ht="12">
      <c r="A173" s="39"/>
      <c r="B173" s="40"/>
      <c r="C173" s="41"/>
      <c r="D173" s="218" t="s">
        <v>142</v>
      </c>
      <c r="E173" s="41"/>
      <c r="F173" s="219" t="s">
        <v>236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142</v>
      </c>
      <c r="AU173" s="18" t="s">
        <v>84</v>
      </c>
    </row>
    <row r="174" spans="1:47" s="2" customFormat="1" ht="12">
      <c r="A174" s="39"/>
      <c r="B174" s="40"/>
      <c r="C174" s="41"/>
      <c r="D174" s="223" t="s">
        <v>149</v>
      </c>
      <c r="E174" s="41"/>
      <c r="F174" s="224" t="s">
        <v>237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149</v>
      </c>
      <c r="AU174" s="18" t="s">
        <v>84</v>
      </c>
    </row>
    <row r="175" spans="1:63" s="12" customFormat="1" ht="22.8" customHeight="1">
      <c r="A175" s="12"/>
      <c r="B175" s="189"/>
      <c r="C175" s="190"/>
      <c r="D175" s="191" t="s">
        <v>73</v>
      </c>
      <c r="E175" s="203" t="s">
        <v>157</v>
      </c>
      <c r="F175" s="203" t="s">
        <v>238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SUM(P176:P192)</f>
        <v>0</v>
      </c>
      <c r="Q175" s="197"/>
      <c r="R175" s="198">
        <f>SUM(R176:R192)</f>
        <v>3.24588752</v>
      </c>
      <c r="S175" s="197"/>
      <c r="T175" s="199">
        <f>SUM(T176:T192)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82</v>
      </c>
      <c r="AT175" s="201" t="s">
        <v>73</v>
      </c>
      <c r="AU175" s="201" t="s">
        <v>82</v>
      </c>
      <c r="AY175" s="200" t="s">
        <v>133</v>
      </c>
      <c r="BK175" s="202">
        <f>SUM(BK176:BK192)</f>
        <v>0</v>
      </c>
    </row>
    <row r="176" spans="1:65" s="2" customFormat="1" ht="24.15" customHeight="1">
      <c r="A176" s="39"/>
      <c r="B176" s="40"/>
      <c r="C176" s="205" t="s">
        <v>239</v>
      </c>
      <c r="D176" s="205" t="s">
        <v>135</v>
      </c>
      <c r="E176" s="206" t="s">
        <v>240</v>
      </c>
      <c r="F176" s="207" t="s">
        <v>241</v>
      </c>
      <c r="G176" s="208" t="s">
        <v>198</v>
      </c>
      <c r="H176" s="209">
        <v>0.128</v>
      </c>
      <c r="I176" s="210"/>
      <c r="J176" s="211">
        <f>ROUND(I176*H176,2)</f>
        <v>0</v>
      </c>
      <c r="K176" s="207" t="s">
        <v>146</v>
      </c>
      <c r="L176" s="45"/>
      <c r="M176" s="212" t="s">
        <v>19</v>
      </c>
      <c r="N176" s="213" t="s">
        <v>45</v>
      </c>
      <c r="O176" s="85"/>
      <c r="P176" s="214">
        <f>O176*H176</f>
        <v>0</v>
      </c>
      <c r="Q176" s="214">
        <v>0.01709</v>
      </c>
      <c r="R176" s="214">
        <f>Q176*H176</f>
        <v>0.00218752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140</v>
      </c>
      <c r="AT176" s="216" t="s">
        <v>135</v>
      </c>
      <c r="AU176" s="216" t="s">
        <v>84</v>
      </c>
      <c r="AY176" s="18" t="s">
        <v>133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82</v>
      </c>
      <c r="BK176" s="217">
        <f>ROUND(I176*H176,2)</f>
        <v>0</v>
      </c>
      <c r="BL176" s="18" t="s">
        <v>140</v>
      </c>
      <c r="BM176" s="216" t="s">
        <v>242</v>
      </c>
    </row>
    <row r="177" spans="1:47" s="2" customFormat="1" ht="12">
      <c r="A177" s="39"/>
      <c r="B177" s="40"/>
      <c r="C177" s="41"/>
      <c r="D177" s="218" t="s">
        <v>142</v>
      </c>
      <c r="E177" s="41"/>
      <c r="F177" s="219" t="s">
        <v>243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142</v>
      </c>
      <c r="AU177" s="18" t="s">
        <v>84</v>
      </c>
    </row>
    <row r="178" spans="1:47" s="2" customFormat="1" ht="12">
      <c r="A178" s="39"/>
      <c r="B178" s="40"/>
      <c r="C178" s="41"/>
      <c r="D178" s="223" t="s">
        <v>149</v>
      </c>
      <c r="E178" s="41"/>
      <c r="F178" s="224" t="s">
        <v>244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149</v>
      </c>
      <c r="AU178" s="18" t="s">
        <v>84</v>
      </c>
    </row>
    <row r="179" spans="1:65" s="2" customFormat="1" ht="16.5" customHeight="1">
      <c r="A179" s="39"/>
      <c r="B179" s="40"/>
      <c r="C179" s="258" t="s">
        <v>8</v>
      </c>
      <c r="D179" s="258" t="s">
        <v>195</v>
      </c>
      <c r="E179" s="259" t="s">
        <v>245</v>
      </c>
      <c r="F179" s="260" t="s">
        <v>246</v>
      </c>
      <c r="G179" s="261" t="s">
        <v>198</v>
      </c>
      <c r="H179" s="262">
        <v>0.128</v>
      </c>
      <c r="I179" s="263"/>
      <c r="J179" s="264">
        <f>ROUND(I179*H179,2)</f>
        <v>0</v>
      </c>
      <c r="K179" s="260" t="s">
        <v>146</v>
      </c>
      <c r="L179" s="265"/>
      <c r="M179" s="266" t="s">
        <v>19</v>
      </c>
      <c r="N179" s="267" t="s">
        <v>45</v>
      </c>
      <c r="O179" s="85"/>
      <c r="P179" s="214">
        <f>O179*H179</f>
        <v>0</v>
      </c>
      <c r="Q179" s="214">
        <v>1</v>
      </c>
      <c r="R179" s="214">
        <f>Q179*H179</f>
        <v>0.128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194</v>
      </c>
      <c r="AT179" s="216" t="s">
        <v>195</v>
      </c>
      <c r="AU179" s="216" t="s">
        <v>84</v>
      </c>
      <c r="AY179" s="18" t="s">
        <v>133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82</v>
      </c>
      <c r="BK179" s="217">
        <f>ROUND(I179*H179,2)</f>
        <v>0</v>
      </c>
      <c r="BL179" s="18" t="s">
        <v>140</v>
      </c>
      <c r="BM179" s="216" t="s">
        <v>247</v>
      </c>
    </row>
    <row r="180" spans="1:47" s="2" customFormat="1" ht="12">
      <c r="A180" s="39"/>
      <c r="B180" s="40"/>
      <c r="C180" s="41"/>
      <c r="D180" s="218" t="s">
        <v>142</v>
      </c>
      <c r="E180" s="41"/>
      <c r="F180" s="219" t="s">
        <v>246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142</v>
      </c>
      <c r="AU180" s="18" t="s">
        <v>84</v>
      </c>
    </row>
    <row r="181" spans="1:51" s="14" customFormat="1" ht="12">
      <c r="A181" s="14"/>
      <c r="B181" s="235"/>
      <c r="C181" s="236"/>
      <c r="D181" s="218" t="s">
        <v>151</v>
      </c>
      <c r="E181" s="237" t="s">
        <v>19</v>
      </c>
      <c r="F181" s="238" t="s">
        <v>248</v>
      </c>
      <c r="G181" s="236"/>
      <c r="H181" s="239">
        <v>0.128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151</v>
      </c>
      <c r="AU181" s="245" t="s">
        <v>84</v>
      </c>
      <c r="AV181" s="14" t="s">
        <v>84</v>
      </c>
      <c r="AW181" s="14" t="s">
        <v>35</v>
      </c>
      <c r="AX181" s="14" t="s">
        <v>82</v>
      </c>
      <c r="AY181" s="245" t="s">
        <v>133</v>
      </c>
    </row>
    <row r="182" spans="1:65" s="2" customFormat="1" ht="16.5" customHeight="1">
      <c r="A182" s="39"/>
      <c r="B182" s="40"/>
      <c r="C182" s="205" t="s">
        <v>249</v>
      </c>
      <c r="D182" s="205" t="s">
        <v>135</v>
      </c>
      <c r="E182" s="206" t="s">
        <v>250</v>
      </c>
      <c r="F182" s="207" t="s">
        <v>251</v>
      </c>
      <c r="G182" s="208" t="s">
        <v>138</v>
      </c>
      <c r="H182" s="209">
        <v>70</v>
      </c>
      <c r="I182" s="210"/>
      <c r="J182" s="211">
        <f>ROUND(I182*H182,2)</f>
        <v>0</v>
      </c>
      <c r="K182" s="207" t="s">
        <v>146</v>
      </c>
      <c r="L182" s="45"/>
      <c r="M182" s="212" t="s">
        <v>19</v>
      </c>
      <c r="N182" s="213" t="s">
        <v>45</v>
      </c>
      <c r="O182" s="85"/>
      <c r="P182" s="214">
        <f>O182*H182</f>
        <v>0</v>
      </c>
      <c r="Q182" s="214">
        <v>0.03351</v>
      </c>
      <c r="R182" s="214">
        <f>Q182*H182</f>
        <v>2.3457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140</v>
      </c>
      <c r="AT182" s="216" t="s">
        <v>135</v>
      </c>
      <c r="AU182" s="216" t="s">
        <v>84</v>
      </c>
      <c r="AY182" s="18" t="s">
        <v>133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82</v>
      </c>
      <c r="BK182" s="217">
        <f>ROUND(I182*H182,2)</f>
        <v>0</v>
      </c>
      <c r="BL182" s="18" t="s">
        <v>140</v>
      </c>
      <c r="BM182" s="216" t="s">
        <v>252</v>
      </c>
    </row>
    <row r="183" spans="1:47" s="2" customFormat="1" ht="12">
      <c r="A183" s="39"/>
      <c r="B183" s="40"/>
      <c r="C183" s="41"/>
      <c r="D183" s="218" t="s">
        <v>142</v>
      </c>
      <c r="E183" s="41"/>
      <c r="F183" s="219" t="s">
        <v>253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142</v>
      </c>
      <c r="AU183" s="18" t="s">
        <v>84</v>
      </c>
    </row>
    <row r="184" spans="1:47" s="2" customFormat="1" ht="12">
      <c r="A184" s="39"/>
      <c r="B184" s="40"/>
      <c r="C184" s="41"/>
      <c r="D184" s="223" t="s">
        <v>149</v>
      </c>
      <c r="E184" s="41"/>
      <c r="F184" s="224" t="s">
        <v>254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149</v>
      </c>
      <c r="AU184" s="18" t="s">
        <v>84</v>
      </c>
    </row>
    <row r="185" spans="1:51" s="13" customFormat="1" ht="12">
      <c r="A185" s="13"/>
      <c r="B185" s="225"/>
      <c r="C185" s="226"/>
      <c r="D185" s="218" t="s">
        <v>151</v>
      </c>
      <c r="E185" s="227" t="s">
        <v>19</v>
      </c>
      <c r="F185" s="228" t="s">
        <v>255</v>
      </c>
      <c r="G185" s="226"/>
      <c r="H185" s="227" t="s">
        <v>19</v>
      </c>
      <c r="I185" s="229"/>
      <c r="J185" s="226"/>
      <c r="K185" s="226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151</v>
      </c>
      <c r="AU185" s="234" t="s">
        <v>84</v>
      </c>
      <c r="AV185" s="13" t="s">
        <v>82</v>
      </c>
      <c r="AW185" s="13" t="s">
        <v>35</v>
      </c>
      <c r="AX185" s="13" t="s">
        <v>74</v>
      </c>
      <c r="AY185" s="234" t="s">
        <v>133</v>
      </c>
    </row>
    <row r="186" spans="1:51" s="14" customFormat="1" ht="12">
      <c r="A186" s="14"/>
      <c r="B186" s="235"/>
      <c r="C186" s="236"/>
      <c r="D186" s="218" t="s">
        <v>151</v>
      </c>
      <c r="E186" s="237" t="s">
        <v>19</v>
      </c>
      <c r="F186" s="238" t="s">
        <v>256</v>
      </c>
      <c r="G186" s="236"/>
      <c r="H186" s="239">
        <v>70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151</v>
      </c>
      <c r="AU186" s="245" t="s">
        <v>84</v>
      </c>
      <c r="AV186" s="14" t="s">
        <v>84</v>
      </c>
      <c r="AW186" s="14" t="s">
        <v>35</v>
      </c>
      <c r="AX186" s="14" t="s">
        <v>74</v>
      </c>
      <c r="AY186" s="245" t="s">
        <v>133</v>
      </c>
    </row>
    <row r="187" spans="1:51" s="15" customFormat="1" ht="12">
      <c r="A187" s="15"/>
      <c r="B187" s="246"/>
      <c r="C187" s="247"/>
      <c r="D187" s="218" t="s">
        <v>151</v>
      </c>
      <c r="E187" s="248" t="s">
        <v>19</v>
      </c>
      <c r="F187" s="249" t="s">
        <v>156</v>
      </c>
      <c r="G187" s="247"/>
      <c r="H187" s="250">
        <v>70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151</v>
      </c>
      <c r="AU187" s="256" t="s">
        <v>84</v>
      </c>
      <c r="AV187" s="15" t="s">
        <v>140</v>
      </c>
      <c r="AW187" s="15" t="s">
        <v>35</v>
      </c>
      <c r="AX187" s="15" t="s">
        <v>82</v>
      </c>
      <c r="AY187" s="256" t="s">
        <v>133</v>
      </c>
    </row>
    <row r="188" spans="1:65" s="2" customFormat="1" ht="16.5" customHeight="1">
      <c r="A188" s="39"/>
      <c r="B188" s="40"/>
      <c r="C188" s="258" t="s">
        <v>257</v>
      </c>
      <c r="D188" s="258" t="s">
        <v>195</v>
      </c>
      <c r="E188" s="259" t="s">
        <v>258</v>
      </c>
      <c r="F188" s="260" t="s">
        <v>259</v>
      </c>
      <c r="G188" s="261" t="s">
        <v>138</v>
      </c>
      <c r="H188" s="262">
        <v>70</v>
      </c>
      <c r="I188" s="263"/>
      <c r="J188" s="264">
        <f>ROUND(I188*H188,2)</f>
        <v>0</v>
      </c>
      <c r="K188" s="260" t="s">
        <v>146</v>
      </c>
      <c r="L188" s="265"/>
      <c r="M188" s="266" t="s">
        <v>19</v>
      </c>
      <c r="N188" s="267" t="s">
        <v>45</v>
      </c>
      <c r="O188" s="85"/>
      <c r="P188" s="214">
        <f>O188*H188</f>
        <v>0</v>
      </c>
      <c r="Q188" s="214">
        <v>0.011</v>
      </c>
      <c r="R188" s="214">
        <f>Q188*H188</f>
        <v>0.7699999999999999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194</v>
      </c>
      <c r="AT188" s="216" t="s">
        <v>195</v>
      </c>
      <c r="AU188" s="216" t="s">
        <v>84</v>
      </c>
      <c r="AY188" s="18" t="s">
        <v>133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82</v>
      </c>
      <c r="BK188" s="217">
        <f>ROUND(I188*H188,2)</f>
        <v>0</v>
      </c>
      <c r="BL188" s="18" t="s">
        <v>140</v>
      </c>
      <c r="BM188" s="216" t="s">
        <v>260</v>
      </c>
    </row>
    <row r="189" spans="1:47" s="2" customFormat="1" ht="12">
      <c r="A189" s="39"/>
      <c r="B189" s="40"/>
      <c r="C189" s="41"/>
      <c r="D189" s="218" t="s">
        <v>142</v>
      </c>
      <c r="E189" s="41"/>
      <c r="F189" s="219" t="s">
        <v>259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142</v>
      </c>
      <c r="AU189" s="18" t="s">
        <v>84</v>
      </c>
    </row>
    <row r="190" spans="1:51" s="13" customFormat="1" ht="12">
      <c r="A190" s="13"/>
      <c r="B190" s="225"/>
      <c r="C190" s="226"/>
      <c r="D190" s="218" t="s">
        <v>151</v>
      </c>
      <c r="E190" s="227" t="s">
        <v>19</v>
      </c>
      <c r="F190" s="228" t="s">
        <v>261</v>
      </c>
      <c r="G190" s="226"/>
      <c r="H190" s="227" t="s">
        <v>19</v>
      </c>
      <c r="I190" s="229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151</v>
      </c>
      <c r="AU190" s="234" t="s">
        <v>84</v>
      </c>
      <c r="AV190" s="13" t="s">
        <v>82</v>
      </c>
      <c r="AW190" s="13" t="s">
        <v>35</v>
      </c>
      <c r="AX190" s="13" t="s">
        <v>74</v>
      </c>
      <c r="AY190" s="234" t="s">
        <v>133</v>
      </c>
    </row>
    <row r="191" spans="1:51" s="14" customFormat="1" ht="12">
      <c r="A191" s="14"/>
      <c r="B191" s="235"/>
      <c r="C191" s="236"/>
      <c r="D191" s="218" t="s">
        <v>151</v>
      </c>
      <c r="E191" s="237" t="s">
        <v>19</v>
      </c>
      <c r="F191" s="238" t="s">
        <v>256</v>
      </c>
      <c r="G191" s="236"/>
      <c r="H191" s="239">
        <v>70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151</v>
      </c>
      <c r="AU191" s="245" t="s">
        <v>84</v>
      </c>
      <c r="AV191" s="14" t="s">
        <v>84</v>
      </c>
      <c r="AW191" s="14" t="s">
        <v>35</v>
      </c>
      <c r="AX191" s="14" t="s">
        <v>74</v>
      </c>
      <c r="AY191" s="245" t="s">
        <v>133</v>
      </c>
    </row>
    <row r="192" spans="1:51" s="15" customFormat="1" ht="12">
      <c r="A192" s="15"/>
      <c r="B192" s="246"/>
      <c r="C192" s="247"/>
      <c r="D192" s="218" t="s">
        <v>151</v>
      </c>
      <c r="E192" s="248" t="s">
        <v>19</v>
      </c>
      <c r="F192" s="249" t="s">
        <v>156</v>
      </c>
      <c r="G192" s="247"/>
      <c r="H192" s="250">
        <v>70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6" t="s">
        <v>151</v>
      </c>
      <c r="AU192" s="256" t="s">
        <v>84</v>
      </c>
      <c r="AV192" s="15" t="s">
        <v>140</v>
      </c>
      <c r="AW192" s="15" t="s">
        <v>35</v>
      </c>
      <c r="AX192" s="15" t="s">
        <v>82</v>
      </c>
      <c r="AY192" s="256" t="s">
        <v>133</v>
      </c>
    </row>
    <row r="193" spans="1:63" s="12" customFormat="1" ht="22.8" customHeight="1">
      <c r="A193" s="12"/>
      <c r="B193" s="189"/>
      <c r="C193" s="190"/>
      <c r="D193" s="191" t="s">
        <v>73</v>
      </c>
      <c r="E193" s="203" t="s">
        <v>174</v>
      </c>
      <c r="F193" s="203" t="s">
        <v>262</v>
      </c>
      <c r="G193" s="190"/>
      <c r="H193" s="190"/>
      <c r="I193" s="193"/>
      <c r="J193" s="204">
        <f>BK193</f>
        <v>0</v>
      </c>
      <c r="K193" s="190"/>
      <c r="L193" s="195"/>
      <c r="M193" s="196"/>
      <c r="N193" s="197"/>
      <c r="O193" s="197"/>
      <c r="P193" s="198">
        <f>SUM(P194:P214)</f>
        <v>0</v>
      </c>
      <c r="Q193" s="197"/>
      <c r="R193" s="198">
        <f>SUM(R194:R214)</f>
        <v>13.304299799999999</v>
      </c>
      <c r="S193" s="197"/>
      <c r="T193" s="199">
        <f>SUM(T194:T214)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0" t="s">
        <v>82</v>
      </c>
      <c r="AT193" s="201" t="s">
        <v>73</v>
      </c>
      <c r="AU193" s="201" t="s">
        <v>82</v>
      </c>
      <c r="AY193" s="200" t="s">
        <v>133</v>
      </c>
      <c r="BK193" s="202">
        <f>SUM(BK194:BK214)</f>
        <v>0</v>
      </c>
    </row>
    <row r="194" spans="1:65" s="2" customFormat="1" ht="16.5" customHeight="1">
      <c r="A194" s="39"/>
      <c r="B194" s="40"/>
      <c r="C194" s="205" t="s">
        <v>263</v>
      </c>
      <c r="D194" s="205" t="s">
        <v>135</v>
      </c>
      <c r="E194" s="206" t="s">
        <v>264</v>
      </c>
      <c r="F194" s="207" t="s">
        <v>265</v>
      </c>
      <c r="G194" s="208" t="s">
        <v>145</v>
      </c>
      <c r="H194" s="209">
        <v>110.59</v>
      </c>
      <c r="I194" s="210"/>
      <c r="J194" s="211">
        <f>ROUND(I194*H194,2)</f>
        <v>0</v>
      </c>
      <c r="K194" s="207" t="s">
        <v>146</v>
      </c>
      <c r="L194" s="45"/>
      <c r="M194" s="212" t="s">
        <v>19</v>
      </c>
      <c r="N194" s="213" t="s">
        <v>45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140</v>
      </c>
      <c r="AT194" s="216" t="s">
        <v>135</v>
      </c>
      <c r="AU194" s="216" t="s">
        <v>84</v>
      </c>
      <c r="AY194" s="18" t="s">
        <v>133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82</v>
      </c>
      <c r="BK194" s="217">
        <f>ROUND(I194*H194,2)</f>
        <v>0</v>
      </c>
      <c r="BL194" s="18" t="s">
        <v>140</v>
      </c>
      <c r="BM194" s="216" t="s">
        <v>266</v>
      </c>
    </row>
    <row r="195" spans="1:47" s="2" customFormat="1" ht="12">
      <c r="A195" s="39"/>
      <c r="B195" s="40"/>
      <c r="C195" s="41"/>
      <c r="D195" s="218" t="s">
        <v>142</v>
      </c>
      <c r="E195" s="41"/>
      <c r="F195" s="219" t="s">
        <v>267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142</v>
      </c>
      <c r="AU195" s="18" t="s">
        <v>84</v>
      </c>
    </row>
    <row r="196" spans="1:47" s="2" customFormat="1" ht="12">
      <c r="A196" s="39"/>
      <c r="B196" s="40"/>
      <c r="C196" s="41"/>
      <c r="D196" s="223" t="s">
        <v>149</v>
      </c>
      <c r="E196" s="41"/>
      <c r="F196" s="224" t="s">
        <v>268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149</v>
      </c>
      <c r="AU196" s="18" t="s">
        <v>84</v>
      </c>
    </row>
    <row r="197" spans="1:51" s="13" customFormat="1" ht="12">
      <c r="A197" s="13"/>
      <c r="B197" s="225"/>
      <c r="C197" s="226"/>
      <c r="D197" s="218" t="s">
        <v>151</v>
      </c>
      <c r="E197" s="227" t="s">
        <v>19</v>
      </c>
      <c r="F197" s="228" t="s">
        <v>152</v>
      </c>
      <c r="G197" s="226"/>
      <c r="H197" s="227" t="s">
        <v>19</v>
      </c>
      <c r="I197" s="229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151</v>
      </c>
      <c r="AU197" s="234" t="s">
        <v>84</v>
      </c>
      <c r="AV197" s="13" t="s">
        <v>82</v>
      </c>
      <c r="AW197" s="13" t="s">
        <v>35</v>
      </c>
      <c r="AX197" s="13" t="s">
        <v>74</v>
      </c>
      <c r="AY197" s="234" t="s">
        <v>133</v>
      </c>
    </row>
    <row r="198" spans="1:51" s="14" customFormat="1" ht="12">
      <c r="A198" s="14"/>
      <c r="B198" s="235"/>
      <c r="C198" s="236"/>
      <c r="D198" s="218" t="s">
        <v>151</v>
      </c>
      <c r="E198" s="237" t="s">
        <v>19</v>
      </c>
      <c r="F198" s="238" t="s">
        <v>153</v>
      </c>
      <c r="G198" s="236"/>
      <c r="H198" s="239">
        <v>11.39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151</v>
      </c>
      <c r="AU198" s="245" t="s">
        <v>84</v>
      </c>
      <c r="AV198" s="14" t="s">
        <v>84</v>
      </c>
      <c r="AW198" s="14" t="s">
        <v>35</v>
      </c>
      <c r="AX198" s="14" t="s">
        <v>74</v>
      </c>
      <c r="AY198" s="245" t="s">
        <v>133</v>
      </c>
    </row>
    <row r="199" spans="1:51" s="13" customFormat="1" ht="12">
      <c r="A199" s="13"/>
      <c r="B199" s="225"/>
      <c r="C199" s="226"/>
      <c r="D199" s="218" t="s">
        <v>151</v>
      </c>
      <c r="E199" s="227" t="s">
        <v>19</v>
      </c>
      <c r="F199" s="228" t="s">
        <v>154</v>
      </c>
      <c r="G199" s="226"/>
      <c r="H199" s="227" t="s">
        <v>19</v>
      </c>
      <c r="I199" s="229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151</v>
      </c>
      <c r="AU199" s="234" t="s">
        <v>84</v>
      </c>
      <c r="AV199" s="13" t="s">
        <v>82</v>
      </c>
      <c r="AW199" s="13" t="s">
        <v>35</v>
      </c>
      <c r="AX199" s="13" t="s">
        <v>74</v>
      </c>
      <c r="AY199" s="234" t="s">
        <v>133</v>
      </c>
    </row>
    <row r="200" spans="1:51" s="14" customFormat="1" ht="12">
      <c r="A200" s="14"/>
      <c r="B200" s="235"/>
      <c r="C200" s="236"/>
      <c r="D200" s="218" t="s">
        <v>151</v>
      </c>
      <c r="E200" s="237" t="s">
        <v>19</v>
      </c>
      <c r="F200" s="238" t="s">
        <v>269</v>
      </c>
      <c r="G200" s="236"/>
      <c r="H200" s="239">
        <v>52.2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151</v>
      </c>
      <c r="AU200" s="245" t="s">
        <v>84</v>
      </c>
      <c r="AV200" s="14" t="s">
        <v>84</v>
      </c>
      <c r="AW200" s="14" t="s">
        <v>35</v>
      </c>
      <c r="AX200" s="14" t="s">
        <v>74</v>
      </c>
      <c r="AY200" s="245" t="s">
        <v>133</v>
      </c>
    </row>
    <row r="201" spans="1:51" s="13" customFormat="1" ht="12">
      <c r="A201" s="13"/>
      <c r="B201" s="225"/>
      <c r="C201" s="226"/>
      <c r="D201" s="218" t="s">
        <v>151</v>
      </c>
      <c r="E201" s="227" t="s">
        <v>19</v>
      </c>
      <c r="F201" s="228" t="s">
        <v>270</v>
      </c>
      <c r="G201" s="226"/>
      <c r="H201" s="227" t="s">
        <v>19</v>
      </c>
      <c r="I201" s="229"/>
      <c r="J201" s="226"/>
      <c r="K201" s="226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151</v>
      </c>
      <c r="AU201" s="234" t="s">
        <v>84</v>
      </c>
      <c r="AV201" s="13" t="s">
        <v>82</v>
      </c>
      <c r="AW201" s="13" t="s">
        <v>35</v>
      </c>
      <c r="AX201" s="13" t="s">
        <v>74</v>
      </c>
      <c r="AY201" s="234" t="s">
        <v>133</v>
      </c>
    </row>
    <row r="202" spans="1:51" s="14" customFormat="1" ht="12">
      <c r="A202" s="14"/>
      <c r="B202" s="235"/>
      <c r="C202" s="236"/>
      <c r="D202" s="218" t="s">
        <v>151</v>
      </c>
      <c r="E202" s="237" t="s">
        <v>19</v>
      </c>
      <c r="F202" s="238" t="s">
        <v>271</v>
      </c>
      <c r="G202" s="236"/>
      <c r="H202" s="239">
        <v>47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151</v>
      </c>
      <c r="AU202" s="245" t="s">
        <v>84</v>
      </c>
      <c r="AV202" s="14" t="s">
        <v>84</v>
      </c>
      <c r="AW202" s="14" t="s">
        <v>35</v>
      </c>
      <c r="AX202" s="14" t="s">
        <v>74</v>
      </c>
      <c r="AY202" s="245" t="s">
        <v>133</v>
      </c>
    </row>
    <row r="203" spans="1:51" s="15" customFormat="1" ht="12">
      <c r="A203" s="15"/>
      <c r="B203" s="246"/>
      <c r="C203" s="247"/>
      <c r="D203" s="218" t="s">
        <v>151</v>
      </c>
      <c r="E203" s="248" t="s">
        <v>19</v>
      </c>
      <c r="F203" s="249" t="s">
        <v>156</v>
      </c>
      <c r="G203" s="247"/>
      <c r="H203" s="250">
        <v>110.59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6" t="s">
        <v>151</v>
      </c>
      <c r="AU203" s="256" t="s">
        <v>84</v>
      </c>
      <c r="AV203" s="15" t="s">
        <v>140</v>
      </c>
      <c r="AW203" s="15" t="s">
        <v>35</v>
      </c>
      <c r="AX203" s="15" t="s">
        <v>82</v>
      </c>
      <c r="AY203" s="256" t="s">
        <v>133</v>
      </c>
    </row>
    <row r="204" spans="1:65" s="2" customFormat="1" ht="21.75" customHeight="1">
      <c r="A204" s="39"/>
      <c r="B204" s="40"/>
      <c r="C204" s="205" t="s">
        <v>272</v>
      </c>
      <c r="D204" s="205" t="s">
        <v>135</v>
      </c>
      <c r="E204" s="206" t="s">
        <v>273</v>
      </c>
      <c r="F204" s="207" t="s">
        <v>274</v>
      </c>
      <c r="G204" s="208" t="s">
        <v>145</v>
      </c>
      <c r="H204" s="209">
        <v>63.59</v>
      </c>
      <c r="I204" s="210"/>
      <c r="J204" s="211">
        <f>ROUND(I204*H204,2)</f>
        <v>0</v>
      </c>
      <c r="K204" s="207" t="s">
        <v>146</v>
      </c>
      <c r="L204" s="45"/>
      <c r="M204" s="212" t="s">
        <v>19</v>
      </c>
      <c r="N204" s="213" t="s">
        <v>45</v>
      </c>
      <c r="O204" s="85"/>
      <c r="P204" s="214">
        <f>O204*H204</f>
        <v>0</v>
      </c>
      <c r="Q204" s="214">
        <v>0.08922</v>
      </c>
      <c r="R204" s="214">
        <f>Q204*H204</f>
        <v>5.6734998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140</v>
      </c>
      <c r="AT204" s="216" t="s">
        <v>135</v>
      </c>
      <c r="AU204" s="216" t="s">
        <v>84</v>
      </c>
      <c r="AY204" s="18" t="s">
        <v>133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82</v>
      </c>
      <c r="BK204" s="217">
        <f>ROUND(I204*H204,2)</f>
        <v>0</v>
      </c>
      <c r="BL204" s="18" t="s">
        <v>140</v>
      </c>
      <c r="BM204" s="216" t="s">
        <v>275</v>
      </c>
    </row>
    <row r="205" spans="1:47" s="2" customFormat="1" ht="12">
      <c r="A205" s="39"/>
      <c r="B205" s="40"/>
      <c r="C205" s="41"/>
      <c r="D205" s="218" t="s">
        <v>142</v>
      </c>
      <c r="E205" s="41"/>
      <c r="F205" s="219" t="s">
        <v>276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142</v>
      </c>
      <c r="AU205" s="18" t="s">
        <v>84</v>
      </c>
    </row>
    <row r="206" spans="1:47" s="2" customFormat="1" ht="12">
      <c r="A206" s="39"/>
      <c r="B206" s="40"/>
      <c r="C206" s="41"/>
      <c r="D206" s="223" t="s">
        <v>149</v>
      </c>
      <c r="E206" s="41"/>
      <c r="F206" s="224" t="s">
        <v>277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149</v>
      </c>
      <c r="AU206" s="18" t="s">
        <v>84</v>
      </c>
    </row>
    <row r="207" spans="1:51" s="13" customFormat="1" ht="12">
      <c r="A207" s="13"/>
      <c r="B207" s="225"/>
      <c r="C207" s="226"/>
      <c r="D207" s="218" t="s">
        <v>151</v>
      </c>
      <c r="E207" s="227" t="s">
        <v>19</v>
      </c>
      <c r="F207" s="228" t="s">
        <v>278</v>
      </c>
      <c r="G207" s="226"/>
      <c r="H207" s="227" t="s">
        <v>19</v>
      </c>
      <c r="I207" s="229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151</v>
      </c>
      <c r="AU207" s="234" t="s">
        <v>84</v>
      </c>
      <c r="AV207" s="13" t="s">
        <v>82</v>
      </c>
      <c r="AW207" s="13" t="s">
        <v>35</v>
      </c>
      <c r="AX207" s="13" t="s">
        <v>74</v>
      </c>
      <c r="AY207" s="234" t="s">
        <v>133</v>
      </c>
    </row>
    <row r="208" spans="1:51" s="13" customFormat="1" ht="12">
      <c r="A208" s="13"/>
      <c r="B208" s="225"/>
      <c r="C208" s="226"/>
      <c r="D208" s="218" t="s">
        <v>151</v>
      </c>
      <c r="E208" s="227" t="s">
        <v>19</v>
      </c>
      <c r="F208" s="228" t="s">
        <v>152</v>
      </c>
      <c r="G208" s="226"/>
      <c r="H208" s="227" t="s">
        <v>19</v>
      </c>
      <c r="I208" s="229"/>
      <c r="J208" s="226"/>
      <c r="K208" s="226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151</v>
      </c>
      <c r="AU208" s="234" t="s">
        <v>84</v>
      </c>
      <c r="AV208" s="13" t="s">
        <v>82</v>
      </c>
      <c r="AW208" s="13" t="s">
        <v>35</v>
      </c>
      <c r="AX208" s="13" t="s">
        <v>74</v>
      </c>
      <c r="AY208" s="234" t="s">
        <v>133</v>
      </c>
    </row>
    <row r="209" spans="1:51" s="14" customFormat="1" ht="12">
      <c r="A209" s="14"/>
      <c r="B209" s="235"/>
      <c r="C209" s="236"/>
      <c r="D209" s="218" t="s">
        <v>151</v>
      </c>
      <c r="E209" s="237" t="s">
        <v>19</v>
      </c>
      <c r="F209" s="238" t="s">
        <v>153</v>
      </c>
      <c r="G209" s="236"/>
      <c r="H209" s="239">
        <v>11.39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151</v>
      </c>
      <c r="AU209" s="245" t="s">
        <v>84</v>
      </c>
      <c r="AV209" s="14" t="s">
        <v>84</v>
      </c>
      <c r="AW209" s="14" t="s">
        <v>35</v>
      </c>
      <c r="AX209" s="14" t="s">
        <v>74</v>
      </c>
      <c r="AY209" s="245" t="s">
        <v>133</v>
      </c>
    </row>
    <row r="210" spans="1:51" s="13" customFormat="1" ht="12">
      <c r="A210" s="13"/>
      <c r="B210" s="225"/>
      <c r="C210" s="226"/>
      <c r="D210" s="218" t="s">
        <v>151</v>
      </c>
      <c r="E210" s="227" t="s">
        <v>19</v>
      </c>
      <c r="F210" s="228" t="s">
        <v>154</v>
      </c>
      <c r="G210" s="226"/>
      <c r="H210" s="227" t="s">
        <v>19</v>
      </c>
      <c r="I210" s="229"/>
      <c r="J210" s="226"/>
      <c r="K210" s="226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151</v>
      </c>
      <c r="AU210" s="234" t="s">
        <v>84</v>
      </c>
      <c r="AV210" s="13" t="s">
        <v>82</v>
      </c>
      <c r="AW210" s="13" t="s">
        <v>35</v>
      </c>
      <c r="AX210" s="13" t="s">
        <v>74</v>
      </c>
      <c r="AY210" s="234" t="s">
        <v>133</v>
      </c>
    </row>
    <row r="211" spans="1:51" s="14" customFormat="1" ht="12">
      <c r="A211" s="14"/>
      <c r="B211" s="235"/>
      <c r="C211" s="236"/>
      <c r="D211" s="218" t="s">
        <v>151</v>
      </c>
      <c r="E211" s="237" t="s">
        <v>19</v>
      </c>
      <c r="F211" s="238" t="s">
        <v>269</v>
      </c>
      <c r="G211" s="236"/>
      <c r="H211" s="239">
        <v>52.2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151</v>
      </c>
      <c r="AU211" s="245" t="s">
        <v>84</v>
      </c>
      <c r="AV211" s="14" t="s">
        <v>84</v>
      </c>
      <c r="AW211" s="14" t="s">
        <v>35</v>
      </c>
      <c r="AX211" s="14" t="s">
        <v>74</v>
      </c>
      <c r="AY211" s="245" t="s">
        <v>133</v>
      </c>
    </row>
    <row r="212" spans="1:51" s="15" customFormat="1" ht="12">
      <c r="A212" s="15"/>
      <c r="B212" s="246"/>
      <c r="C212" s="247"/>
      <c r="D212" s="218" t="s">
        <v>151</v>
      </c>
      <c r="E212" s="248" t="s">
        <v>19</v>
      </c>
      <c r="F212" s="249" t="s">
        <v>156</v>
      </c>
      <c r="G212" s="247"/>
      <c r="H212" s="250">
        <v>63.59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151</v>
      </c>
      <c r="AU212" s="256" t="s">
        <v>84</v>
      </c>
      <c r="AV212" s="15" t="s">
        <v>140</v>
      </c>
      <c r="AW212" s="15" t="s">
        <v>35</v>
      </c>
      <c r="AX212" s="15" t="s">
        <v>82</v>
      </c>
      <c r="AY212" s="256" t="s">
        <v>133</v>
      </c>
    </row>
    <row r="213" spans="1:65" s="2" customFormat="1" ht="16.5" customHeight="1">
      <c r="A213" s="39"/>
      <c r="B213" s="40"/>
      <c r="C213" s="258" t="s">
        <v>279</v>
      </c>
      <c r="D213" s="258" t="s">
        <v>195</v>
      </c>
      <c r="E213" s="259" t="s">
        <v>280</v>
      </c>
      <c r="F213" s="260" t="s">
        <v>281</v>
      </c>
      <c r="G213" s="261" t="s">
        <v>145</v>
      </c>
      <c r="H213" s="262">
        <v>63.59</v>
      </c>
      <c r="I213" s="263"/>
      <c r="J213" s="264">
        <f>ROUND(I213*H213,2)</f>
        <v>0</v>
      </c>
      <c r="K213" s="260" t="s">
        <v>146</v>
      </c>
      <c r="L213" s="265"/>
      <c r="M213" s="266" t="s">
        <v>19</v>
      </c>
      <c r="N213" s="267" t="s">
        <v>45</v>
      </c>
      <c r="O213" s="85"/>
      <c r="P213" s="214">
        <f>O213*H213</f>
        <v>0</v>
      </c>
      <c r="Q213" s="214">
        <v>0.12</v>
      </c>
      <c r="R213" s="214">
        <f>Q213*H213</f>
        <v>7.6308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194</v>
      </c>
      <c r="AT213" s="216" t="s">
        <v>195</v>
      </c>
      <c r="AU213" s="216" t="s">
        <v>84</v>
      </c>
      <c r="AY213" s="18" t="s">
        <v>133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82</v>
      </c>
      <c r="BK213" s="217">
        <f>ROUND(I213*H213,2)</f>
        <v>0</v>
      </c>
      <c r="BL213" s="18" t="s">
        <v>140</v>
      </c>
      <c r="BM213" s="216" t="s">
        <v>282</v>
      </c>
    </row>
    <row r="214" spans="1:47" s="2" customFormat="1" ht="12">
      <c r="A214" s="39"/>
      <c r="B214" s="40"/>
      <c r="C214" s="41"/>
      <c r="D214" s="218" t="s">
        <v>142</v>
      </c>
      <c r="E214" s="41"/>
      <c r="F214" s="219" t="s">
        <v>281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142</v>
      </c>
      <c r="AU214" s="18" t="s">
        <v>84</v>
      </c>
    </row>
    <row r="215" spans="1:63" s="12" customFormat="1" ht="22.8" customHeight="1">
      <c r="A215" s="12"/>
      <c r="B215" s="189"/>
      <c r="C215" s="190"/>
      <c r="D215" s="191" t="s">
        <v>73</v>
      </c>
      <c r="E215" s="203" t="s">
        <v>181</v>
      </c>
      <c r="F215" s="203" t="s">
        <v>283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SUM(P216:P223)</f>
        <v>0</v>
      </c>
      <c r="Q215" s="197"/>
      <c r="R215" s="198">
        <f>SUM(R216:R223)</f>
        <v>0.7817531999999999</v>
      </c>
      <c r="S215" s="197"/>
      <c r="T215" s="199">
        <f>SUM(T216:T223)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0" t="s">
        <v>82</v>
      </c>
      <c r="AT215" s="201" t="s">
        <v>73</v>
      </c>
      <c r="AU215" s="201" t="s">
        <v>82</v>
      </c>
      <c r="AY215" s="200" t="s">
        <v>133</v>
      </c>
      <c r="BK215" s="202">
        <f>SUM(BK216:BK223)</f>
        <v>0</v>
      </c>
    </row>
    <row r="216" spans="1:65" s="2" customFormat="1" ht="16.5" customHeight="1">
      <c r="A216" s="39"/>
      <c r="B216" s="40"/>
      <c r="C216" s="205" t="s">
        <v>284</v>
      </c>
      <c r="D216" s="205" t="s">
        <v>135</v>
      </c>
      <c r="E216" s="206" t="s">
        <v>285</v>
      </c>
      <c r="F216" s="207" t="s">
        <v>286</v>
      </c>
      <c r="G216" s="208" t="s">
        <v>145</v>
      </c>
      <c r="H216" s="209">
        <v>93.16</v>
      </c>
      <c r="I216" s="210"/>
      <c r="J216" s="211">
        <f>ROUND(I216*H216,2)</f>
        <v>0</v>
      </c>
      <c r="K216" s="207" t="s">
        <v>287</v>
      </c>
      <c r="L216" s="45"/>
      <c r="M216" s="212" t="s">
        <v>19</v>
      </c>
      <c r="N216" s="213" t="s">
        <v>45</v>
      </c>
      <c r="O216" s="85"/>
      <c r="P216" s="214">
        <f>O216*H216</f>
        <v>0</v>
      </c>
      <c r="Q216" s="214">
        <v>0.00327</v>
      </c>
      <c r="R216" s="214">
        <f>Q216*H216</f>
        <v>0.3046332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140</v>
      </c>
      <c r="AT216" s="216" t="s">
        <v>135</v>
      </c>
      <c r="AU216" s="216" t="s">
        <v>84</v>
      </c>
      <c r="AY216" s="18" t="s">
        <v>133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82</v>
      </c>
      <c r="BK216" s="217">
        <f>ROUND(I216*H216,2)</f>
        <v>0</v>
      </c>
      <c r="BL216" s="18" t="s">
        <v>140</v>
      </c>
      <c r="BM216" s="216" t="s">
        <v>288</v>
      </c>
    </row>
    <row r="217" spans="1:47" s="2" customFormat="1" ht="12">
      <c r="A217" s="39"/>
      <c r="B217" s="40"/>
      <c r="C217" s="41"/>
      <c r="D217" s="218" t="s">
        <v>142</v>
      </c>
      <c r="E217" s="41"/>
      <c r="F217" s="219" t="s">
        <v>289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142</v>
      </c>
      <c r="AU217" s="18" t="s">
        <v>84</v>
      </c>
    </row>
    <row r="218" spans="1:65" s="2" customFormat="1" ht="16.5" customHeight="1">
      <c r="A218" s="39"/>
      <c r="B218" s="40"/>
      <c r="C218" s="258" t="s">
        <v>290</v>
      </c>
      <c r="D218" s="258" t="s">
        <v>195</v>
      </c>
      <c r="E218" s="259" t="s">
        <v>291</v>
      </c>
      <c r="F218" s="260" t="s">
        <v>292</v>
      </c>
      <c r="G218" s="261" t="s">
        <v>145</v>
      </c>
      <c r="H218" s="262">
        <v>102.476</v>
      </c>
      <c r="I218" s="263"/>
      <c r="J218" s="264">
        <f>ROUND(I218*H218,2)</f>
        <v>0</v>
      </c>
      <c r="K218" s="260" t="s">
        <v>19</v>
      </c>
      <c r="L218" s="265"/>
      <c r="M218" s="266" t="s">
        <v>19</v>
      </c>
      <c r="N218" s="267" t="s">
        <v>45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194</v>
      </c>
      <c r="AT218" s="216" t="s">
        <v>195</v>
      </c>
      <c r="AU218" s="216" t="s">
        <v>84</v>
      </c>
      <c r="AY218" s="18" t="s">
        <v>133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82</v>
      </c>
      <c r="BK218" s="217">
        <f>ROUND(I218*H218,2)</f>
        <v>0</v>
      </c>
      <c r="BL218" s="18" t="s">
        <v>140</v>
      </c>
      <c r="BM218" s="216" t="s">
        <v>293</v>
      </c>
    </row>
    <row r="219" spans="1:47" s="2" customFormat="1" ht="12">
      <c r="A219" s="39"/>
      <c r="B219" s="40"/>
      <c r="C219" s="41"/>
      <c r="D219" s="218" t="s">
        <v>142</v>
      </c>
      <c r="E219" s="41"/>
      <c r="F219" s="219" t="s">
        <v>292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142</v>
      </c>
      <c r="AU219" s="18" t="s">
        <v>84</v>
      </c>
    </row>
    <row r="220" spans="1:51" s="14" customFormat="1" ht="12">
      <c r="A220" s="14"/>
      <c r="B220" s="235"/>
      <c r="C220" s="236"/>
      <c r="D220" s="218" t="s">
        <v>151</v>
      </c>
      <c r="E220" s="236"/>
      <c r="F220" s="238" t="s">
        <v>294</v>
      </c>
      <c r="G220" s="236"/>
      <c r="H220" s="239">
        <v>102.476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151</v>
      </c>
      <c r="AU220" s="245" t="s">
        <v>84</v>
      </c>
      <c r="AV220" s="14" t="s">
        <v>84</v>
      </c>
      <c r="AW220" s="14" t="s">
        <v>4</v>
      </c>
      <c r="AX220" s="14" t="s">
        <v>82</v>
      </c>
      <c r="AY220" s="245" t="s">
        <v>133</v>
      </c>
    </row>
    <row r="221" spans="1:65" s="2" customFormat="1" ht="16.5" customHeight="1">
      <c r="A221" s="39"/>
      <c r="B221" s="40"/>
      <c r="C221" s="205" t="s">
        <v>7</v>
      </c>
      <c r="D221" s="205" t="s">
        <v>135</v>
      </c>
      <c r="E221" s="206" t="s">
        <v>295</v>
      </c>
      <c r="F221" s="207" t="s">
        <v>296</v>
      </c>
      <c r="G221" s="208" t="s">
        <v>297</v>
      </c>
      <c r="H221" s="209">
        <v>3408</v>
      </c>
      <c r="I221" s="210"/>
      <c r="J221" s="211">
        <f>ROUND(I221*H221,2)</f>
        <v>0</v>
      </c>
      <c r="K221" s="207" t="s">
        <v>146</v>
      </c>
      <c r="L221" s="45"/>
      <c r="M221" s="212" t="s">
        <v>19</v>
      </c>
      <c r="N221" s="213" t="s">
        <v>45</v>
      </c>
      <c r="O221" s="85"/>
      <c r="P221" s="214">
        <f>O221*H221</f>
        <v>0</v>
      </c>
      <c r="Q221" s="214">
        <v>0.00014</v>
      </c>
      <c r="R221" s="214">
        <f>Q221*H221</f>
        <v>0.47711999999999993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140</v>
      </c>
      <c r="AT221" s="216" t="s">
        <v>135</v>
      </c>
      <c r="AU221" s="216" t="s">
        <v>84</v>
      </c>
      <c r="AY221" s="18" t="s">
        <v>133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82</v>
      </c>
      <c r="BK221" s="217">
        <f>ROUND(I221*H221,2)</f>
        <v>0</v>
      </c>
      <c r="BL221" s="18" t="s">
        <v>140</v>
      </c>
      <c r="BM221" s="216" t="s">
        <v>298</v>
      </c>
    </row>
    <row r="222" spans="1:47" s="2" customFormat="1" ht="12">
      <c r="A222" s="39"/>
      <c r="B222" s="40"/>
      <c r="C222" s="41"/>
      <c r="D222" s="218" t="s">
        <v>142</v>
      </c>
      <c r="E222" s="41"/>
      <c r="F222" s="219" t="s">
        <v>299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142</v>
      </c>
      <c r="AU222" s="18" t="s">
        <v>84</v>
      </c>
    </row>
    <row r="223" spans="1:47" s="2" customFormat="1" ht="12">
      <c r="A223" s="39"/>
      <c r="B223" s="40"/>
      <c r="C223" s="41"/>
      <c r="D223" s="223" t="s">
        <v>149</v>
      </c>
      <c r="E223" s="41"/>
      <c r="F223" s="224" t="s">
        <v>300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149</v>
      </c>
      <c r="AU223" s="18" t="s">
        <v>84</v>
      </c>
    </row>
    <row r="224" spans="1:63" s="12" customFormat="1" ht="22.8" customHeight="1">
      <c r="A224" s="12"/>
      <c r="B224" s="189"/>
      <c r="C224" s="190"/>
      <c r="D224" s="191" t="s">
        <v>73</v>
      </c>
      <c r="E224" s="203" t="s">
        <v>194</v>
      </c>
      <c r="F224" s="203" t="s">
        <v>301</v>
      </c>
      <c r="G224" s="190"/>
      <c r="H224" s="190"/>
      <c r="I224" s="193"/>
      <c r="J224" s="204">
        <f>BK224</f>
        <v>0</v>
      </c>
      <c r="K224" s="190"/>
      <c r="L224" s="195"/>
      <c r="M224" s="196"/>
      <c r="N224" s="197"/>
      <c r="O224" s="197"/>
      <c r="P224" s="198">
        <f>SUM(P225:P227)</f>
        <v>0</v>
      </c>
      <c r="Q224" s="197"/>
      <c r="R224" s="198">
        <f>SUM(R225:R227)</f>
        <v>0</v>
      </c>
      <c r="S224" s="197"/>
      <c r="T224" s="199">
        <f>SUM(T225:T227)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82</v>
      </c>
      <c r="AT224" s="201" t="s">
        <v>73</v>
      </c>
      <c r="AU224" s="201" t="s">
        <v>82</v>
      </c>
      <c r="AY224" s="200" t="s">
        <v>133</v>
      </c>
      <c r="BK224" s="202">
        <f>SUM(BK225:BK227)</f>
        <v>0</v>
      </c>
    </row>
    <row r="225" spans="1:65" s="2" customFormat="1" ht="16.5" customHeight="1">
      <c r="A225" s="39"/>
      <c r="B225" s="40"/>
      <c r="C225" s="205" t="s">
        <v>302</v>
      </c>
      <c r="D225" s="205" t="s">
        <v>135</v>
      </c>
      <c r="E225" s="206" t="s">
        <v>303</v>
      </c>
      <c r="F225" s="207" t="s">
        <v>304</v>
      </c>
      <c r="G225" s="208" t="s">
        <v>305</v>
      </c>
      <c r="H225" s="209">
        <v>8.5</v>
      </c>
      <c r="I225" s="210"/>
      <c r="J225" s="211">
        <f>ROUND(I225*H225,2)</f>
        <v>0</v>
      </c>
      <c r="K225" s="207" t="s">
        <v>146</v>
      </c>
      <c r="L225" s="45"/>
      <c r="M225" s="212" t="s">
        <v>19</v>
      </c>
      <c r="N225" s="213" t="s">
        <v>45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140</v>
      </c>
      <c r="AT225" s="216" t="s">
        <v>135</v>
      </c>
      <c r="AU225" s="216" t="s">
        <v>84</v>
      </c>
      <c r="AY225" s="18" t="s">
        <v>133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82</v>
      </c>
      <c r="BK225" s="217">
        <f>ROUND(I225*H225,2)</f>
        <v>0</v>
      </c>
      <c r="BL225" s="18" t="s">
        <v>140</v>
      </c>
      <c r="BM225" s="216" t="s">
        <v>306</v>
      </c>
    </row>
    <row r="226" spans="1:47" s="2" customFormat="1" ht="12">
      <c r="A226" s="39"/>
      <c r="B226" s="40"/>
      <c r="C226" s="41"/>
      <c r="D226" s="218" t="s">
        <v>142</v>
      </c>
      <c r="E226" s="41"/>
      <c r="F226" s="219" t="s">
        <v>307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142</v>
      </c>
      <c r="AU226" s="18" t="s">
        <v>84</v>
      </c>
    </row>
    <row r="227" spans="1:47" s="2" customFormat="1" ht="12">
      <c r="A227" s="39"/>
      <c r="B227" s="40"/>
      <c r="C227" s="41"/>
      <c r="D227" s="223" t="s">
        <v>149</v>
      </c>
      <c r="E227" s="41"/>
      <c r="F227" s="224" t="s">
        <v>308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149</v>
      </c>
      <c r="AU227" s="18" t="s">
        <v>84</v>
      </c>
    </row>
    <row r="228" spans="1:63" s="12" customFormat="1" ht="22.8" customHeight="1">
      <c r="A228" s="12"/>
      <c r="B228" s="189"/>
      <c r="C228" s="190"/>
      <c r="D228" s="191" t="s">
        <v>73</v>
      </c>
      <c r="E228" s="203" t="s">
        <v>201</v>
      </c>
      <c r="F228" s="203" t="s">
        <v>309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SUM(P229:P277)</f>
        <v>0</v>
      </c>
      <c r="Q228" s="197"/>
      <c r="R228" s="198">
        <f>SUM(R229:R277)</f>
        <v>6.43100425</v>
      </c>
      <c r="S228" s="197"/>
      <c r="T228" s="199">
        <f>SUM(T229:T277)</f>
        <v>1.8016000000000003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82</v>
      </c>
      <c r="AT228" s="201" t="s">
        <v>73</v>
      </c>
      <c r="AU228" s="201" t="s">
        <v>82</v>
      </c>
      <c r="AY228" s="200" t="s">
        <v>133</v>
      </c>
      <c r="BK228" s="202">
        <f>SUM(BK229:BK277)</f>
        <v>0</v>
      </c>
    </row>
    <row r="229" spans="1:65" s="2" customFormat="1" ht="16.5" customHeight="1">
      <c r="A229" s="39"/>
      <c r="B229" s="40"/>
      <c r="C229" s="205" t="s">
        <v>310</v>
      </c>
      <c r="D229" s="205" t="s">
        <v>135</v>
      </c>
      <c r="E229" s="206" t="s">
        <v>311</v>
      </c>
      <c r="F229" s="207" t="s">
        <v>312</v>
      </c>
      <c r="G229" s="208" t="s">
        <v>305</v>
      </c>
      <c r="H229" s="209">
        <v>28.605</v>
      </c>
      <c r="I229" s="210"/>
      <c r="J229" s="211">
        <f>ROUND(I229*H229,2)</f>
        <v>0</v>
      </c>
      <c r="K229" s="207" t="s">
        <v>146</v>
      </c>
      <c r="L229" s="45"/>
      <c r="M229" s="212" t="s">
        <v>19</v>
      </c>
      <c r="N229" s="213" t="s">
        <v>45</v>
      </c>
      <c r="O229" s="85"/>
      <c r="P229" s="214">
        <f>O229*H229</f>
        <v>0</v>
      </c>
      <c r="Q229" s="214">
        <v>0.16849</v>
      </c>
      <c r="R229" s="214">
        <f>Q229*H229</f>
        <v>4.81965645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249</v>
      </c>
      <c r="AT229" s="216" t="s">
        <v>135</v>
      </c>
      <c r="AU229" s="216" t="s">
        <v>84</v>
      </c>
      <c r="AY229" s="18" t="s">
        <v>133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82</v>
      </c>
      <c r="BK229" s="217">
        <f>ROUND(I229*H229,2)</f>
        <v>0</v>
      </c>
      <c r="BL229" s="18" t="s">
        <v>249</v>
      </c>
      <c r="BM229" s="216" t="s">
        <v>313</v>
      </c>
    </row>
    <row r="230" spans="1:47" s="2" customFormat="1" ht="12">
      <c r="A230" s="39"/>
      <c r="B230" s="40"/>
      <c r="C230" s="41"/>
      <c r="D230" s="218" t="s">
        <v>142</v>
      </c>
      <c r="E230" s="41"/>
      <c r="F230" s="219" t="s">
        <v>314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142</v>
      </c>
      <c r="AU230" s="18" t="s">
        <v>84</v>
      </c>
    </row>
    <row r="231" spans="1:47" s="2" customFormat="1" ht="12">
      <c r="A231" s="39"/>
      <c r="B231" s="40"/>
      <c r="C231" s="41"/>
      <c r="D231" s="223" t="s">
        <v>149</v>
      </c>
      <c r="E231" s="41"/>
      <c r="F231" s="224" t="s">
        <v>315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149</v>
      </c>
      <c r="AU231" s="18" t="s">
        <v>84</v>
      </c>
    </row>
    <row r="232" spans="1:51" s="14" customFormat="1" ht="12">
      <c r="A232" s="14"/>
      <c r="B232" s="235"/>
      <c r="C232" s="236"/>
      <c r="D232" s="218" t="s">
        <v>151</v>
      </c>
      <c r="E232" s="237" t="s">
        <v>19</v>
      </c>
      <c r="F232" s="238" t="s">
        <v>316</v>
      </c>
      <c r="G232" s="236"/>
      <c r="H232" s="239">
        <v>28.605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151</v>
      </c>
      <c r="AU232" s="245" t="s">
        <v>84</v>
      </c>
      <c r="AV232" s="14" t="s">
        <v>84</v>
      </c>
      <c r="AW232" s="14" t="s">
        <v>35</v>
      </c>
      <c r="AX232" s="14" t="s">
        <v>74</v>
      </c>
      <c r="AY232" s="245" t="s">
        <v>133</v>
      </c>
    </row>
    <row r="233" spans="1:51" s="15" customFormat="1" ht="12">
      <c r="A233" s="15"/>
      <c r="B233" s="246"/>
      <c r="C233" s="247"/>
      <c r="D233" s="218" t="s">
        <v>151</v>
      </c>
      <c r="E233" s="248" t="s">
        <v>19</v>
      </c>
      <c r="F233" s="249" t="s">
        <v>156</v>
      </c>
      <c r="G233" s="247"/>
      <c r="H233" s="250">
        <v>28.605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6" t="s">
        <v>151</v>
      </c>
      <c r="AU233" s="256" t="s">
        <v>84</v>
      </c>
      <c r="AV233" s="15" t="s">
        <v>140</v>
      </c>
      <c r="AW233" s="15" t="s">
        <v>35</v>
      </c>
      <c r="AX233" s="15" t="s">
        <v>82</v>
      </c>
      <c r="AY233" s="256" t="s">
        <v>133</v>
      </c>
    </row>
    <row r="234" spans="1:65" s="2" customFormat="1" ht="16.5" customHeight="1">
      <c r="A234" s="39"/>
      <c r="B234" s="40"/>
      <c r="C234" s="258" t="s">
        <v>317</v>
      </c>
      <c r="D234" s="258" t="s">
        <v>195</v>
      </c>
      <c r="E234" s="259" t="s">
        <v>318</v>
      </c>
      <c r="F234" s="260" t="s">
        <v>319</v>
      </c>
      <c r="G234" s="261" t="s">
        <v>305</v>
      </c>
      <c r="H234" s="262">
        <v>28.605</v>
      </c>
      <c r="I234" s="263"/>
      <c r="J234" s="264">
        <f>ROUND(I234*H234,2)</f>
        <v>0</v>
      </c>
      <c r="K234" s="260" t="s">
        <v>146</v>
      </c>
      <c r="L234" s="265"/>
      <c r="M234" s="266" t="s">
        <v>19</v>
      </c>
      <c r="N234" s="267" t="s">
        <v>45</v>
      </c>
      <c r="O234" s="85"/>
      <c r="P234" s="214">
        <f>O234*H234</f>
        <v>0</v>
      </c>
      <c r="Q234" s="214">
        <v>0.05612</v>
      </c>
      <c r="R234" s="214">
        <f>Q234*H234</f>
        <v>1.6053126000000002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320</v>
      </c>
      <c r="AT234" s="216" t="s">
        <v>195</v>
      </c>
      <c r="AU234" s="216" t="s">
        <v>84</v>
      </c>
      <c r="AY234" s="18" t="s">
        <v>133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82</v>
      </c>
      <c r="BK234" s="217">
        <f>ROUND(I234*H234,2)</f>
        <v>0</v>
      </c>
      <c r="BL234" s="18" t="s">
        <v>249</v>
      </c>
      <c r="BM234" s="216" t="s">
        <v>321</v>
      </c>
    </row>
    <row r="235" spans="1:47" s="2" customFormat="1" ht="12">
      <c r="A235" s="39"/>
      <c r="B235" s="40"/>
      <c r="C235" s="41"/>
      <c r="D235" s="218" t="s">
        <v>142</v>
      </c>
      <c r="E235" s="41"/>
      <c r="F235" s="219" t="s">
        <v>319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142</v>
      </c>
      <c r="AU235" s="18" t="s">
        <v>84</v>
      </c>
    </row>
    <row r="236" spans="1:65" s="2" customFormat="1" ht="16.5" customHeight="1">
      <c r="A236" s="39"/>
      <c r="B236" s="40"/>
      <c r="C236" s="205" t="s">
        <v>322</v>
      </c>
      <c r="D236" s="205" t="s">
        <v>135</v>
      </c>
      <c r="E236" s="206" t="s">
        <v>323</v>
      </c>
      <c r="F236" s="207" t="s">
        <v>324</v>
      </c>
      <c r="G236" s="208" t="s">
        <v>145</v>
      </c>
      <c r="H236" s="209">
        <v>1.12</v>
      </c>
      <c r="I236" s="210"/>
      <c r="J236" s="211">
        <f>ROUND(I236*H236,2)</f>
        <v>0</v>
      </c>
      <c r="K236" s="207" t="s">
        <v>146</v>
      </c>
      <c r="L236" s="45"/>
      <c r="M236" s="212" t="s">
        <v>19</v>
      </c>
      <c r="N236" s="213" t="s">
        <v>45</v>
      </c>
      <c r="O236" s="85"/>
      <c r="P236" s="214">
        <f>O236*H236</f>
        <v>0</v>
      </c>
      <c r="Q236" s="214">
        <v>0.00121</v>
      </c>
      <c r="R236" s="214">
        <f>Q236*H236</f>
        <v>0.0013552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140</v>
      </c>
      <c r="AT236" s="216" t="s">
        <v>135</v>
      </c>
      <c r="AU236" s="216" t="s">
        <v>84</v>
      </c>
      <c r="AY236" s="18" t="s">
        <v>133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82</v>
      </c>
      <c r="BK236" s="217">
        <f>ROUND(I236*H236,2)</f>
        <v>0</v>
      </c>
      <c r="BL236" s="18" t="s">
        <v>140</v>
      </c>
      <c r="BM236" s="216" t="s">
        <v>325</v>
      </c>
    </row>
    <row r="237" spans="1:47" s="2" customFormat="1" ht="12">
      <c r="A237" s="39"/>
      <c r="B237" s="40"/>
      <c r="C237" s="41"/>
      <c r="D237" s="218" t="s">
        <v>142</v>
      </c>
      <c r="E237" s="41"/>
      <c r="F237" s="219" t="s">
        <v>326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142</v>
      </c>
      <c r="AU237" s="18" t="s">
        <v>84</v>
      </c>
    </row>
    <row r="238" spans="1:47" s="2" customFormat="1" ht="12">
      <c r="A238" s="39"/>
      <c r="B238" s="40"/>
      <c r="C238" s="41"/>
      <c r="D238" s="223" t="s">
        <v>149</v>
      </c>
      <c r="E238" s="41"/>
      <c r="F238" s="224" t="s">
        <v>327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149</v>
      </c>
      <c r="AU238" s="18" t="s">
        <v>84</v>
      </c>
    </row>
    <row r="239" spans="1:51" s="13" customFormat="1" ht="12">
      <c r="A239" s="13"/>
      <c r="B239" s="225"/>
      <c r="C239" s="226"/>
      <c r="D239" s="218" t="s">
        <v>151</v>
      </c>
      <c r="E239" s="227" t="s">
        <v>19</v>
      </c>
      <c r="F239" s="228" t="s">
        <v>328</v>
      </c>
      <c r="G239" s="226"/>
      <c r="H239" s="227" t="s">
        <v>19</v>
      </c>
      <c r="I239" s="229"/>
      <c r="J239" s="226"/>
      <c r="K239" s="226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151</v>
      </c>
      <c r="AU239" s="234" t="s">
        <v>84</v>
      </c>
      <c r="AV239" s="13" t="s">
        <v>82</v>
      </c>
      <c r="AW239" s="13" t="s">
        <v>35</v>
      </c>
      <c r="AX239" s="13" t="s">
        <v>74</v>
      </c>
      <c r="AY239" s="234" t="s">
        <v>133</v>
      </c>
    </row>
    <row r="240" spans="1:51" s="14" customFormat="1" ht="12">
      <c r="A240" s="14"/>
      <c r="B240" s="235"/>
      <c r="C240" s="236"/>
      <c r="D240" s="218" t="s">
        <v>151</v>
      </c>
      <c r="E240" s="237" t="s">
        <v>19</v>
      </c>
      <c r="F240" s="238" t="s">
        <v>329</v>
      </c>
      <c r="G240" s="236"/>
      <c r="H240" s="239">
        <v>0.8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151</v>
      </c>
      <c r="AU240" s="245" t="s">
        <v>84</v>
      </c>
      <c r="AV240" s="14" t="s">
        <v>84</v>
      </c>
      <c r="AW240" s="14" t="s">
        <v>35</v>
      </c>
      <c r="AX240" s="14" t="s">
        <v>74</v>
      </c>
      <c r="AY240" s="245" t="s">
        <v>133</v>
      </c>
    </row>
    <row r="241" spans="1:51" s="14" customFormat="1" ht="12">
      <c r="A241" s="14"/>
      <c r="B241" s="235"/>
      <c r="C241" s="236"/>
      <c r="D241" s="218" t="s">
        <v>151</v>
      </c>
      <c r="E241" s="237" t="s">
        <v>19</v>
      </c>
      <c r="F241" s="238" t="s">
        <v>330</v>
      </c>
      <c r="G241" s="236"/>
      <c r="H241" s="239">
        <v>0.32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151</v>
      </c>
      <c r="AU241" s="245" t="s">
        <v>84</v>
      </c>
      <c r="AV241" s="14" t="s">
        <v>84</v>
      </c>
      <c r="AW241" s="14" t="s">
        <v>35</v>
      </c>
      <c r="AX241" s="14" t="s">
        <v>74</v>
      </c>
      <c r="AY241" s="245" t="s">
        <v>133</v>
      </c>
    </row>
    <row r="242" spans="1:51" s="15" customFormat="1" ht="12">
      <c r="A242" s="15"/>
      <c r="B242" s="246"/>
      <c r="C242" s="247"/>
      <c r="D242" s="218" t="s">
        <v>151</v>
      </c>
      <c r="E242" s="248" t="s">
        <v>19</v>
      </c>
      <c r="F242" s="249" t="s">
        <v>156</v>
      </c>
      <c r="G242" s="247"/>
      <c r="H242" s="250">
        <v>1.12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6" t="s">
        <v>151</v>
      </c>
      <c r="AU242" s="256" t="s">
        <v>84</v>
      </c>
      <c r="AV242" s="15" t="s">
        <v>140</v>
      </c>
      <c r="AW242" s="15" t="s">
        <v>35</v>
      </c>
      <c r="AX242" s="15" t="s">
        <v>82</v>
      </c>
      <c r="AY242" s="256" t="s">
        <v>133</v>
      </c>
    </row>
    <row r="243" spans="1:65" s="2" customFormat="1" ht="16.5" customHeight="1">
      <c r="A243" s="39"/>
      <c r="B243" s="40"/>
      <c r="C243" s="205" t="s">
        <v>331</v>
      </c>
      <c r="D243" s="205" t="s">
        <v>135</v>
      </c>
      <c r="E243" s="206" t="s">
        <v>332</v>
      </c>
      <c r="F243" s="207" t="s">
        <v>333</v>
      </c>
      <c r="G243" s="208" t="s">
        <v>138</v>
      </c>
      <c r="H243" s="209">
        <v>26</v>
      </c>
      <c r="I243" s="210"/>
      <c r="J243" s="211">
        <f>ROUND(I243*H243,2)</f>
        <v>0</v>
      </c>
      <c r="K243" s="207" t="s">
        <v>146</v>
      </c>
      <c r="L243" s="45"/>
      <c r="M243" s="212" t="s">
        <v>19</v>
      </c>
      <c r="N243" s="213" t="s">
        <v>45</v>
      </c>
      <c r="O243" s="85"/>
      <c r="P243" s="214">
        <f>O243*H243</f>
        <v>0</v>
      </c>
      <c r="Q243" s="214">
        <v>0.00018</v>
      </c>
      <c r="R243" s="214">
        <f>Q243*H243</f>
        <v>0.00468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140</v>
      </c>
      <c r="AT243" s="216" t="s">
        <v>135</v>
      </c>
      <c r="AU243" s="216" t="s">
        <v>84</v>
      </c>
      <c r="AY243" s="18" t="s">
        <v>133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82</v>
      </c>
      <c r="BK243" s="217">
        <f>ROUND(I243*H243,2)</f>
        <v>0</v>
      </c>
      <c r="BL243" s="18" t="s">
        <v>140</v>
      </c>
      <c r="BM243" s="216" t="s">
        <v>334</v>
      </c>
    </row>
    <row r="244" spans="1:47" s="2" customFormat="1" ht="12">
      <c r="A244" s="39"/>
      <c r="B244" s="40"/>
      <c r="C244" s="41"/>
      <c r="D244" s="218" t="s">
        <v>142</v>
      </c>
      <c r="E244" s="41"/>
      <c r="F244" s="219" t="s">
        <v>335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142</v>
      </c>
      <c r="AU244" s="18" t="s">
        <v>84</v>
      </c>
    </row>
    <row r="245" spans="1:47" s="2" customFormat="1" ht="12">
      <c r="A245" s="39"/>
      <c r="B245" s="40"/>
      <c r="C245" s="41"/>
      <c r="D245" s="223" t="s">
        <v>149</v>
      </c>
      <c r="E245" s="41"/>
      <c r="F245" s="224" t="s">
        <v>336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149</v>
      </c>
      <c r="AU245" s="18" t="s">
        <v>84</v>
      </c>
    </row>
    <row r="246" spans="1:51" s="13" customFormat="1" ht="12">
      <c r="A246" s="13"/>
      <c r="B246" s="225"/>
      <c r="C246" s="226"/>
      <c r="D246" s="218" t="s">
        <v>151</v>
      </c>
      <c r="E246" s="227" t="s">
        <v>19</v>
      </c>
      <c r="F246" s="228" t="s">
        <v>337</v>
      </c>
      <c r="G246" s="226"/>
      <c r="H246" s="227" t="s">
        <v>19</v>
      </c>
      <c r="I246" s="229"/>
      <c r="J246" s="226"/>
      <c r="K246" s="226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151</v>
      </c>
      <c r="AU246" s="234" t="s">
        <v>84</v>
      </c>
      <c r="AV246" s="13" t="s">
        <v>82</v>
      </c>
      <c r="AW246" s="13" t="s">
        <v>35</v>
      </c>
      <c r="AX246" s="13" t="s">
        <v>74</v>
      </c>
      <c r="AY246" s="234" t="s">
        <v>133</v>
      </c>
    </row>
    <row r="247" spans="1:51" s="14" customFormat="1" ht="12">
      <c r="A247" s="14"/>
      <c r="B247" s="235"/>
      <c r="C247" s="236"/>
      <c r="D247" s="218" t="s">
        <v>151</v>
      </c>
      <c r="E247" s="237" t="s">
        <v>19</v>
      </c>
      <c r="F247" s="238" t="s">
        <v>338</v>
      </c>
      <c r="G247" s="236"/>
      <c r="H247" s="239">
        <v>26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151</v>
      </c>
      <c r="AU247" s="245" t="s">
        <v>84</v>
      </c>
      <c r="AV247" s="14" t="s">
        <v>84</v>
      </c>
      <c r="AW247" s="14" t="s">
        <v>35</v>
      </c>
      <c r="AX247" s="14" t="s">
        <v>74</v>
      </c>
      <c r="AY247" s="245" t="s">
        <v>133</v>
      </c>
    </row>
    <row r="248" spans="1:51" s="15" customFormat="1" ht="12">
      <c r="A248" s="15"/>
      <c r="B248" s="246"/>
      <c r="C248" s="247"/>
      <c r="D248" s="218" t="s">
        <v>151</v>
      </c>
      <c r="E248" s="248" t="s">
        <v>19</v>
      </c>
      <c r="F248" s="249" t="s">
        <v>156</v>
      </c>
      <c r="G248" s="247"/>
      <c r="H248" s="250">
        <v>26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151</v>
      </c>
      <c r="AU248" s="256" t="s">
        <v>84</v>
      </c>
      <c r="AV248" s="15" t="s">
        <v>140</v>
      </c>
      <c r="AW248" s="15" t="s">
        <v>35</v>
      </c>
      <c r="AX248" s="15" t="s">
        <v>82</v>
      </c>
      <c r="AY248" s="256" t="s">
        <v>133</v>
      </c>
    </row>
    <row r="249" spans="1:65" s="2" customFormat="1" ht="16.5" customHeight="1">
      <c r="A249" s="39"/>
      <c r="B249" s="40"/>
      <c r="C249" s="205" t="s">
        <v>339</v>
      </c>
      <c r="D249" s="205" t="s">
        <v>135</v>
      </c>
      <c r="E249" s="206" t="s">
        <v>340</v>
      </c>
      <c r="F249" s="207" t="s">
        <v>341</v>
      </c>
      <c r="G249" s="208" t="s">
        <v>138</v>
      </c>
      <c r="H249" s="209">
        <v>1</v>
      </c>
      <c r="I249" s="210"/>
      <c r="J249" s="211">
        <f>ROUND(I249*H249,2)</f>
        <v>0</v>
      </c>
      <c r="K249" s="207" t="s">
        <v>146</v>
      </c>
      <c r="L249" s="45"/>
      <c r="M249" s="212" t="s">
        <v>19</v>
      </c>
      <c r="N249" s="213" t="s">
        <v>45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0.054</v>
      </c>
      <c r="T249" s="215">
        <f>S249*H249</f>
        <v>0.054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140</v>
      </c>
      <c r="AT249" s="216" t="s">
        <v>135</v>
      </c>
      <c r="AU249" s="216" t="s">
        <v>84</v>
      </c>
      <c r="AY249" s="18" t="s">
        <v>133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82</v>
      </c>
      <c r="BK249" s="217">
        <f>ROUND(I249*H249,2)</f>
        <v>0</v>
      </c>
      <c r="BL249" s="18" t="s">
        <v>140</v>
      </c>
      <c r="BM249" s="216" t="s">
        <v>342</v>
      </c>
    </row>
    <row r="250" spans="1:47" s="2" customFormat="1" ht="12">
      <c r="A250" s="39"/>
      <c r="B250" s="40"/>
      <c r="C250" s="41"/>
      <c r="D250" s="218" t="s">
        <v>142</v>
      </c>
      <c r="E250" s="41"/>
      <c r="F250" s="219" t="s">
        <v>343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142</v>
      </c>
      <c r="AU250" s="18" t="s">
        <v>84</v>
      </c>
    </row>
    <row r="251" spans="1:47" s="2" customFormat="1" ht="12">
      <c r="A251" s="39"/>
      <c r="B251" s="40"/>
      <c r="C251" s="41"/>
      <c r="D251" s="223" t="s">
        <v>149</v>
      </c>
      <c r="E251" s="41"/>
      <c r="F251" s="224" t="s">
        <v>344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149</v>
      </c>
      <c r="AU251" s="18" t="s">
        <v>84</v>
      </c>
    </row>
    <row r="252" spans="1:51" s="13" customFormat="1" ht="12">
      <c r="A252" s="13"/>
      <c r="B252" s="225"/>
      <c r="C252" s="226"/>
      <c r="D252" s="218" t="s">
        <v>151</v>
      </c>
      <c r="E252" s="227" t="s">
        <v>19</v>
      </c>
      <c r="F252" s="228" t="s">
        <v>345</v>
      </c>
      <c r="G252" s="226"/>
      <c r="H252" s="227" t="s">
        <v>19</v>
      </c>
      <c r="I252" s="229"/>
      <c r="J252" s="226"/>
      <c r="K252" s="226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151</v>
      </c>
      <c r="AU252" s="234" t="s">
        <v>84</v>
      </c>
      <c r="AV252" s="13" t="s">
        <v>82</v>
      </c>
      <c r="AW252" s="13" t="s">
        <v>35</v>
      </c>
      <c r="AX252" s="13" t="s">
        <v>74</v>
      </c>
      <c r="AY252" s="234" t="s">
        <v>133</v>
      </c>
    </row>
    <row r="253" spans="1:51" s="14" customFormat="1" ht="12">
      <c r="A253" s="14"/>
      <c r="B253" s="235"/>
      <c r="C253" s="236"/>
      <c r="D253" s="218" t="s">
        <v>151</v>
      </c>
      <c r="E253" s="237" t="s">
        <v>19</v>
      </c>
      <c r="F253" s="238" t="s">
        <v>82</v>
      </c>
      <c r="G253" s="236"/>
      <c r="H253" s="239">
        <v>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151</v>
      </c>
      <c r="AU253" s="245" t="s">
        <v>84</v>
      </c>
      <c r="AV253" s="14" t="s">
        <v>84</v>
      </c>
      <c r="AW253" s="14" t="s">
        <v>35</v>
      </c>
      <c r="AX253" s="14" t="s">
        <v>74</v>
      </c>
      <c r="AY253" s="245" t="s">
        <v>133</v>
      </c>
    </row>
    <row r="254" spans="1:51" s="15" customFormat="1" ht="12">
      <c r="A254" s="15"/>
      <c r="B254" s="246"/>
      <c r="C254" s="247"/>
      <c r="D254" s="218" t="s">
        <v>151</v>
      </c>
      <c r="E254" s="248" t="s">
        <v>19</v>
      </c>
      <c r="F254" s="249" t="s">
        <v>156</v>
      </c>
      <c r="G254" s="247"/>
      <c r="H254" s="250">
        <v>1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6" t="s">
        <v>151</v>
      </c>
      <c r="AU254" s="256" t="s">
        <v>84</v>
      </c>
      <c r="AV254" s="15" t="s">
        <v>140</v>
      </c>
      <c r="AW254" s="15" t="s">
        <v>35</v>
      </c>
      <c r="AX254" s="15" t="s">
        <v>82</v>
      </c>
      <c r="AY254" s="256" t="s">
        <v>133</v>
      </c>
    </row>
    <row r="255" spans="1:65" s="2" customFormat="1" ht="16.5" customHeight="1">
      <c r="A255" s="39"/>
      <c r="B255" s="40"/>
      <c r="C255" s="205" t="s">
        <v>346</v>
      </c>
      <c r="D255" s="205" t="s">
        <v>135</v>
      </c>
      <c r="E255" s="206" t="s">
        <v>347</v>
      </c>
      <c r="F255" s="207" t="s">
        <v>348</v>
      </c>
      <c r="G255" s="208" t="s">
        <v>138</v>
      </c>
      <c r="H255" s="209">
        <v>2</v>
      </c>
      <c r="I255" s="210"/>
      <c r="J255" s="211">
        <f>ROUND(I255*H255,2)</f>
        <v>0</v>
      </c>
      <c r="K255" s="207" t="s">
        <v>146</v>
      </c>
      <c r="L255" s="45"/>
      <c r="M255" s="212" t="s">
        <v>19</v>
      </c>
      <c r="N255" s="213" t="s">
        <v>45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0.149</v>
      </c>
      <c r="T255" s="215">
        <f>S255*H255</f>
        <v>0.298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140</v>
      </c>
      <c r="AT255" s="216" t="s">
        <v>135</v>
      </c>
      <c r="AU255" s="216" t="s">
        <v>84</v>
      </c>
      <c r="AY255" s="18" t="s">
        <v>133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82</v>
      </c>
      <c r="BK255" s="217">
        <f>ROUND(I255*H255,2)</f>
        <v>0</v>
      </c>
      <c r="BL255" s="18" t="s">
        <v>140</v>
      </c>
      <c r="BM255" s="216" t="s">
        <v>349</v>
      </c>
    </row>
    <row r="256" spans="1:47" s="2" customFormat="1" ht="12">
      <c r="A256" s="39"/>
      <c r="B256" s="40"/>
      <c r="C256" s="41"/>
      <c r="D256" s="218" t="s">
        <v>142</v>
      </c>
      <c r="E256" s="41"/>
      <c r="F256" s="219" t="s">
        <v>350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142</v>
      </c>
      <c r="AU256" s="18" t="s">
        <v>84</v>
      </c>
    </row>
    <row r="257" spans="1:47" s="2" customFormat="1" ht="12">
      <c r="A257" s="39"/>
      <c r="B257" s="40"/>
      <c r="C257" s="41"/>
      <c r="D257" s="223" t="s">
        <v>149</v>
      </c>
      <c r="E257" s="41"/>
      <c r="F257" s="224" t="s">
        <v>351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149</v>
      </c>
      <c r="AU257" s="18" t="s">
        <v>84</v>
      </c>
    </row>
    <row r="258" spans="1:51" s="13" customFormat="1" ht="12">
      <c r="A258" s="13"/>
      <c r="B258" s="225"/>
      <c r="C258" s="226"/>
      <c r="D258" s="218" t="s">
        <v>151</v>
      </c>
      <c r="E258" s="227" t="s">
        <v>19</v>
      </c>
      <c r="F258" s="228" t="s">
        <v>352</v>
      </c>
      <c r="G258" s="226"/>
      <c r="H258" s="227" t="s">
        <v>19</v>
      </c>
      <c r="I258" s="229"/>
      <c r="J258" s="226"/>
      <c r="K258" s="226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151</v>
      </c>
      <c r="AU258" s="234" t="s">
        <v>84</v>
      </c>
      <c r="AV258" s="13" t="s">
        <v>82</v>
      </c>
      <c r="AW258" s="13" t="s">
        <v>35</v>
      </c>
      <c r="AX258" s="13" t="s">
        <v>74</v>
      </c>
      <c r="AY258" s="234" t="s">
        <v>133</v>
      </c>
    </row>
    <row r="259" spans="1:51" s="14" customFormat="1" ht="12">
      <c r="A259" s="14"/>
      <c r="B259" s="235"/>
      <c r="C259" s="236"/>
      <c r="D259" s="218" t="s">
        <v>151</v>
      </c>
      <c r="E259" s="237" t="s">
        <v>19</v>
      </c>
      <c r="F259" s="238" t="s">
        <v>82</v>
      </c>
      <c r="G259" s="236"/>
      <c r="H259" s="239">
        <v>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151</v>
      </c>
      <c r="AU259" s="245" t="s">
        <v>84</v>
      </c>
      <c r="AV259" s="14" t="s">
        <v>84</v>
      </c>
      <c r="AW259" s="14" t="s">
        <v>35</v>
      </c>
      <c r="AX259" s="14" t="s">
        <v>74</v>
      </c>
      <c r="AY259" s="245" t="s">
        <v>133</v>
      </c>
    </row>
    <row r="260" spans="1:51" s="13" customFormat="1" ht="12">
      <c r="A260" s="13"/>
      <c r="B260" s="225"/>
      <c r="C260" s="226"/>
      <c r="D260" s="218" t="s">
        <v>151</v>
      </c>
      <c r="E260" s="227" t="s">
        <v>19</v>
      </c>
      <c r="F260" s="228" t="s">
        <v>345</v>
      </c>
      <c r="G260" s="226"/>
      <c r="H260" s="227" t="s">
        <v>19</v>
      </c>
      <c r="I260" s="229"/>
      <c r="J260" s="226"/>
      <c r="K260" s="226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151</v>
      </c>
      <c r="AU260" s="234" t="s">
        <v>84</v>
      </c>
      <c r="AV260" s="13" t="s">
        <v>82</v>
      </c>
      <c r="AW260" s="13" t="s">
        <v>35</v>
      </c>
      <c r="AX260" s="13" t="s">
        <v>74</v>
      </c>
      <c r="AY260" s="234" t="s">
        <v>133</v>
      </c>
    </row>
    <row r="261" spans="1:51" s="14" customFormat="1" ht="12">
      <c r="A261" s="14"/>
      <c r="B261" s="235"/>
      <c r="C261" s="236"/>
      <c r="D261" s="218" t="s">
        <v>151</v>
      </c>
      <c r="E261" s="237" t="s">
        <v>19</v>
      </c>
      <c r="F261" s="238" t="s">
        <v>82</v>
      </c>
      <c r="G261" s="236"/>
      <c r="H261" s="239">
        <v>1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151</v>
      </c>
      <c r="AU261" s="245" t="s">
        <v>84</v>
      </c>
      <c r="AV261" s="14" t="s">
        <v>84</v>
      </c>
      <c r="AW261" s="14" t="s">
        <v>35</v>
      </c>
      <c r="AX261" s="14" t="s">
        <v>74</v>
      </c>
      <c r="AY261" s="245" t="s">
        <v>133</v>
      </c>
    </row>
    <row r="262" spans="1:51" s="15" customFormat="1" ht="12">
      <c r="A262" s="15"/>
      <c r="B262" s="246"/>
      <c r="C262" s="247"/>
      <c r="D262" s="218" t="s">
        <v>151</v>
      </c>
      <c r="E262" s="248" t="s">
        <v>19</v>
      </c>
      <c r="F262" s="249" t="s">
        <v>156</v>
      </c>
      <c r="G262" s="247"/>
      <c r="H262" s="250">
        <v>2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6" t="s">
        <v>151</v>
      </c>
      <c r="AU262" s="256" t="s">
        <v>84</v>
      </c>
      <c r="AV262" s="15" t="s">
        <v>140</v>
      </c>
      <c r="AW262" s="15" t="s">
        <v>35</v>
      </c>
      <c r="AX262" s="15" t="s">
        <v>82</v>
      </c>
      <c r="AY262" s="256" t="s">
        <v>133</v>
      </c>
    </row>
    <row r="263" spans="1:65" s="2" customFormat="1" ht="16.5" customHeight="1">
      <c r="A263" s="39"/>
      <c r="B263" s="40"/>
      <c r="C263" s="205" t="s">
        <v>338</v>
      </c>
      <c r="D263" s="205" t="s">
        <v>135</v>
      </c>
      <c r="E263" s="206" t="s">
        <v>353</v>
      </c>
      <c r="F263" s="207" t="s">
        <v>354</v>
      </c>
      <c r="G263" s="208" t="s">
        <v>160</v>
      </c>
      <c r="H263" s="209">
        <v>0.618</v>
      </c>
      <c r="I263" s="210"/>
      <c r="J263" s="211">
        <f>ROUND(I263*H263,2)</f>
        <v>0</v>
      </c>
      <c r="K263" s="207" t="s">
        <v>146</v>
      </c>
      <c r="L263" s="45"/>
      <c r="M263" s="212" t="s">
        <v>19</v>
      </c>
      <c r="N263" s="213" t="s">
        <v>45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2.2</v>
      </c>
      <c r="T263" s="215">
        <f>S263*H263</f>
        <v>1.3596000000000001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140</v>
      </c>
      <c r="AT263" s="216" t="s">
        <v>135</v>
      </c>
      <c r="AU263" s="216" t="s">
        <v>84</v>
      </c>
      <c r="AY263" s="18" t="s">
        <v>133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82</v>
      </c>
      <c r="BK263" s="217">
        <f>ROUND(I263*H263,2)</f>
        <v>0</v>
      </c>
      <c r="BL263" s="18" t="s">
        <v>140</v>
      </c>
      <c r="BM263" s="216" t="s">
        <v>355</v>
      </c>
    </row>
    <row r="264" spans="1:47" s="2" customFormat="1" ht="12">
      <c r="A264" s="39"/>
      <c r="B264" s="40"/>
      <c r="C264" s="41"/>
      <c r="D264" s="218" t="s">
        <v>142</v>
      </c>
      <c r="E264" s="41"/>
      <c r="F264" s="219" t="s">
        <v>356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142</v>
      </c>
      <c r="AU264" s="18" t="s">
        <v>84</v>
      </c>
    </row>
    <row r="265" spans="1:47" s="2" customFormat="1" ht="12">
      <c r="A265" s="39"/>
      <c r="B265" s="40"/>
      <c r="C265" s="41"/>
      <c r="D265" s="223" t="s">
        <v>149</v>
      </c>
      <c r="E265" s="41"/>
      <c r="F265" s="224" t="s">
        <v>357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149</v>
      </c>
      <c r="AU265" s="18" t="s">
        <v>84</v>
      </c>
    </row>
    <row r="266" spans="1:51" s="13" customFormat="1" ht="12">
      <c r="A266" s="13"/>
      <c r="B266" s="225"/>
      <c r="C266" s="226"/>
      <c r="D266" s="218" t="s">
        <v>151</v>
      </c>
      <c r="E266" s="227" t="s">
        <v>19</v>
      </c>
      <c r="F266" s="228" t="s">
        <v>358</v>
      </c>
      <c r="G266" s="226"/>
      <c r="H266" s="227" t="s">
        <v>19</v>
      </c>
      <c r="I266" s="229"/>
      <c r="J266" s="226"/>
      <c r="K266" s="226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151</v>
      </c>
      <c r="AU266" s="234" t="s">
        <v>84</v>
      </c>
      <c r="AV266" s="13" t="s">
        <v>82</v>
      </c>
      <c r="AW266" s="13" t="s">
        <v>35</v>
      </c>
      <c r="AX266" s="13" t="s">
        <v>74</v>
      </c>
      <c r="AY266" s="234" t="s">
        <v>133</v>
      </c>
    </row>
    <row r="267" spans="1:51" s="14" customFormat="1" ht="12">
      <c r="A267" s="14"/>
      <c r="B267" s="235"/>
      <c r="C267" s="236"/>
      <c r="D267" s="218" t="s">
        <v>151</v>
      </c>
      <c r="E267" s="237" t="s">
        <v>19</v>
      </c>
      <c r="F267" s="238" t="s">
        <v>359</v>
      </c>
      <c r="G267" s="236"/>
      <c r="H267" s="239">
        <v>0.24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151</v>
      </c>
      <c r="AU267" s="245" t="s">
        <v>84</v>
      </c>
      <c r="AV267" s="14" t="s">
        <v>84</v>
      </c>
      <c r="AW267" s="14" t="s">
        <v>35</v>
      </c>
      <c r="AX267" s="14" t="s">
        <v>74</v>
      </c>
      <c r="AY267" s="245" t="s">
        <v>133</v>
      </c>
    </row>
    <row r="268" spans="1:51" s="14" customFormat="1" ht="12">
      <c r="A268" s="14"/>
      <c r="B268" s="235"/>
      <c r="C268" s="236"/>
      <c r="D268" s="218" t="s">
        <v>151</v>
      </c>
      <c r="E268" s="237" t="s">
        <v>19</v>
      </c>
      <c r="F268" s="238" t="s">
        <v>360</v>
      </c>
      <c r="G268" s="236"/>
      <c r="H268" s="239">
        <v>0.192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151</v>
      </c>
      <c r="AU268" s="245" t="s">
        <v>84</v>
      </c>
      <c r="AV268" s="14" t="s">
        <v>84</v>
      </c>
      <c r="AW268" s="14" t="s">
        <v>35</v>
      </c>
      <c r="AX268" s="14" t="s">
        <v>74</v>
      </c>
      <c r="AY268" s="245" t="s">
        <v>133</v>
      </c>
    </row>
    <row r="269" spans="1:51" s="14" customFormat="1" ht="12">
      <c r="A269" s="14"/>
      <c r="B269" s="235"/>
      <c r="C269" s="236"/>
      <c r="D269" s="218" t="s">
        <v>151</v>
      </c>
      <c r="E269" s="237" t="s">
        <v>19</v>
      </c>
      <c r="F269" s="238" t="s">
        <v>361</v>
      </c>
      <c r="G269" s="236"/>
      <c r="H269" s="239">
        <v>0.16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151</v>
      </c>
      <c r="AU269" s="245" t="s">
        <v>84</v>
      </c>
      <c r="AV269" s="14" t="s">
        <v>84</v>
      </c>
      <c r="AW269" s="14" t="s">
        <v>35</v>
      </c>
      <c r="AX269" s="14" t="s">
        <v>74</v>
      </c>
      <c r="AY269" s="245" t="s">
        <v>133</v>
      </c>
    </row>
    <row r="270" spans="1:51" s="14" customFormat="1" ht="12">
      <c r="A270" s="14"/>
      <c r="B270" s="235"/>
      <c r="C270" s="236"/>
      <c r="D270" s="218" t="s">
        <v>151</v>
      </c>
      <c r="E270" s="237" t="s">
        <v>19</v>
      </c>
      <c r="F270" s="238" t="s">
        <v>362</v>
      </c>
      <c r="G270" s="236"/>
      <c r="H270" s="239">
        <v>0.026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151</v>
      </c>
      <c r="AU270" s="245" t="s">
        <v>84</v>
      </c>
      <c r="AV270" s="14" t="s">
        <v>84</v>
      </c>
      <c r="AW270" s="14" t="s">
        <v>35</v>
      </c>
      <c r="AX270" s="14" t="s">
        <v>74</v>
      </c>
      <c r="AY270" s="245" t="s">
        <v>133</v>
      </c>
    </row>
    <row r="271" spans="1:51" s="15" customFormat="1" ht="12">
      <c r="A271" s="15"/>
      <c r="B271" s="246"/>
      <c r="C271" s="247"/>
      <c r="D271" s="218" t="s">
        <v>151</v>
      </c>
      <c r="E271" s="248" t="s">
        <v>19</v>
      </c>
      <c r="F271" s="249" t="s">
        <v>156</v>
      </c>
      <c r="G271" s="247"/>
      <c r="H271" s="250">
        <v>0.618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6" t="s">
        <v>151</v>
      </c>
      <c r="AU271" s="256" t="s">
        <v>84</v>
      </c>
      <c r="AV271" s="15" t="s">
        <v>140</v>
      </c>
      <c r="AW271" s="15" t="s">
        <v>35</v>
      </c>
      <c r="AX271" s="15" t="s">
        <v>82</v>
      </c>
      <c r="AY271" s="256" t="s">
        <v>133</v>
      </c>
    </row>
    <row r="272" spans="1:65" s="2" customFormat="1" ht="16.5" customHeight="1">
      <c r="A272" s="39"/>
      <c r="B272" s="40"/>
      <c r="C272" s="205" t="s">
        <v>363</v>
      </c>
      <c r="D272" s="205" t="s">
        <v>135</v>
      </c>
      <c r="E272" s="206" t="s">
        <v>364</v>
      </c>
      <c r="F272" s="207" t="s">
        <v>365</v>
      </c>
      <c r="G272" s="208" t="s">
        <v>305</v>
      </c>
      <c r="H272" s="209">
        <v>5</v>
      </c>
      <c r="I272" s="210"/>
      <c r="J272" s="211">
        <f>ROUND(I272*H272,2)</f>
        <v>0</v>
      </c>
      <c r="K272" s="207" t="s">
        <v>146</v>
      </c>
      <c r="L272" s="45"/>
      <c r="M272" s="212" t="s">
        <v>19</v>
      </c>
      <c r="N272" s="213" t="s">
        <v>45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0.018</v>
      </c>
      <c r="T272" s="215">
        <f>S272*H272</f>
        <v>0.09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140</v>
      </c>
      <c r="AT272" s="216" t="s">
        <v>135</v>
      </c>
      <c r="AU272" s="216" t="s">
        <v>84</v>
      </c>
      <c r="AY272" s="18" t="s">
        <v>133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82</v>
      </c>
      <c r="BK272" s="217">
        <f>ROUND(I272*H272,2)</f>
        <v>0</v>
      </c>
      <c r="BL272" s="18" t="s">
        <v>140</v>
      </c>
      <c r="BM272" s="216" t="s">
        <v>366</v>
      </c>
    </row>
    <row r="273" spans="1:47" s="2" customFormat="1" ht="12">
      <c r="A273" s="39"/>
      <c r="B273" s="40"/>
      <c r="C273" s="41"/>
      <c r="D273" s="218" t="s">
        <v>142</v>
      </c>
      <c r="E273" s="41"/>
      <c r="F273" s="219" t="s">
        <v>367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142</v>
      </c>
      <c r="AU273" s="18" t="s">
        <v>84</v>
      </c>
    </row>
    <row r="274" spans="1:47" s="2" customFormat="1" ht="12">
      <c r="A274" s="39"/>
      <c r="B274" s="40"/>
      <c r="C274" s="41"/>
      <c r="D274" s="223" t="s">
        <v>149</v>
      </c>
      <c r="E274" s="41"/>
      <c r="F274" s="224" t="s">
        <v>368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149</v>
      </c>
      <c r="AU274" s="18" t="s">
        <v>84</v>
      </c>
    </row>
    <row r="275" spans="1:51" s="13" customFormat="1" ht="12">
      <c r="A275" s="13"/>
      <c r="B275" s="225"/>
      <c r="C275" s="226"/>
      <c r="D275" s="218" t="s">
        <v>151</v>
      </c>
      <c r="E275" s="227" t="s">
        <v>19</v>
      </c>
      <c r="F275" s="228" t="s">
        <v>369</v>
      </c>
      <c r="G275" s="226"/>
      <c r="H275" s="227" t="s">
        <v>19</v>
      </c>
      <c r="I275" s="229"/>
      <c r="J275" s="226"/>
      <c r="K275" s="226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151</v>
      </c>
      <c r="AU275" s="234" t="s">
        <v>84</v>
      </c>
      <c r="AV275" s="13" t="s">
        <v>82</v>
      </c>
      <c r="AW275" s="13" t="s">
        <v>35</v>
      </c>
      <c r="AX275" s="13" t="s">
        <v>74</v>
      </c>
      <c r="AY275" s="234" t="s">
        <v>133</v>
      </c>
    </row>
    <row r="276" spans="1:51" s="14" customFormat="1" ht="12">
      <c r="A276" s="14"/>
      <c r="B276" s="235"/>
      <c r="C276" s="236"/>
      <c r="D276" s="218" t="s">
        <v>151</v>
      </c>
      <c r="E276" s="237" t="s">
        <v>19</v>
      </c>
      <c r="F276" s="238" t="s">
        <v>370</v>
      </c>
      <c r="G276" s="236"/>
      <c r="H276" s="239">
        <v>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151</v>
      </c>
      <c r="AU276" s="245" t="s">
        <v>84</v>
      </c>
      <c r="AV276" s="14" t="s">
        <v>84</v>
      </c>
      <c r="AW276" s="14" t="s">
        <v>35</v>
      </c>
      <c r="AX276" s="14" t="s">
        <v>74</v>
      </c>
      <c r="AY276" s="245" t="s">
        <v>133</v>
      </c>
    </row>
    <row r="277" spans="1:51" s="15" customFormat="1" ht="12">
      <c r="A277" s="15"/>
      <c r="B277" s="246"/>
      <c r="C277" s="247"/>
      <c r="D277" s="218" t="s">
        <v>151</v>
      </c>
      <c r="E277" s="248" t="s">
        <v>19</v>
      </c>
      <c r="F277" s="249" t="s">
        <v>156</v>
      </c>
      <c r="G277" s="247"/>
      <c r="H277" s="250">
        <v>5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151</v>
      </c>
      <c r="AU277" s="256" t="s">
        <v>84</v>
      </c>
      <c r="AV277" s="15" t="s">
        <v>140</v>
      </c>
      <c r="AW277" s="15" t="s">
        <v>35</v>
      </c>
      <c r="AX277" s="15" t="s">
        <v>82</v>
      </c>
      <c r="AY277" s="256" t="s">
        <v>133</v>
      </c>
    </row>
    <row r="278" spans="1:63" s="12" customFormat="1" ht="22.8" customHeight="1">
      <c r="A278" s="12"/>
      <c r="B278" s="189"/>
      <c r="C278" s="190"/>
      <c r="D278" s="191" t="s">
        <v>73</v>
      </c>
      <c r="E278" s="203" t="s">
        <v>371</v>
      </c>
      <c r="F278" s="203" t="s">
        <v>372</v>
      </c>
      <c r="G278" s="190"/>
      <c r="H278" s="190"/>
      <c r="I278" s="193"/>
      <c r="J278" s="204">
        <f>BK278</f>
        <v>0</v>
      </c>
      <c r="K278" s="190"/>
      <c r="L278" s="195"/>
      <c r="M278" s="196"/>
      <c r="N278" s="197"/>
      <c r="O278" s="197"/>
      <c r="P278" s="198">
        <f>SUM(P279:P281)</f>
        <v>0</v>
      </c>
      <c r="Q278" s="197"/>
      <c r="R278" s="198">
        <f>SUM(R279:R281)</f>
        <v>0</v>
      </c>
      <c r="S278" s="197"/>
      <c r="T278" s="199">
        <f>SUM(T279:T281)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0" t="s">
        <v>82</v>
      </c>
      <c r="AT278" s="201" t="s">
        <v>73</v>
      </c>
      <c r="AU278" s="201" t="s">
        <v>82</v>
      </c>
      <c r="AY278" s="200" t="s">
        <v>133</v>
      </c>
      <c r="BK278" s="202">
        <f>SUM(BK279:BK281)</f>
        <v>0</v>
      </c>
    </row>
    <row r="279" spans="1:65" s="2" customFormat="1" ht="16.5" customHeight="1">
      <c r="A279" s="39"/>
      <c r="B279" s="40"/>
      <c r="C279" s="205" t="s">
        <v>373</v>
      </c>
      <c r="D279" s="205" t="s">
        <v>135</v>
      </c>
      <c r="E279" s="206" t="s">
        <v>374</v>
      </c>
      <c r="F279" s="207" t="s">
        <v>375</v>
      </c>
      <c r="G279" s="208" t="s">
        <v>198</v>
      </c>
      <c r="H279" s="209">
        <v>51.429</v>
      </c>
      <c r="I279" s="210"/>
      <c r="J279" s="211">
        <f>ROUND(I279*H279,2)</f>
        <v>0</v>
      </c>
      <c r="K279" s="207" t="s">
        <v>146</v>
      </c>
      <c r="L279" s="45"/>
      <c r="M279" s="212" t="s">
        <v>19</v>
      </c>
      <c r="N279" s="213" t="s">
        <v>45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140</v>
      </c>
      <c r="AT279" s="216" t="s">
        <v>135</v>
      </c>
      <c r="AU279" s="216" t="s">
        <v>84</v>
      </c>
      <c r="AY279" s="18" t="s">
        <v>133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82</v>
      </c>
      <c r="BK279" s="217">
        <f>ROUND(I279*H279,2)</f>
        <v>0</v>
      </c>
      <c r="BL279" s="18" t="s">
        <v>140</v>
      </c>
      <c r="BM279" s="216" t="s">
        <v>376</v>
      </c>
    </row>
    <row r="280" spans="1:47" s="2" customFormat="1" ht="12">
      <c r="A280" s="39"/>
      <c r="B280" s="40"/>
      <c r="C280" s="41"/>
      <c r="D280" s="218" t="s">
        <v>142</v>
      </c>
      <c r="E280" s="41"/>
      <c r="F280" s="219" t="s">
        <v>377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142</v>
      </c>
      <c r="AU280" s="18" t="s">
        <v>84</v>
      </c>
    </row>
    <row r="281" spans="1:47" s="2" customFormat="1" ht="12">
      <c r="A281" s="39"/>
      <c r="B281" s="40"/>
      <c r="C281" s="41"/>
      <c r="D281" s="223" t="s">
        <v>149</v>
      </c>
      <c r="E281" s="41"/>
      <c r="F281" s="224" t="s">
        <v>378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149</v>
      </c>
      <c r="AU281" s="18" t="s">
        <v>84</v>
      </c>
    </row>
    <row r="282" spans="1:63" s="12" customFormat="1" ht="25.9" customHeight="1">
      <c r="A282" s="12"/>
      <c r="B282" s="189"/>
      <c r="C282" s="190"/>
      <c r="D282" s="191" t="s">
        <v>73</v>
      </c>
      <c r="E282" s="192" t="s">
        <v>379</v>
      </c>
      <c r="F282" s="192" t="s">
        <v>380</v>
      </c>
      <c r="G282" s="190"/>
      <c r="H282" s="190"/>
      <c r="I282" s="193"/>
      <c r="J282" s="194">
        <f>BK282</f>
        <v>0</v>
      </c>
      <c r="K282" s="190"/>
      <c r="L282" s="195"/>
      <c r="M282" s="196"/>
      <c r="N282" s="197"/>
      <c r="O282" s="197"/>
      <c r="P282" s="198">
        <f>P283+P325+P348+P357+P368+P443+P454+P473+P491+P513+P617</f>
        <v>0</v>
      </c>
      <c r="Q282" s="197"/>
      <c r="R282" s="198">
        <f>R283+R325+R348+R357+R368+R443+R454+R473+R491+R513+R617</f>
        <v>9.707452140000001</v>
      </c>
      <c r="S282" s="197"/>
      <c r="T282" s="199">
        <f>T283+T325+T348+T357+T368+T443+T454+T473+T491+T513+T617</f>
        <v>0.025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0" t="s">
        <v>84</v>
      </c>
      <c r="AT282" s="201" t="s">
        <v>73</v>
      </c>
      <c r="AU282" s="201" t="s">
        <v>74</v>
      </c>
      <c r="AY282" s="200" t="s">
        <v>133</v>
      </c>
      <c r="BK282" s="202">
        <f>BK283+BK325+BK348+BK357+BK368+BK443+BK454+BK473+BK491+BK513+BK617</f>
        <v>0</v>
      </c>
    </row>
    <row r="283" spans="1:63" s="12" customFormat="1" ht="22.8" customHeight="1">
      <c r="A283" s="12"/>
      <c r="B283" s="189"/>
      <c r="C283" s="190"/>
      <c r="D283" s="191" t="s">
        <v>73</v>
      </c>
      <c r="E283" s="203" t="s">
        <v>381</v>
      </c>
      <c r="F283" s="203" t="s">
        <v>382</v>
      </c>
      <c r="G283" s="190"/>
      <c r="H283" s="190"/>
      <c r="I283" s="193"/>
      <c r="J283" s="204">
        <f>BK283</f>
        <v>0</v>
      </c>
      <c r="K283" s="190"/>
      <c r="L283" s="195"/>
      <c r="M283" s="196"/>
      <c r="N283" s="197"/>
      <c r="O283" s="197"/>
      <c r="P283" s="198">
        <f>SUM(P284:P324)</f>
        <v>0</v>
      </c>
      <c r="Q283" s="197"/>
      <c r="R283" s="198">
        <f>SUM(R284:R324)</f>
        <v>2.3396480000000004</v>
      </c>
      <c r="S283" s="197"/>
      <c r="T283" s="199">
        <f>SUM(T284:T324)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0" t="s">
        <v>84</v>
      </c>
      <c r="AT283" s="201" t="s">
        <v>73</v>
      </c>
      <c r="AU283" s="201" t="s">
        <v>82</v>
      </c>
      <c r="AY283" s="200" t="s">
        <v>133</v>
      </c>
      <c r="BK283" s="202">
        <f>SUM(BK284:BK324)</f>
        <v>0</v>
      </c>
    </row>
    <row r="284" spans="1:65" s="2" customFormat="1" ht="16.5" customHeight="1">
      <c r="A284" s="39"/>
      <c r="B284" s="40"/>
      <c r="C284" s="205" t="s">
        <v>383</v>
      </c>
      <c r="D284" s="205" t="s">
        <v>135</v>
      </c>
      <c r="E284" s="206" t="s">
        <v>384</v>
      </c>
      <c r="F284" s="207" t="s">
        <v>385</v>
      </c>
      <c r="G284" s="208" t="s">
        <v>145</v>
      </c>
      <c r="H284" s="209">
        <v>55.6</v>
      </c>
      <c r="I284" s="210"/>
      <c r="J284" s="211">
        <f>ROUND(I284*H284,2)</f>
        <v>0</v>
      </c>
      <c r="K284" s="207" t="s">
        <v>139</v>
      </c>
      <c r="L284" s="45"/>
      <c r="M284" s="212" t="s">
        <v>19</v>
      </c>
      <c r="N284" s="213" t="s">
        <v>45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249</v>
      </c>
      <c r="AT284" s="216" t="s">
        <v>135</v>
      </c>
      <c r="AU284" s="216" t="s">
        <v>84</v>
      </c>
      <c r="AY284" s="18" t="s">
        <v>133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82</v>
      </c>
      <c r="BK284" s="217">
        <f>ROUND(I284*H284,2)</f>
        <v>0</v>
      </c>
      <c r="BL284" s="18" t="s">
        <v>249</v>
      </c>
      <c r="BM284" s="216" t="s">
        <v>386</v>
      </c>
    </row>
    <row r="285" spans="1:47" s="2" customFormat="1" ht="12">
      <c r="A285" s="39"/>
      <c r="B285" s="40"/>
      <c r="C285" s="41"/>
      <c r="D285" s="218" t="s">
        <v>142</v>
      </c>
      <c r="E285" s="41"/>
      <c r="F285" s="219" t="s">
        <v>385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142</v>
      </c>
      <c r="AU285" s="18" t="s">
        <v>84</v>
      </c>
    </row>
    <row r="286" spans="1:51" s="13" customFormat="1" ht="12">
      <c r="A286" s="13"/>
      <c r="B286" s="225"/>
      <c r="C286" s="226"/>
      <c r="D286" s="218" t="s">
        <v>151</v>
      </c>
      <c r="E286" s="227" t="s">
        <v>19</v>
      </c>
      <c r="F286" s="228" t="s">
        <v>387</v>
      </c>
      <c r="G286" s="226"/>
      <c r="H286" s="227" t="s">
        <v>19</v>
      </c>
      <c r="I286" s="229"/>
      <c r="J286" s="226"/>
      <c r="K286" s="226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151</v>
      </c>
      <c r="AU286" s="234" t="s">
        <v>84</v>
      </c>
      <c r="AV286" s="13" t="s">
        <v>82</v>
      </c>
      <c r="AW286" s="13" t="s">
        <v>35</v>
      </c>
      <c r="AX286" s="13" t="s">
        <v>74</v>
      </c>
      <c r="AY286" s="234" t="s">
        <v>133</v>
      </c>
    </row>
    <row r="287" spans="1:51" s="14" customFormat="1" ht="12">
      <c r="A287" s="14"/>
      <c r="B287" s="235"/>
      <c r="C287" s="236"/>
      <c r="D287" s="218" t="s">
        <v>151</v>
      </c>
      <c r="E287" s="237" t="s">
        <v>19</v>
      </c>
      <c r="F287" s="238" t="s">
        <v>388</v>
      </c>
      <c r="G287" s="236"/>
      <c r="H287" s="239">
        <v>55.6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151</v>
      </c>
      <c r="AU287" s="245" t="s">
        <v>84</v>
      </c>
      <c r="AV287" s="14" t="s">
        <v>84</v>
      </c>
      <c r="AW287" s="14" t="s">
        <v>35</v>
      </c>
      <c r="AX287" s="14" t="s">
        <v>82</v>
      </c>
      <c r="AY287" s="245" t="s">
        <v>133</v>
      </c>
    </row>
    <row r="288" spans="1:65" s="2" customFormat="1" ht="21.75" customHeight="1">
      <c r="A288" s="39"/>
      <c r="B288" s="40"/>
      <c r="C288" s="258" t="s">
        <v>389</v>
      </c>
      <c r="D288" s="258" t="s">
        <v>195</v>
      </c>
      <c r="E288" s="259" t="s">
        <v>390</v>
      </c>
      <c r="F288" s="260" t="s">
        <v>391</v>
      </c>
      <c r="G288" s="261" t="s">
        <v>145</v>
      </c>
      <c r="H288" s="262">
        <v>61.16</v>
      </c>
      <c r="I288" s="263"/>
      <c r="J288" s="264">
        <f>ROUND(I288*H288,2)</f>
        <v>0</v>
      </c>
      <c r="K288" s="260" t="s">
        <v>146</v>
      </c>
      <c r="L288" s="265"/>
      <c r="M288" s="266" t="s">
        <v>19</v>
      </c>
      <c r="N288" s="267" t="s">
        <v>45</v>
      </c>
      <c r="O288" s="85"/>
      <c r="P288" s="214">
        <f>O288*H288</f>
        <v>0</v>
      </c>
      <c r="Q288" s="214">
        <v>0.0017</v>
      </c>
      <c r="R288" s="214">
        <f>Q288*H288</f>
        <v>0.103972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320</v>
      </c>
      <c r="AT288" s="216" t="s">
        <v>195</v>
      </c>
      <c r="AU288" s="216" t="s">
        <v>84</v>
      </c>
      <c r="AY288" s="18" t="s">
        <v>133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82</v>
      </c>
      <c r="BK288" s="217">
        <f>ROUND(I288*H288,2)</f>
        <v>0</v>
      </c>
      <c r="BL288" s="18" t="s">
        <v>249</v>
      </c>
      <c r="BM288" s="216" t="s">
        <v>392</v>
      </c>
    </row>
    <row r="289" spans="1:47" s="2" customFormat="1" ht="12">
      <c r="A289" s="39"/>
      <c r="B289" s="40"/>
      <c r="C289" s="41"/>
      <c r="D289" s="218" t="s">
        <v>142</v>
      </c>
      <c r="E289" s="41"/>
      <c r="F289" s="219" t="s">
        <v>391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142</v>
      </c>
      <c r="AU289" s="18" t="s">
        <v>84</v>
      </c>
    </row>
    <row r="290" spans="1:51" s="14" customFormat="1" ht="12">
      <c r="A290" s="14"/>
      <c r="B290" s="235"/>
      <c r="C290" s="236"/>
      <c r="D290" s="218" t="s">
        <v>151</v>
      </c>
      <c r="E290" s="236"/>
      <c r="F290" s="238" t="s">
        <v>393</v>
      </c>
      <c r="G290" s="236"/>
      <c r="H290" s="239">
        <v>61.16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151</v>
      </c>
      <c r="AU290" s="245" t="s">
        <v>84</v>
      </c>
      <c r="AV290" s="14" t="s">
        <v>84</v>
      </c>
      <c r="AW290" s="14" t="s">
        <v>4</v>
      </c>
      <c r="AX290" s="14" t="s">
        <v>82</v>
      </c>
      <c r="AY290" s="245" t="s">
        <v>133</v>
      </c>
    </row>
    <row r="291" spans="1:65" s="2" customFormat="1" ht="16.5" customHeight="1">
      <c r="A291" s="39"/>
      <c r="B291" s="40"/>
      <c r="C291" s="205" t="s">
        <v>394</v>
      </c>
      <c r="D291" s="205" t="s">
        <v>135</v>
      </c>
      <c r="E291" s="206" t="s">
        <v>395</v>
      </c>
      <c r="F291" s="207" t="s">
        <v>396</v>
      </c>
      <c r="G291" s="208" t="s">
        <v>145</v>
      </c>
      <c r="H291" s="209">
        <v>55.6</v>
      </c>
      <c r="I291" s="210"/>
      <c r="J291" s="211">
        <f>ROUND(I291*H291,2)</f>
        <v>0</v>
      </c>
      <c r="K291" s="207" t="s">
        <v>146</v>
      </c>
      <c r="L291" s="45"/>
      <c r="M291" s="212" t="s">
        <v>19</v>
      </c>
      <c r="N291" s="213" t="s">
        <v>45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249</v>
      </c>
      <c r="AT291" s="216" t="s">
        <v>135</v>
      </c>
      <c r="AU291" s="216" t="s">
        <v>84</v>
      </c>
      <c r="AY291" s="18" t="s">
        <v>133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82</v>
      </c>
      <c r="BK291" s="217">
        <f>ROUND(I291*H291,2)</f>
        <v>0</v>
      </c>
      <c r="BL291" s="18" t="s">
        <v>249</v>
      </c>
      <c r="BM291" s="216" t="s">
        <v>397</v>
      </c>
    </row>
    <row r="292" spans="1:47" s="2" customFormat="1" ht="12">
      <c r="A292" s="39"/>
      <c r="B292" s="40"/>
      <c r="C292" s="41"/>
      <c r="D292" s="218" t="s">
        <v>142</v>
      </c>
      <c r="E292" s="41"/>
      <c r="F292" s="219" t="s">
        <v>398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142</v>
      </c>
      <c r="AU292" s="18" t="s">
        <v>84</v>
      </c>
    </row>
    <row r="293" spans="1:47" s="2" customFormat="1" ht="12">
      <c r="A293" s="39"/>
      <c r="B293" s="40"/>
      <c r="C293" s="41"/>
      <c r="D293" s="223" t="s">
        <v>149</v>
      </c>
      <c r="E293" s="41"/>
      <c r="F293" s="224" t="s">
        <v>399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149</v>
      </c>
      <c r="AU293" s="18" t="s">
        <v>84</v>
      </c>
    </row>
    <row r="294" spans="1:51" s="13" customFormat="1" ht="12">
      <c r="A294" s="13"/>
      <c r="B294" s="225"/>
      <c r="C294" s="226"/>
      <c r="D294" s="218" t="s">
        <v>151</v>
      </c>
      <c r="E294" s="227" t="s">
        <v>19</v>
      </c>
      <c r="F294" s="228" t="s">
        <v>387</v>
      </c>
      <c r="G294" s="226"/>
      <c r="H294" s="227" t="s">
        <v>19</v>
      </c>
      <c r="I294" s="229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151</v>
      </c>
      <c r="AU294" s="234" t="s">
        <v>84</v>
      </c>
      <c r="AV294" s="13" t="s">
        <v>82</v>
      </c>
      <c r="AW294" s="13" t="s">
        <v>35</v>
      </c>
      <c r="AX294" s="13" t="s">
        <v>74</v>
      </c>
      <c r="AY294" s="234" t="s">
        <v>133</v>
      </c>
    </row>
    <row r="295" spans="1:51" s="14" customFormat="1" ht="12">
      <c r="A295" s="14"/>
      <c r="B295" s="235"/>
      <c r="C295" s="236"/>
      <c r="D295" s="218" t="s">
        <v>151</v>
      </c>
      <c r="E295" s="237" t="s">
        <v>19</v>
      </c>
      <c r="F295" s="238" t="s">
        <v>388</v>
      </c>
      <c r="G295" s="236"/>
      <c r="H295" s="239">
        <v>55.6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151</v>
      </c>
      <c r="AU295" s="245" t="s">
        <v>84</v>
      </c>
      <c r="AV295" s="14" t="s">
        <v>84</v>
      </c>
      <c r="AW295" s="14" t="s">
        <v>35</v>
      </c>
      <c r="AX295" s="14" t="s">
        <v>82</v>
      </c>
      <c r="AY295" s="245" t="s">
        <v>133</v>
      </c>
    </row>
    <row r="296" spans="1:65" s="2" customFormat="1" ht="16.5" customHeight="1">
      <c r="A296" s="39"/>
      <c r="B296" s="40"/>
      <c r="C296" s="258" t="s">
        <v>400</v>
      </c>
      <c r="D296" s="258" t="s">
        <v>195</v>
      </c>
      <c r="E296" s="259" t="s">
        <v>401</v>
      </c>
      <c r="F296" s="260" t="s">
        <v>402</v>
      </c>
      <c r="G296" s="261" t="s">
        <v>145</v>
      </c>
      <c r="H296" s="262">
        <v>61.16</v>
      </c>
      <c r="I296" s="263"/>
      <c r="J296" s="264">
        <f>ROUND(I296*H296,2)</f>
        <v>0</v>
      </c>
      <c r="K296" s="260" t="s">
        <v>139</v>
      </c>
      <c r="L296" s="265"/>
      <c r="M296" s="266" t="s">
        <v>19</v>
      </c>
      <c r="N296" s="267" t="s">
        <v>45</v>
      </c>
      <c r="O296" s="85"/>
      <c r="P296" s="214">
        <f>O296*H296</f>
        <v>0</v>
      </c>
      <c r="Q296" s="214">
        <v>0.0003</v>
      </c>
      <c r="R296" s="214">
        <f>Q296*H296</f>
        <v>0.018347999999999996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320</v>
      </c>
      <c r="AT296" s="216" t="s">
        <v>195</v>
      </c>
      <c r="AU296" s="216" t="s">
        <v>84</v>
      </c>
      <c r="AY296" s="18" t="s">
        <v>133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82</v>
      </c>
      <c r="BK296" s="217">
        <f>ROUND(I296*H296,2)</f>
        <v>0</v>
      </c>
      <c r="BL296" s="18" t="s">
        <v>249</v>
      </c>
      <c r="BM296" s="216" t="s">
        <v>403</v>
      </c>
    </row>
    <row r="297" spans="1:47" s="2" customFormat="1" ht="12">
      <c r="A297" s="39"/>
      <c r="B297" s="40"/>
      <c r="C297" s="41"/>
      <c r="D297" s="218" t="s">
        <v>142</v>
      </c>
      <c r="E297" s="41"/>
      <c r="F297" s="219" t="s">
        <v>402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142</v>
      </c>
      <c r="AU297" s="18" t="s">
        <v>84</v>
      </c>
    </row>
    <row r="298" spans="1:51" s="14" customFormat="1" ht="12">
      <c r="A298" s="14"/>
      <c r="B298" s="235"/>
      <c r="C298" s="236"/>
      <c r="D298" s="218" t="s">
        <v>151</v>
      </c>
      <c r="E298" s="236"/>
      <c r="F298" s="238" t="s">
        <v>393</v>
      </c>
      <c r="G298" s="236"/>
      <c r="H298" s="239">
        <v>61.16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151</v>
      </c>
      <c r="AU298" s="245" t="s">
        <v>84</v>
      </c>
      <c r="AV298" s="14" t="s">
        <v>84</v>
      </c>
      <c r="AW298" s="14" t="s">
        <v>4</v>
      </c>
      <c r="AX298" s="14" t="s">
        <v>82</v>
      </c>
      <c r="AY298" s="245" t="s">
        <v>133</v>
      </c>
    </row>
    <row r="299" spans="1:65" s="2" customFormat="1" ht="16.5" customHeight="1">
      <c r="A299" s="39"/>
      <c r="B299" s="40"/>
      <c r="C299" s="205" t="s">
        <v>320</v>
      </c>
      <c r="D299" s="205" t="s">
        <v>135</v>
      </c>
      <c r="E299" s="206" t="s">
        <v>404</v>
      </c>
      <c r="F299" s="207" t="s">
        <v>405</v>
      </c>
      <c r="G299" s="208" t="s">
        <v>145</v>
      </c>
      <c r="H299" s="209">
        <v>55.6</v>
      </c>
      <c r="I299" s="210"/>
      <c r="J299" s="211">
        <f>ROUND(I299*H299,2)</f>
        <v>0</v>
      </c>
      <c r="K299" s="207" t="s">
        <v>146</v>
      </c>
      <c r="L299" s="45"/>
      <c r="M299" s="212" t="s">
        <v>19</v>
      </c>
      <c r="N299" s="213" t="s">
        <v>45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249</v>
      </c>
      <c r="AT299" s="216" t="s">
        <v>135</v>
      </c>
      <c r="AU299" s="216" t="s">
        <v>84</v>
      </c>
      <c r="AY299" s="18" t="s">
        <v>133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82</v>
      </c>
      <c r="BK299" s="217">
        <f>ROUND(I299*H299,2)</f>
        <v>0</v>
      </c>
      <c r="BL299" s="18" t="s">
        <v>249</v>
      </c>
      <c r="BM299" s="216" t="s">
        <v>406</v>
      </c>
    </row>
    <row r="300" spans="1:47" s="2" customFormat="1" ht="12">
      <c r="A300" s="39"/>
      <c r="B300" s="40"/>
      <c r="C300" s="41"/>
      <c r="D300" s="218" t="s">
        <v>142</v>
      </c>
      <c r="E300" s="41"/>
      <c r="F300" s="219" t="s">
        <v>407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142</v>
      </c>
      <c r="AU300" s="18" t="s">
        <v>84</v>
      </c>
    </row>
    <row r="301" spans="1:47" s="2" customFormat="1" ht="12">
      <c r="A301" s="39"/>
      <c r="B301" s="40"/>
      <c r="C301" s="41"/>
      <c r="D301" s="223" t="s">
        <v>149</v>
      </c>
      <c r="E301" s="41"/>
      <c r="F301" s="224" t="s">
        <v>408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149</v>
      </c>
      <c r="AU301" s="18" t="s">
        <v>84</v>
      </c>
    </row>
    <row r="302" spans="1:51" s="13" customFormat="1" ht="12">
      <c r="A302" s="13"/>
      <c r="B302" s="225"/>
      <c r="C302" s="226"/>
      <c r="D302" s="218" t="s">
        <v>151</v>
      </c>
      <c r="E302" s="227" t="s">
        <v>19</v>
      </c>
      <c r="F302" s="228" t="s">
        <v>387</v>
      </c>
      <c r="G302" s="226"/>
      <c r="H302" s="227" t="s">
        <v>19</v>
      </c>
      <c r="I302" s="229"/>
      <c r="J302" s="226"/>
      <c r="K302" s="226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151</v>
      </c>
      <c r="AU302" s="234" t="s">
        <v>84</v>
      </c>
      <c r="AV302" s="13" t="s">
        <v>82</v>
      </c>
      <c r="AW302" s="13" t="s">
        <v>35</v>
      </c>
      <c r="AX302" s="13" t="s">
        <v>74</v>
      </c>
      <c r="AY302" s="234" t="s">
        <v>133</v>
      </c>
    </row>
    <row r="303" spans="1:51" s="14" customFormat="1" ht="12">
      <c r="A303" s="14"/>
      <c r="B303" s="235"/>
      <c r="C303" s="236"/>
      <c r="D303" s="218" t="s">
        <v>151</v>
      </c>
      <c r="E303" s="237" t="s">
        <v>19</v>
      </c>
      <c r="F303" s="238" t="s">
        <v>388</v>
      </c>
      <c r="G303" s="236"/>
      <c r="H303" s="239">
        <v>55.6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151</v>
      </c>
      <c r="AU303" s="245" t="s">
        <v>84</v>
      </c>
      <c r="AV303" s="14" t="s">
        <v>84</v>
      </c>
      <c r="AW303" s="14" t="s">
        <v>35</v>
      </c>
      <c r="AX303" s="14" t="s">
        <v>82</v>
      </c>
      <c r="AY303" s="245" t="s">
        <v>133</v>
      </c>
    </row>
    <row r="304" spans="1:65" s="2" customFormat="1" ht="24.15" customHeight="1">
      <c r="A304" s="39"/>
      <c r="B304" s="40"/>
      <c r="C304" s="258" t="s">
        <v>409</v>
      </c>
      <c r="D304" s="258" t="s">
        <v>195</v>
      </c>
      <c r="E304" s="259" t="s">
        <v>410</v>
      </c>
      <c r="F304" s="260" t="s">
        <v>411</v>
      </c>
      <c r="G304" s="261" t="s">
        <v>145</v>
      </c>
      <c r="H304" s="262">
        <v>61.16</v>
      </c>
      <c r="I304" s="263"/>
      <c r="J304" s="264">
        <f>ROUND(I304*H304,2)</f>
        <v>0</v>
      </c>
      <c r="K304" s="260" t="s">
        <v>146</v>
      </c>
      <c r="L304" s="265"/>
      <c r="M304" s="266" t="s">
        <v>19</v>
      </c>
      <c r="N304" s="267" t="s">
        <v>45</v>
      </c>
      <c r="O304" s="85"/>
      <c r="P304" s="214">
        <f>O304*H304</f>
        <v>0</v>
      </c>
      <c r="Q304" s="214">
        <v>0.0008</v>
      </c>
      <c r="R304" s="214">
        <f>Q304*H304</f>
        <v>0.048928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320</v>
      </c>
      <c r="AT304" s="216" t="s">
        <v>195</v>
      </c>
      <c r="AU304" s="216" t="s">
        <v>84</v>
      </c>
      <c r="AY304" s="18" t="s">
        <v>133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82</v>
      </c>
      <c r="BK304" s="217">
        <f>ROUND(I304*H304,2)</f>
        <v>0</v>
      </c>
      <c r="BL304" s="18" t="s">
        <v>249</v>
      </c>
      <c r="BM304" s="216" t="s">
        <v>412</v>
      </c>
    </row>
    <row r="305" spans="1:47" s="2" customFormat="1" ht="12">
      <c r="A305" s="39"/>
      <c r="B305" s="40"/>
      <c r="C305" s="41"/>
      <c r="D305" s="218" t="s">
        <v>142</v>
      </c>
      <c r="E305" s="41"/>
      <c r="F305" s="219" t="s">
        <v>411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142</v>
      </c>
      <c r="AU305" s="18" t="s">
        <v>84</v>
      </c>
    </row>
    <row r="306" spans="1:51" s="14" customFormat="1" ht="12">
      <c r="A306" s="14"/>
      <c r="B306" s="235"/>
      <c r="C306" s="236"/>
      <c r="D306" s="218" t="s">
        <v>151</v>
      </c>
      <c r="E306" s="236"/>
      <c r="F306" s="238" t="s">
        <v>393</v>
      </c>
      <c r="G306" s="236"/>
      <c r="H306" s="239">
        <v>61.16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151</v>
      </c>
      <c r="AU306" s="245" t="s">
        <v>84</v>
      </c>
      <c r="AV306" s="14" t="s">
        <v>84</v>
      </c>
      <c r="AW306" s="14" t="s">
        <v>4</v>
      </c>
      <c r="AX306" s="14" t="s">
        <v>82</v>
      </c>
      <c r="AY306" s="245" t="s">
        <v>133</v>
      </c>
    </row>
    <row r="307" spans="1:65" s="2" customFormat="1" ht="16.5" customHeight="1">
      <c r="A307" s="39"/>
      <c r="B307" s="40"/>
      <c r="C307" s="205" t="s">
        <v>413</v>
      </c>
      <c r="D307" s="205" t="s">
        <v>135</v>
      </c>
      <c r="E307" s="206" t="s">
        <v>414</v>
      </c>
      <c r="F307" s="207" t="s">
        <v>415</v>
      </c>
      <c r="G307" s="208" t="s">
        <v>145</v>
      </c>
      <c r="H307" s="209">
        <v>55.6</v>
      </c>
      <c r="I307" s="210"/>
      <c r="J307" s="211">
        <f>ROUND(I307*H307,2)</f>
        <v>0</v>
      </c>
      <c r="K307" s="207" t="s">
        <v>146</v>
      </c>
      <c r="L307" s="45"/>
      <c r="M307" s="212" t="s">
        <v>19</v>
      </c>
      <c r="N307" s="213" t="s">
        <v>45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249</v>
      </c>
      <c r="AT307" s="216" t="s">
        <v>135</v>
      </c>
      <c r="AU307" s="216" t="s">
        <v>84</v>
      </c>
      <c r="AY307" s="18" t="s">
        <v>133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82</v>
      </c>
      <c r="BK307" s="217">
        <f>ROUND(I307*H307,2)</f>
        <v>0</v>
      </c>
      <c r="BL307" s="18" t="s">
        <v>249</v>
      </c>
      <c r="BM307" s="216" t="s">
        <v>416</v>
      </c>
    </row>
    <row r="308" spans="1:47" s="2" customFormat="1" ht="12">
      <c r="A308" s="39"/>
      <c r="B308" s="40"/>
      <c r="C308" s="41"/>
      <c r="D308" s="218" t="s">
        <v>142</v>
      </c>
      <c r="E308" s="41"/>
      <c r="F308" s="219" t="s">
        <v>417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142</v>
      </c>
      <c r="AU308" s="18" t="s">
        <v>84</v>
      </c>
    </row>
    <row r="309" spans="1:47" s="2" customFormat="1" ht="12">
      <c r="A309" s="39"/>
      <c r="B309" s="40"/>
      <c r="C309" s="41"/>
      <c r="D309" s="223" t="s">
        <v>149</v>
      </c>
      <c r="E309" s="41"/>
      <c r="F309" s="224" t="s">
        <v>418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149</v>
      </c>
      <c r="AU309" s="18" t="s">
        <v>84</v>
      </c>
    </row>
    <row r="310" spans="1:51" s="13" customFormat="1" ht="12">
      <c r="A310" s="13"/>
      <c r="B310" s="225"/>
      <c r="C310" s="226"/>
      <c r="D310" s="218" t="s">
        <v>151</v>
      </c>
      <c r="E310" s="227" t="s">
        <v>19</v>
      </c>
      <c r="F310" s="228" t="s">
        <v>387</v>
      </c>
      <c r="G310" s="226"/>
      <c r="H310" s="227" t="s">
        <v>19</v>
      </c>
      <c r="I310" s="229"/>
      <c r="J310" s="226"/>
      <c r="K310" s="226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151</v>
      </c>
      <c r="AU310" s="234" t="s">
        <v>84</v>
      </c>
      <c r="AV310" s="13" t="s">
        <v>82</v>
      </c>
      <c r="AW310" s="13" t="s">
        <v>35</v>
      </c>
      <c r="AX310" s="13" t="s">
        <v>74</v>
      </c>
      <c r="AY310" s="234" t="s">
        <v>133</v>
      </c>
    </row>
    <row r="311" spans="1:51" s="14" customFormat="1" ht="12">
      <c r="A311" s="14"/>
      <c r="B311" s="235"/>
      <c r="C311" s="236"/>
      <c r="D311" s="218" t="s">
        <v>151</v>
      </c>
      <c r="E311" s="237" t="s">
        <v>19</v>
      </c>
      <c r="F311" s="238" t="s">
        <v>388</v>
      </c>
      <c r="G311" s="236"/>
      <c r="H311" s="239">
        <v>55.6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151</v>
      </c>
      <c r="AU311" s="245" t="s">
        <v>84</v>
      </c>
      <c r="AV311" s="14" t="s">
        <v>84</v>
      </c>
      <c r="AW311" s="14" t="s">
        <v>35</v>
      </c>
      <c r="AX311" s="14" t="s">
        <v>82</v>
      </c>
      <c r="AY311" s="245" t="s">
        <v>133</v>
      </c>
    </row>
    <row r="312" spans="1:65" s="2" customFormat="1" ht="16.5" customHeight="1">
      <c r="A312" s="39"/>
      <c r="B312" s="40"/>
      <c r="C312" s="258" t="s">
        <v>419</v>
      </c>
      <c r="D312" s="258" t="s">
        <v>195</v>
      </c>
      <c r="E312" s="259" t="s">
        <v>420</v>
      </c>
      <c r="F312" s="260" t="s">
        <v>421</v>
      </c>
      <c r="G312" s="261" t="s">
        <v>160</v>
      </c>
      <c r="H312" s="262">
        <v>4.448</v>
      </c>
      <c r="I312" s="263"/>
      <c r="J312" s="264">
        <f>ROUND(I312*H312,2)</f>
        <v>0</v>
      </c>
      <c r="K312" s="260" t="s">
        <v>146</v>
      </c>
      <c r="L312" s="265"/>
      <c r="M312" s="266" t="s">
        <v>19</v>
      </c>
      <c r="N312" s="267" t="s">
        <v>45</v>
      </c>
      <c r="O312" s="85"/>
      <c r="P312" s="214">
        <f>O312*H312</f>
        <v>0</v>
      </c>
      <c r="Q312" s="214">
        <v>0.35</v>
      </c>
      <c r="R312" s="214">
        <f>Q312*H312</f>
        <v>1.5568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320</v>
      </c>
      <c r="AT312" s="216" t="s">
        <v>195</v>
      </c>
      <c r="AU312" s="216" t="s">
        <v>84</v>
      </c>
      <c r="AY312" s="18" t="s">
        <v>133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82</v>
      </c>
      <c r="BK312" s="217">
        <f>ROUND(I312*H312,2)</f>
        <v>0</v>
      </c>
      <c r="BL312" s="18" t="s">
        <v>249</v>
      </c>
      <c r="BM312" s="216" t="s">
        <v>422</v>
      </c>
    </row>
    <row r="313" spans="1:47" s="2" customFormat="1" ht="12">
      <c r="A313" s="39"/>
      <c r="B313" s="40"/>
      <c r="C313" s="41"/>
      <c r="D313" s="218" t="s">
        <v>142</v>
      </c>
      <c r="E313" s="41"/>
      <c r="F313" s="219" t="s">
        <v>421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142</v>
      </c>
      <c r="AU313" s="18" t="s">
        <v>84</v>
      </c>
    </row>
    <row r="314" spans="1:51" s="14" customFormat="1" ht="12">
      <c r="A314" s="14"/>
      <c r="B314" s="235"/>
      <c r="C314" s="236"/>
      <c r="D314" s="218" t="s">
        <v>151</v>
      </c>
      <c r="E314" s="236"/>
      <c r="F314" s="238" t="s">
        <v>423</v>
      </c>
      <c r="G314" s="236"/>
      <c r="H314" s="239">
        <v>4.448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151</v>
      </c>
      <c r="AU314" s="245" t="s">
        <v>84</v>
      </c>
      <c r="AV314" s="14" t="s">
        <v>84</v>
      </c>
      <c r="AW314" s="14" t="s">
        <v>4</v>
      </c>
      <c r="AX314" s="14" t="s">
        <v>82</v>
      </c>
      <c r="AY314" s="245" t="s">
        <v>133</v>
      </c>
    </row>
    <row r="315" spans="1:65" s="2" customFormat="1" ht="16.5" customHeight="1">
      <c r="A315" s="39"/>
      <c r="B315" s="40"/>
      <c r="C315" s="205" t="s">
        <v>424</v>
      </c>
      <c r="D315" s="205" t="s">
        <v>135</v>
      </c>
      <c r="E315" s="206" t="s">
        <v>425</v>
      </c>
      <c r="F315" s="207" t="s">
        <v>426</v>
      </c>
      <c r="G315" s="208" t="s">
        <v>145</v>
      </c>
      <c r="H315" s="209">
        <v>55.6</v>
      </c>
      <c r="I315" s="210"/>
      <c r="J315" s="211">
        <f>ROUND(I315*H315,2)</f>
        <v>0</v>
      </c>
      <c r="K315" s="207" t="s">
        <v>146</v>
      </c>
      <c r="L315" s="45"/>
      <c r="M315" s="212" t="s">
        <v>19</v>
      </c>
      <c r="N315" s="213" t="s">
        <v>45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249</v>
      </c>
      <c r="AT315" s="216" t="s">
        <v>135</v>
      </c>
      <c r="AU315" s="216" t="s">
        <v>84</v>
      </c>
      <c r="AY315" s="18" t="s">
        <v>133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82</v>
      </c>
      <c r="BK315" s="217">
        <f>ROUND(I315*H315,2)</f>
        <v>0</v>
      </c>
      <c r="BL315" s="18" t="s">
        <v>249</v>
      </c>
      <c r="BM315" s="216" t="s">
        <v>427</v>
      </c>
    </row>
    <row r="316" spans="1:47" s="2" customFormat="1" ht="12">
      <c r="A316" s="39"/>
      <c r="B316" s="40"/>
      <c r="C316" s="41"/>
      <c r="D316" s="218" t="s">
        <v>142</v>
      </c>
      <c r="E316" s="41"/>
      <c r="F316" s="219" t="s">
        <v>428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142</v>
      </c>
      <c r="AU316" s="18" t="s">
        <v>84</v>
      </c>
    </row>
    <row r="317" spans="1:47" s="2" customFormat="1" ht="12">
      <c r="A317" s="39"/>
      <c r="B317" s="40"/>
      <c r="C317" s="41"/>
      <c r="D317" s="223" t="s">
        <v>149</v>
      </c>
      <c r="E317" s="41"/>
      <c r="F317" s="224" t="s">
        <v>429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149</v>
      </c>
      <c r="AU317" s="18" t="s">
        <v>84</v>
      </c>
    </row>
    <row r="318" spans="1:51" s="13" customFormat="1" ht="12">
      <c r="A318" s="13"/>
      <c r="B318" s="225"/>
      <c r="C318" s="226"/>
      <c r="D318" s="218" t="s">
        <v>151</v>
      </c>
      <c r="E318" s="227" t="s">
        <v>19</v>
      </c>
      <c r="F318" s="228" t="s">
        <v>387</v>
      </c>
      <c r="G318" s="226"/>
      <c r="H318" s="227" t="s">
        <v>19</v>
      </c>
      <c r="I318" s="229"/>
      <c r="J318" s="226"/>
      <c r="K318" s="226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151</v>
      </c>
      <c r="AU318" s="234" t="s">
        <v>84</v>
      </c>
      <c r="AV318" s="13" t="s">
        <v>82</v>
      </c>
      <c r="AW318" s="13" t="s">
        <v>35</v>
      </c>
      <c r="AX318" s="13" t="s">
        <v>74</v>
      </c>
      <c r="AY318" s="234" t="s">
        <v>133</v>
      </c>
    </row>
    <row r="319" spans="1:51" s="14" customFormat="1" ht="12">
      <c r="A319" s="14"/>
      <c r="B319" s="235"/>
      <c r="C319" s="236"/>
      <c r="D319" s="218" t="s">
        <v>151</v>
      </c>
      <c r="E319" s="237" t="s">
        <v>19</v>
      </c>
      <c r="F319" s="238" t="s">
        <v>388</v>
      </c>
      <c r="G319" s="236"/>
      <c r="H319" s="239">
        <v>55.6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151</v>
      </c>
      <c r="AU319" s="245" t="s">
        <v>84</v>
      </c>
      <c r="AV319" s="14" t="s">
        <v>84</v>
      </c>
      <c r="AW319" s="14" t="s">
        <v>35</v>
      </c>
      <c r="AX319" s="14" t="s">
        <v>82</v>
      </c>
      <c r="AY319" s="245" t="s">
        <v>133</v>
      </c>
    </row>
    <row r="320" spans="1:65" s="2" customFormat="1" ht="16.5" customHeight="1">
      <c r="A320" s="39"/>
      <c r="B320" s="40"/>
      <c r="C320" s="258" t="s">
        <v>430</v>
      </c>
      <c r="D320" s="258" t="s">
        <v>195</v>
      </c>
      <c r="E320" s="259" t="s">
        <v>431</v>
      </c>
      <c r="F320" s="260" t="s">
        <v>432</v>
      </c>
      <c r="G320" s="261" t="s">
        <v>145</v>
      </c>
      <c r="H320" s="262">
        <v>55.6</v>
      </c>
      <c r="I320" s="263"/>
      <c r="J320" s="264">
        <f>ROUND(I320*H320,2)</f>
        <v>0</v>
      </c>
      <c r="K320" s="260" t="s">
        <v>146</v>
      </c>
      <c r="L320" s="265"/>
      <c r="M320" s="266" t="s">
        <v>19</v>
      </c>
      <c r="N320" s="267" t="s">
        <v>45</v>
      </c>
      <c r="O320" s="85"/>
      <c r="P320" s="214">
        <f>O320*H320</f>
        <v>0</v>
      </c>
      <c r="Q320" s="214">
        <v>0.011</v>
      </c>
      <c r="R320" s="214">
        <f>Q320*H320</f>
        <v>0.6116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320</v>
      </c>
      <c r="AT320" s="216" t="s">
        <v>195</v>
      </c>
      <c r="AU320" s="216" t="s">
        <v>84</v>
      </c>
      <c r="AY320" s="18" t="s">
        <v>133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82</v>
      </c>
      <c r="BK320" s="217">
        <f>ROUND(I320*H320,2)</f>
        <v>0</v>
      </c>
      <c r="BL320" s="18" t="s">
        <v>249</v>
      </c>
      <c r="BM320" s="216" t="s">
        <v>433</v>
      </c>
    </row>
    <row r="321" spans="1:47" s="2" customFormat="1" ht="12">
      <c r="A321" s="39"/>
      <c r="B321" s="40"/>
      <c r="C321" s="41"/>
      <c r="D321" s="218" t="s">
        <v>142</v>
      </c>
      <c r="E321" s="41"/>
      <c r="F321" s="219" t="s">
        <v>432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142</v>
      </c>
      <c r="AU321" s="18" t="s">
        <v>84</v>
      </c>
    </row>
    <row r="322" spans="1:65" s="2" customFormat="1" ht="16.5" customHeight="1">
      <c r="A322" s="39"/>
      <c r="B322" s="40"/>
      <c r="C322" s="205" t="s">
        <v>434</v>
      </c>
      <c r="D322" s="205" t="s">
        <v>135</v>
      </c>
      <c r="E322" s="206" t="s">
        <v>435</v>
      </c>
      <c r="F322" s="207" t="s">
        <v>436</v>
      </c>
      <c r="G322" s="208" t="s">
        <v>198</v>
      </c>
      <c r="H322" s="209">
        <v>2.34</v>
      </c>
      <c r="I322" s="210"/>
      <c r="J322" s="211">
        <f>ROUND(I322*H322,2)</f>
        <v>0</v>
      </c>
      <c r="K322" s="207" t="s">
        <v>146</v>
      </c>
      <c r="L322" s="45"/>
      <c r="M322" s="212" t="s">
        <v>19</v>
      </c>
      <c r="N322" s="213" t="s">
        <v>45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249</v>
      </c>
      <c r="AT322" s="216" t="s">
        <v>135</v>
      </c>
      <c r="AU322" s="216" t="s">
        <v>84</v>
      </c>
      <c r="AY322" s="18" t="s">
        <v>133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82</v>
      </c>
      <c r="BK322" s="217">
        <f>ROUND(I322*H322,2)</f>
        <v>0</v>
      </c>
      <c r="BL322" s="18" t="s">
        <v>249</v>
      </c>
      <c r="BM322" s="216" t="s">
        <v>437</v>
      </c>
    </row>
    <row r="323" spans="1:47" s="2" customFormat="1" ht="12">
      <c r="A323" s="39"/>
      <c r="B323" s="40"/>
      <c r="C323" s="41"/>
      <c r="D323" s="218" t="s">
        <v>142</v>
      </c>
      <c r="E323" s="41"/>
      <c r="F323" s="219" t="s">
        <v>438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142</v>
      </c>
      <c r="AU323" s="18" t="s">
        <v>84</v>
      </c>
    </row>
    <row r="324" spans="1:47" s="2" customFormat="1" ht="12">
      <c r="A324" s="39"/>
      <c r="B324" s="40"/>
      <c r="C324" s="41"/>
      <c r="D324" s="223" t="s">
        <v>149</v>
      </c>
      <c r="E324" s="41"/>
      <c r="F324" s="224" t="s">
        <v>439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149</v>
      </c>
      <c r="AU324" s="18" t="s">
        <v>84</v>
      </c>
    </row>
    <row r="325" spans="1:63" s="12" customFormat="1" ht="22.8" customHeight="1">
      <c r="A325" s="12"/>
      <c r="B325" s="189"/>
      <c r="C325" s="190"/>
      <c r="D325" s="191" t="s">
        <v>73</v>
      </c>
      <c r="E325" s="203" t="s">
        <v>440</v>
      </c>
      <c r="F325" s="203" t="s">
        <v>441</v>
      </c>
      <c r="G325" s="190"/>
      <c r="H325" s="190"/>
      <c r="I325" s="193"/>
      <c r="J325" s="204">
        <f>BK325</f>
        <v>0</v>
      </c>
      <c r="K325" s="190"/>
      <c r="L325" s="195"/>
      <c r="M325" s="196"/>
      <c r="N325" s="197"/>
      <c r="O325" s="197"/>
      <c r="P325" s="198">
        <f>SUM(P326:P347)</f>
        <v>0</v>
      </c>
      <c r="Q325" s="197"/>
      <c r="R325" s="198">
        <f>SUM(R326:R347)</f>
        <v>0.28217</v>
      </c>
      <c r="S325" s="197"/>
      <c r="T325" s="199">
        <f>SUM(T326:T347)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0" t="s">
        <v>84</v>
      </c>
      <c r="AT325" s="201" t="s">
        <v>73</v>
      </c>
      <c r="AU325" s="201" t="s">
        <v>82</v>
      </c>
      <c r="AY325" s="200" t="s">
        <v>133</v>
      </c>
      <c r="BK325" s="202">
        <f>SUM(BK326:BK347)</f>
        <v>0</v>
      </c>
    </row>
    <row r="326" spans="1:65" s="2" customFormat="1" ht="16.5" customHeight="1">
      <c r="A326" s="39"/>
      <c r="B326" s="40"/>
      <c r="C326" s="205" t="s">
        <v>442</v>
      </c>
      <c r="D326" s="205" t="s">
        <v>135</v>
      </c>
      <c r="E326" s="206" t="s">
        <v>443</v>
      </c>
      <c r="F326" s="207" t="s">
        <v>444</v>
      </c>
      <c r="G326" s="208" t="s">
        <v>145</v>
      </c>
      <c r="H326" s="209">
        <v>55.6</v>
      </c>
      <c r="I326" s="210"/>
      <c r="J326" s="211">
        <f>ROUND(I326*H326,2)</f>
        <v>0</v>
      </c>
      <c r="K326" s="207" t="s">
        <v>146</v>
      </c>
      <c r="L326" s="45"/>
      <c r="M326" s="212" t="s">
        <v>19</v>
      </c>
      <c r="N326" s="213" t="s">
        <v>45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249</v>
      </c>
      <c r="AT326" s="216" t="s">
        <v>135</v>
      </c>
      <c r="AU326" s="216" t="s">
        <v>84</v>
      </c>
      <c r="AY326" s="18" t="s">
        <v>133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82</v>
      </c>
      <c r="BK326" s="217">
        <f>ROUND(I326*H326,2)</f>
        <v>0</v>
      </c>
      <c r="BL326" s="18" t="s">
        <v>249</v>
      </c>
      <c r="BM326" s="216" t="s">
        <v>445</v>
      </c>
    </row>
    <row r="327" spans="1:47" s="2" customFormat="1" ht="12">
      <c r="A327" s="39"/>
      <c r="B327" s="40"/>
      <c r="C327" s="41"/>
      <c r="D327" s="218" t="s">
        <v>142</v>
      </c>
      <c r="E327" s="41"/>
      <c r="F327" s="219" t="s">
        <v>446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142</v>
      </c>
      <c r="AU327" s="18" t="s">
        <v>84</v>
      </c>
    </row>
    <row r="328" spans="1:47" s="2" customFormat="1" ht="12">
      <c r="A328" s="39"/>
      <c r="B328" s="40"/>
      <c r="C328" s="41"/>
      <c r="D328" s="223" t="s">
        <v>149</v>
      </c>
      <c r="E328" s="41"/>
      <c r="F328" s="224" t="s">
        <v>447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149</v>
      </c>
      <c r="AU328" s="18" t="s">
        <v>84</v>
      </c>
    </row>
    <row r="329" spans="1:51" s="13" customFormat="1" ht="12">
      <c r="A329" s="13"/>
      <c r="B329" s="225"/>
      <c r="C329" s="226"/>
      <c r="D329" s="218" t="s">
        <v>151</v>
      </c>
      <c r="E329" s="227" t="s">
        <v>19</v>
      </c>
      <c r="F329" s="228" t="s">
        <v>387</v>
      </c>
      <c r="G329" s="226"/>
      <c r="H329" s="227" t="s">
        <v>19</v>
      </c>
      <c r="I329" s="229"/>
      <c r="J329" s="226"/>
      <c r="K329" s="226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151</v>
      </c>
      <c r="AU329" s="234" t="s">
        <v>84</v>
      </c>
      <c r="AV329" s="13" t="s">
        <v>82</v>
      </c>
      <c r="AW329" s="13" t="s">
        <v>35</v>
      </c>
      <c r="AX329" s="13" t="s">
        <v>74</v>
      </c>
      <c r="AY329" s="234" t="s">
        <v>133</v>
      </c>
    </row>
    <row r="330" spans="1:51" s="14" customFormat="1" ht="12">
      <c r="A330" s="14"/>
      <c r="B330" s="235"/>
      <c r="C330" s="236"/>
      <c r="D330" s="218" t="s">
        <v>151</v>
      </c>
      <c r="E330" s="237" t="s">
        <v>19</v>
      </c>
      <c r="F330" s="238" t="s">
        <v>388</v>
      </c>
      <c r="G330" s="236"/>
      <c r="H330" s="239">
        <v>55.6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151</v>
      </c>
      <c r="AU330" s="245" t="s">
        <v>84</v>
      </c>
      <c r="AV330" s="14" t="s">
        <v>84</v>
      </c>
      <c r="AW330" s="14" t="s">
        <v>35</v>
      </c>
      <c r="AX330" s="14" t="s">
        <v>74</v>
      </c>
      <c r="AY330" s="245" t="s">
        <v>133</v>
      </c>
    </row>
    <row r="331" spans="1:51" s="15" customFormat="1" ht="12">
      <c r="A331" s="15"/>
      <c r="B331" s="246"/>
      <c r="C331" s="247"/>
      <c r="D331" s="218" t="s">
        <v>151</v>
      </c>
      <c r="E331" s="248" t="s">
        <v>19</v>
      </c>
      <c r="F331" s="249" t="s">
        <v>156</v>
      </c>
      <c r="G331" s="247"/>
      <c r="H331" s="250">
        <v>55.6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151</v>
      </c>
      <c r="AU331" s="256" t="s">
        <v>84</v>
      </c>
      <c r="AV331" s="15" t="s">
        <v>140</v>
      </c>
      <c r="AW331" s="15" t="s">
        <v>35</v>
      </c>
      <c r="AX331" s="15" t="s">
        <v>82</v>
      </c>
      <c r="AY331" s="256" t="s">
        <v>133</v>
      </c>
    </row>
    <row r="332" spans="1:65" s="2" customFormat="1" ht="16.5" customHeight="1">
      <c r="A332" s="39"/>
      <c r="B332" s="40"/>
      <c r="C332" s="258" t="s">
        <v>448</v>
      </c>
      <c r="D332" s="258" t="s">
        <v>195</v>
      </c>
      <c r="E332" s="259" t="s">
        <v>449</v>
      </c>
      <c r="F332" s="260" t="s">
        <v>450</v>
      </c>
      <c r="G332" s="261" t="s">
        <v>145</v>
      </c>
      <c r="H332" s="262">
        <v>56.712</v>
      </c>
      <c r="I332" s="263"/>
      <c r="J332" s="264">
        <f>ROUND(I332*H332,2)</f>
        <v>0</v>
      </c>
      <c r="K332" s="260" t="s">
        <v>146</v>
      </c>
      <c r="L332" s="265"/>
      <c r="M332" s="266" t="s">
        <v>19</v>
      </c>
      <c r="N332" s="267" t="s">
        <v>45</v>
      </c>
      <c r="O332" s="85"/>
      <c r="P332" s="214">
        <f>O332*H332</f>
        <v>0</v>
      </c>
      <c r="Q332" s="214">
        <v>0.00375</v>
      </c>
      <c r="R332" s="214">
        <f>Q332*H332</f>
        <v>0.21267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320</v>
      </c>
      <c r="AT332" s="216" t="s">
        <v>195</v>
      </c>
      <c r="AU332" s="216" t="s">
        <v>84</v>
      </c>
      <c r="AY332" s="18" t="s">
        <v>133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82</v>
      </c>
      <c r="BK332" s="217">
        <f>ROUND(I332*H332,2)</f>
        <v>0</v>
      </c>
      <c r="BL332" s="18" t="s">
        <v>249</v>
      </c>
      <c r="BM332" s="216" t="s">
        <v>451</v>
      </c>
    </row>
    <row r="333" spans="1:47" s="2" customFormat="1" ht="12">
      <c r="A333" s="39"/>
      <c r="B333" s="40"/>
      <c r="C333" s="41"/>
      <c r="D333" s="218" t="s">
        <v>142</v>
      </c>
      <c r="E333" s="41"/>
      <c r="F333" s="219" t="s">
        <v>450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142</v>
      </c>
      <c r="AU333" s="18" t="s">
        <v>84</v>
      </c>
    </row>
    <row r="334" spans="1:51" s="14" customFormat="1" ht="12">
      <c r="A334" s="14"/>
      <c r="B334" s="235"/>
      <c r="C334" s="236"/>
      <c r="D334" s="218" t="s">
        <v>151</v>
      </c>
      <c r="E334" s="236"/>
      <c r="F334" s="238" t="s">
        <v>452</v>
      </c>
      <c r="G334" s="236"/>
      <c r="H334" s="239">
        <v>56.712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151</v>
      </c>
      <c r="AU334" s="245" t="s">
        <v>84</v>
      </c>
      <c r="AV334" s="14" t="s">
        <v>84</v>
      </c>
      <c r="AW334" s="14" t="s">
        <v>4</v>
      </c>
      <c r="AX334" s="14" t="s">
        <v>82</v>
      </c>
      <c r="AY334" s="245" t="s">
        <v>133</v>
      </c>
    </row>
    <row r="335" spans="1:65" s="2" customFormat="1" ht="16.5" customHeight="1">
      <c r="A335" s="39"/>
      <c r="B335" s="40"/>
      <c r="C335" s="205" t="s">
        <v>453</v>
      </c>
      <c r="D335" s="205" t="s">
        <v>135</v>
      </c>
      <c r="E335" s="206" t="s">
        <v>454</v>
      </c>
      <c r="F335" s="207" t="s">
        <v>455</v>
      </c>
      <c r="G335" s="208" t="s">
        <v>145</v>
      </c>
      <c r="H335" s="209">
        <v>55.6</v>
      </c>
      <c r="I335" s="210"/>
      <c r="J335" s="211">
        <f>ROUND(I335*H335,2)</f>
        <v>0</v>
      </c>
      <c r="K335" s="207" t="s">
        <v>146</v>
      </c>
      <c r="L335" s="45"/>
      <c r="M335" s="212" t="s">
        <v>19</v>
      </c>
      <c r="N335" s="213" t="s">
        <v>45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249</v>
      </c>
      <c r="AT335" s="216" t="s">
        <v>135</v>
      </c>
      <c r="AU335" s="216" t="s">
        <v>84</v>
      </c>
      <c r="AY335" s="18" t="s">
        <v>133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82</v>
      </c>
      <c r="BK335" s="217">
        <f>ROUND(I335*H335,2)</f>
        <v>0</v>
      </c>
      <c r="BL335" s="18" t="s">
        <v>249</v>
      </c>
      <c r="BM335" s="216" t="s">
        <v>456</v>
      </c>
    </row>
    <row r="336" spans="1:47" s="2" customFormat="1" ht="12">
      <c r="A336" s="39"/>
      <c r="B336" s="40"/>
      <c r="C336" s="41"/>
      <c r="D336" s="218" t="s">
        <v>142</v>
      </c>
      <c r="E336" s="41"/>
      <c r="F336" s="219" t="s">
        <v>457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142</v>
      </c>
      <c r="AU336" s="18" t="s">
        <v>84</v>
      </c>
    </row>
    <row r="337" spans="1:47" s="2" customFormat="1" ht="12">
      <c r="A337" s="39"/>
      <c r="B337" s="40"/>
      <c r="C337" s="41"/>
      <c r="D337" s="223" t="s">
        <v>149</v>
      </c>
      <c r="E337" s="41"/>
      <c r="F337" s="224" t="s">
        <v>458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149</v>
      </c>
      <c r="AU337" s="18" t="s">
        <v>84</v>
      </c>
    </row>
    <row r="338" spans="1:51" s="13" customFormat="1" ht="12">
      <c r="A338" s="13"/>
      <c r="B338" s="225"/>
      <c r="C338" s="226"/>
      <c r="D338" s="218" t="s">
        <v>151</v>
      </c>
      <c r="E338" s="227" t="s">
        <v>19</v>
      </c>
      <c r="F338" s="228" t="s">
        <v>387</v>
      </c>
      <c r="G338" s="226"/>
      <c r="H338" s="227" t="s">
        <v>19</v>
      </c>
      <c r="I338" s="229"/>
      <c r="J338" s="226"/>
      <c r="K338" s="226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151</v>
      </c>
      <c r="AU338" s="234" t="s">
        <v>84</v>
      </c>
      <c r="AV338" s="13" t="s">
        <v>82</v>
      </c>
      <c r="AW338" s="13" t="s">
        <v>35</v>
      </c>
      <c r="AX338" s="13" t="s">
        <v>74</v>
      </c>
      <c r="AY338" s="234" t="s">
        <v>133</v>
      </c>
    </row>
    <row r="339" spans="1:51" s="14" customFormat="1" ht="12">
      <c r="A339" s="14"/>
      <c r="B339" s="235"/>
      <c r="C339" s="236"/>
      <c r="D339" s="218" t="s">
        <v>151</v>
      </c>
      <c r="E339" s="237" t="s">
        <v>19</v>
      </c>
      <c r="F339" s="238" t="s">
        <v>388</v>
      </c>
      <c r="G339" s="236"/>
      <c r="H339" s="239">
        <v>55.6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151</v>
      </c>
      <c r="AU339" s="245" t="s">
        <v>84</v>
      </c>
      <c r="AV339" s="14" t="s">
        <v>84</v>
      </c>
      <c r="AW339" s="14" t="s">
        <v>35</v>
      </c>
      <c r="AX339" s="14" t="s">
        <v>74</v>
      </c>
      <c r="AY339" s="245" t="s">
        <v>133</v>
      </c>
    </row>
    <row r="340" spans="1:51" s="15" customFormat="1" ht="12">
      <c r="A340" s="15"/>
      <c r="B340" s="246"/>
      <c r="C340" s="247"/>
      <c r="D340" s="218" t="s">
        <v>151</v>
      </c>
      <c r="E340" s="248" t="s">
        <v>19</v>
      </c>
      <c r="F340" s="249" t="s">
        <v>156</v>
      </c>
      <c r="G340" s="247"/>
      <c r="H340" s="250">
        <v>55.6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6" t="s">
        <v>151</v>
      </c>
      <c r="AU340" s="256" t="s">
        <v>84</v>
      </c>
      <c r="AV340" s="15" t="s">
        <v>140</v>
      </c>
      <c r="AW340" s="15" t="s">
        <v>35</v>
      </c>
      <c r="AX340" s="15" t="s">
        <v>82</v>
      </c>
      <c r="AY340" s="256" t="s">
        <v>133</v>
      </c>
    </row>
    <row r="341" spans="1:65" s="2" customFormat="1" ht="16.5" customHeight="1">
      <c r="A341" s="39"/>
      <c r="B341" s="40"/>
      <c r="C341" s="258" t="s">
        <v>459</v>
      </c>
      <c r="D341" s="258" t="s">
        <v>195</v>
      </c>
      <c r="E341" s="259" t="s">
        <v>460</v>
      </c>
      <c r="F341" s="260" t="s">
        <v>461</v>
      </c>
      <c r="G341" s="261" t="s">
        <v>160</v>
      </c>
      <c r="H341" s="262">
        <v>2.78</v>
      </c>
      <c r="I341" s="263"/>
      <c r="J341" s="264">
        <f>ROUND(I341*H341,2)</f>
        <v>0</v>
      </c>
      <c r="K341" s="260" t="s">
        <v>146</v>
      </c>
      <c r="L341" s="265"/>
      <c r="M341" s="266" t="s">
        <v>19</v>
      </c>
      <c r="N341" s="267" t="s">
        <v>45</v>
      </c>
      <c r="O341" s="85"/>
      <c r="P341" s="214">
        <f>O341*H341</f>
        <v>0</v>
      </c>
      <c r="Q341" s="214">
        <v>0.025</v>
      </c>
      <c r="R341" s="214">
        <f>Q341*H341</f>
        <v>0.06949999999999999</v>
      </c>
      <c r="S341" s="214">
        <v>0</v>
      </c>
      <c r="T341" s="21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320</v>
      </c>
      <c r="AT341" s="216" t="s">
        <v>195</v>
      </c>
      <c r="AU341" s="216" t="s">
        <v>84</v>
      </c>
      <c r="AY341" s="18" t="s">
        <v>133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82</v>
      </c>
      <c r="BK341" s="217">
        <f>ROUND(I341*H341,2)</f>
        <v>0</v>
      </c>
      <c r="BL341" s="18" t="s">
        <v>249</v>
      </c>
      <c r="BM341" s="216" t="s">
        <v>462</v>
      </c>
    </row>
    <row r="342" spans="1:47" s="2" customFormat="1" ht="12">
      <c r="A342" s="39"/>
      <c r="B342" s="40"/>
      <c r="C342" s="41"/>
      <c r="D342" s="218" t="s">
        <v>142</v>
      </c>
      <c r="E342" s="41"/>
      <c r="F342" s="219" t="s">
        <v>461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142</v>
      </c>
      <c r="AU342" s="18" t="s">
        <v>84</v>
      </c>
    </row>
    <row r="343" spans="1:51" s="14" customFormat="1" ht="12">
      <c r="A343" s="14"/>
      <c r="B343" s="235"/>
      <c r="C343" s="236"/>
      <c r="D343" s="218" t="s">
        <v>151</v>
      </c>
      <c r="E343" s="237" t="s">
        <v>19</v>
      </c>
      <c r="F343" s="238" t="s">
        <v>463</v>
      </c>
      <c r="G343" s="236"/>
      <c r="H343" s="239">
        <v>2.78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5" t="s">
        <v>151</v>
      </c>
      <c r="AU343" s="245" t="s">
        <v>84</v>
      </c>
      <c r="AV343" s="14" t="s">
        <v>84</v>
      </c>
      <c r="AW343" s="14" t="s">
        <v>35</v>
      </c>
      <c r="AX343" s="14" t="s">
        <v>74</v>
      </c>
      <c r="AY343" s="245" t="s">
        <v>133</v>
      </c>
    </row>
    <row r="344" spans="1:51" s="15" customFormat="1" ht="12">
      <c r="A344" s="15"/>
      <c r="B344" s="246"/>
      <c r="C344" s="247"/>
      <c r="D344" s="218" t="s">
        <v>151</v>
      </c>
      <c r="E344" s="248" t="s">
        <v>19</v>
      </c>
      <c r="F344" s="249" t="s">
        <v>156</v>
      </c>
      <c r="G344" s="247"/>
      <c r="H344" s="250">
        <v>2.78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6" t="s">
        <v>151</v>
      </c>
      <c r="AU344" s="256" t="s">
        <v>84</v>
      </c>
      <c r="AV344" s="15" t="s">
        <v>140</v>
      </c>
      <c r="AW344" s="15" t="s">
        <v>35</v>
      </c>
      <c r="AX344" s="15" t="s">
        <v>82</v>
      </c>
      <c r="AY344" s="256" t="s">
        <v>133</v>
      </c>
    </row>
    <row r="345" spans="1:65" s="2" customFormat="1" ht="16.5" customHeight="1">
      <c r="A345" s="39"/>
      <c r="B345" s="40"/>
      <c r="C345" s="205" t="s">
        <v>464</v>
      </c>
      <c r="D345" s="205" t="s">
        <v>135</v>
      </c>
      <c r="E345" s="206" t="s">
        <v>465</v>
      </c>
      <c r="F345" s="207" t="s">
        <v>466</v>
      </c>
      <c r="G345" s="208" t="s">
        <v>198</v>
      </c>
      <c r="H345" s="209">
        <v>0.282</v>
      </c>
      <c r="I345" s="210"/>
      <c r="J345" s="211">
        <f>ROUND(I345*H345,2)</f>
        <v>0</v>
      </c>
      <c r="K345" s="207" t="s">
        <v>146</v>
      </c>
      <c r="L345" s="45"/>
      <c r="M345" s="212" t="s">
        <v>19</v>
      </c>
      <c r="N345" s="213" t="s">
        <v>45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249</v>
      </c>
      <c r="AT345" s="216" t="s">
        <v>135</v>
      </c>
      <c r="AU345" s="216" t="s">
        <v>84</v>
      </c>
      <c r="AY345" s="18" t="s">
        <v>133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82</v>
      </c>
      <c r="BK345" s="217">
        <f>ROUND(I345*H345,2)</f>
        <v>0</v>
      </c>
      <c r="BL345" s="18" t="s">
        <v>249</v>
      </c>
      <c r="BM345" s="216" t="s">
        <v>467</v>
      </c>
    </row>
    <row r="346" spans="1:47" s="2" customFormat="1" ht="12">
      <c r="A346" s="39"/>
      <c r="B346" s="40"/>
      <c r="C346" s="41"/>
      <c r="D346" s="218" t="s">
        <v>142</v>
      </c>
      <c r="E346" s="41"/>
      <c r="F346" s="219" t="s">
        <v>468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142</v>
      </c>
      <c r="AU346" s="18" t="s">
        <v>84</v>
      </c>
    </row>
    <row r="347" spans="1:47" s="2" customFormat="1" ht="12">
      <c r="A347" s="39"/>
      <c r="B347" s="40"/>
      <c r="C347" s="41"/>
      <c r="D347" s="223" t="s">
        <v>149</v>
      </c>
      <c r="E347" s="41"/>
      <c r="F347" s="224" t="s">
        <v>469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149</v>
      </c>
      <c r="AU347" s="18" t="s">
        <v>84</v>
      </c>
    </row>
    <row r="348" spans="1:63" s="12" customFormat="1" ht="22.8" customHeight="1">
      <c r="A348" s="12"/>
      <c r="B348" s="189"/>
      <c r="C348" s="190"/>
      <c r="D348" s="191" t="s">
        <v>73</v>
      </c>
      <c r="E348" s="203" t="s">
        <v>470</v>
      </c>
      <c r="F348" s="203" t="s">
        <v>471</v>
      </c>
      <c r="G348" s="190"/>
      <c r="H348" s="190"/>
      <c r="I348" s="193"/>
      <c r="J348" s="204">
        <f>BK348</f>
        <v>0</v>
      </c>
      <c r="K348" s="190"/>
      <c r="L348" s="195"/>
      <c r="M348" s="196"/>
      <c r="N348" s="197"/>
      <c r="O348" s="197"/>
      <c r="P348" s="198">
        <f>SUM(P349:P356)</f>
        <v>0</v>
      </c>
      <c r="Q348" s="197"/>
      <c r="R348" s="198">
        <f>SUM(R349:R356)</f>
        <v>0.01136</v>
      </c>
      <c r="S348" s="197"/>
      <c r="T348" s="199">
        <f>SUM(T349:T356)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0" t="s">
        <v>84</v>
      </c>
      <c r="AT348" s="201" t="s">
        <v>73</v>
      </c>
      <c r="AU348" s="201" t="s">
        <v>82</v>
      </c>
      <c r="AY348" s="200" t="s">
        <v>133</v>
      </c>
      <c r="BK348" s="202">
        <f>SUM(BK349:BK356)</f>
        <v>0</v>
      </c>
    </row>
    <row r="349" spans="1:65" s="2" customFormat="1" ht="16.5" customHeight="1">
      <c r="A349" s="39"/>
      <c r="B349" s="40"/>
      <c r="C349" s="205" t="s">
        <v>472</v>
      </c>
      <c r="D349" s="205" t="s">
        <v>135</v>
      </c>
      <c r="E349" s="206" t="s">
        <v>473</v>
      </c>
      <c r="F349" s="207" t="s">
        <v>474</v>
      </c>
      <c r="G349" s="208" t="s">
        <v>305</v>
      </c>
      <c r="H349" s="209">
        <v>8</v>
      </c>
      <c r="I349" s="210"/>
      <c r="J349" s="211">
        <f>ROUND(I349*H349,2)</f>
        <v>0</v>
      </c>
      <c r="K349" s="207" t="s">
        <v>146</v>
      </c>
      <c r="L349" s="45"/>
      <c r="M349" s="212" t="s">
        <v>19</v>
      </c>
      <c r="N349" s="213" t="s">
        <v>45</v>
      </c>
      <c r="O349" s="85"/>
      <c r="P349" s="214">
        <f>O349*H349</f>
        <v>0</v>
      </c>
      <c r="Q349" s="214">
        <v>0.00142</v>
      </c>
      <c r="R349" s="214">
        <f>Q349*H349</f>
        <v>0.01136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249</v>
      </c>
      <c r="AT349" s="216" t="s">
        <v>135</v>
      </c>
      <c r="AU349" s="216" t="s">
        <v>84</v>
      </c>
      <c r="AY349" s="18" t="s">
        <v>133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82</v>
      </c>
      <c r="BK349" s="217">
        <f>ROUND(I349*H349,2)</f>
        <v>0</v>
      </c>
      <c r="BL349" s="18" t="s">
        <v>249</v>
      </c>
      <c r="BM349" s="216" t="s">
        <v>475</v>
      </c>
    </row>
    <row r="350" spans="1:47" s="2" customFormat="1" ht="12">
      <c r="A350" s="39"/>
      <c r="B350" s="40"/>
      <c r="C350" s="41"/>
      <c r="D350" s="218" t="s">
        <v>142</v>
      </c>
      <c r="E350" s="41"/>
      <c r="F350" s="219" t="s">
        <v>476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142</v>
      </c>
      <c r="AU350" s="18" t="s">
        <v>84</v>
      </c>
    </row>
    <row r="351" spans="1:47" s="2" customFormat="1" ht="12">
      <c r="A351" s="39"/>
      <c r="B351" s="40"/>
      <c r="C351" s="41"/>
      <c r="D351" s="223" t="s">
        <v>149</v>
      </c>
      <c r="E351" s="41"/>
      <c r="F351" s="224" t="s">
        <v>477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149</v>
      </c>
      <c r="AU351" s="18" t="s">
        <v>84</v>
      </c>
    </row>
    <row r="352" spans="1:65" s="2" customFormat="1" ht="16.5" customHeight="1">
      <c r="A352" s="39"/>
      <c r="B352" s="40"/>
      <c r="C352" s="205" t="s">
        <v>478</v>
      </c>
      <c r="D352" s="205" t="s">
        <v>135</v>
      </c>
      <c r="E352" s="206" t="s">
        <v>479</v>
      </c>
      <c r="F352" s="207" t="s">
        <v>480</v>
      </c>
      <c r="G352" s="208" t="s">
        <v>177</v>
      </c>
      <c r="H352" s="209">
        <v>1</v>
      </c>
      <c r="I352" s="210"/>
      <c r="J352" s="211">
        <f>ROUND(I352*H352,2)</f>
        <v>0</v>
      </c>
      <c r="K352" s="207" t="s">
        <v>139</v>
      </c>
      <c r="L352" s="45"/>
      <c r="M352" s="212" t="s">
        <v>19</v>
      </c>
      <c r="N352" s="213" t="s">
        <v>45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249</v>
      </c>
      <c r="AT352" s="216" t="s">
        <v>135</v>
      </c>
      <c r="AU352" s="216" t="s">
        <v>84</v>
      </c>
      <c r="AY352" s="18" t="s">
        <v>133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82</v>
      </c>
      <c r="BK352" s="217">
        <f>ROUND(I352*H352,2)</f>
        <v>0</v>
      </c>
      <c r="BL352" s="18" t="s">
        <v>249</v>
      </c>
      <c r="BM352" s="216" t="s">
        <v>481</v>
      </c>
    </row>
    <row r="353" spans="1:47" s="2" customFormat="1" ht="12">
      <c r="A353" s="39"/>
      <c r="B353" s="40"/>
      <c r="C353" s="41"/>
      <c r="D353" s="218" t="s">
        <v>142</v>
      </c>
      <c r="E353" s="41"/>
      <c r="F353" s="219" t="s">
        <v>480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142</v>
      </c>
      <c r="AU353" s="18" t="s">
        <v>84</v>
      </c>
    </row>
    <row r="354" spans="1:65" s="2" customFormat="1" ht="16.5" customHeight="1">
      <c r="A354" s="39"/>
      <c r="B354" s="40"/>
      <c r="C354" s="205" t="s">
        <v>482</v>
      </c>
      <c r="D354" s="205" t="s">
        <v>135</v>
      </c>
      <c r="E354" s="206" t="s">
        <v>483</v>
      </c>
      <c r="F354" s="207" t="s">
        <v>484</v>
      </c>
      <c r="G354" s="208" t="s">
        <v>198</v>
      </c>
      <c r="H354" s="209">
        <v>0.011</v>
      </c>
      <c r="I354" s="210"/>
      <c r="J354" s="211">
        <f>ROUND(I354*H354,2)</f>
        <v>0</v>
      </c>
      <c r="K354" s="207" t="s">
        <v>146</v>
      </c>
      <c r="L354" s="45"/>
      <c r="M354" s="212" t="s">
        <v>19</v>
      </c>
      <c r="N354" s="213" t="s">
        <v>45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249</v>
      </c>
      <c r="AT354" s="216" t="s">
        <v>135</v>
      </c>
      <c r="AU354" s="216" t="s">
        <v>84</v>
      </c>
      <c r="AY354" s="18" t="s">
        <v>133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82</v>
      </c>
      <c r="BK354" s="217">
        <f>ROUND(I354*H354,2)</f>
        <v>0</v>
      </c>
      <c r="BL354" s="18" t="s">
        <v>249</v>
      </c>
      <c r="BM354" s="216" t="s">
        <v>485</v>
      </c>
    </row>
    <row r="355" spans="1:47" s="2" customFormat="1" ht="12">
      <c r="A355" s="39"/>
      <c r="B355" s="40"/>
      <c r="C355" s="41"/>
      <c r="D355" s="218" t="s">
        <v>142</v>
      </c>
      <c r="E355" s="41"/>
      <c r="F355" s="219" t="s">
        <v>486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142</v>
      </c>
      <c r="AU355" s="18" t="s">
        <v>84</v>
      </c>
    </row>
    <row r="356" spans="1:47" s="2" customFormat="1" ht="12">
      <c r="A356" s="39"/>
      <c r="B356" s="40"/>
      <c r="C356" s="41"/>
      <c r="D356" s="223" t="s">
        <v>149</v>
      </c>
      <c r="E356" s="41"/>
      <c r="F356" s="224" t="s">
        <v>487</v>
      </c>
      <c r="G356" s="41"/>
      <c r="H356" s="41"/>
      <c r="I356" s="220"/>
      <c r="J356" s="41"/>
      <c r="K356" s="41"/>
      <c r="L356" s="45"/>
      <c r="M356" s="221"/>
      <c r="N356" s="222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149</v>
      </c>
      <c r="AU356" s="18" t="s">
        <v>84</v>
      </c>
    </row>
    <row r="357" spans="1:63" s="12" customFormat="1" ht="22.8" customHeight="1">
      <c r="A357" s="12"/>
      <c r="B357" s="189"/>
      <c r="C357" s="190"/>
      <c r="D357" s="191" t="s">
        <v>73</v>
      </c>
      <c r="E357" s="203" t="s">
        <v>488</v>
      </c>
      <c r="F357" s="203" t="s">
        <v>489</v>
      </c>
      <c r="G357" s="190"/>
      <c r="H357" s="190"/>
      <c r="I357" s="193"/>
      <c r="J357" s="204">
        <f>BK357</f>
        <v>0</v>
      </c>
      <c r="K357" s="190"/>
      <c r="L357" s="195"/>
      <c r="M357" s="196"/>
      <c r="N357" s="197"/>
      <c r="O357" s="197"/>
      <c r="P357" s="198">
        <f>SUM(P358:P367)</f>
        <v>0</v>
      </c>
      <c r="Q357" s="197"/>
      <c r="R357" s="198">
        <f>SUM(R358:R367)</f>
        <v>0.01974</v>
      </c>
      <c r="S357" s="197"/>
      <c r="T357" s="199">
        <f>SUM(T358:T367)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0" t="s">
        <v>84</v>
      </c>
      <c r="AT357" s="201" t="s">
        <v>73</v>
      </c>
      <c r="AU357" s="201" t="s">
        <v>82</v>
      </c>
      <c r="AY357" s="200" t="s">
        <v>133</v>
      </c>
      <c r="BK357" s="202">
        <f>SUM(BK358:BK367)</f>
        <v>0</v>
      </c>
    </row>
    <row r="358" spans="1:65" s="2" customFormat="1" ht="16.5" customHeight="1">
      <c r="A358" s="39"/>
      <c r="B358" s="40"/>
      <c r="C358" s="205" t="s">
        <v>490</v>
      </c>
      <c r="D358" s="205" t="s">
        <v>135</v>
      </c>
      <c r="E358" s="206" t="s">
        <v>491</v>
      </c>
      <c r="F358" s="207" t="s">
        <v>492</v>
      </c>
      <c r="G358" s="208" t="s">
        <v>305</v>
      </c>
      <c r="H358" s="209">
        <v>23.5</v>
      </c>
      <c r="I358" s="210"/>
      <c r="J358" s="211">
        <f>ROUND(I358*H358,2)</f>
        <v>0</v>
      </c>
      <c r="K358" s="207" t="s">
        <v>146</v>
      </c>
      <c r="L358" s="45"/>
      <c r="M358" s="212" t="s">
        <v>19</v>
      </c>
      <c r="N358" s="213" t="s">
        <v>45</v>
      </c>
      <c r="O358" s="85"/>
      <c r="P358" s="214">
        <f>O358*H358</f>
        <v>0</v>
      </c>
      <c r="Q358" s="214">
        <v>0.00084</v>
      </c>
      <c r="R358" s="214">
        <f>Q358*H358</f>
        <v>0.01974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249</v>
      </c>
      <c r="AT358" s="216" t="s">
        <v>135</v>
      </c>
      <c r="AU358" s="216" t="s">
        <v>84</v>
      </c>
      <c r="AY358" s="18" t="s">
        <v>133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82</v>
      </c>
      <c r="BK358" s="217">
        <f>ROUND(I358*H358,2)</f>
        <v>0</v>
      </c>
      <c r="BL358" s="18" t="s">
        <v>249</v>
      </c>
      <c r="BM358" s="216" t="s">
        <v>493</v>
      </c>
    </row>
    <row r="359" spans="1:47" s="2" customFormat="1" ht="12">
      <c r="A359" s="39"/>
      <c r="B359" s="40"/>
      <c r="C359" s="41"/>
      <c r="D359" s="218" t="s">
        <v>142</v>
      </c>
      <c r="E359" s="41"/>
      <c r="F359" s="219" t="s">
        <v>494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142</v>
      </c>
      <c r="AU359" s="18" t="s">
        <v>84</v>
      </c>
    </row>
    <row r="360" spans="1:47" s="2" customFormat="1" ht="12">
      <c r="A360" s="39"/>
      <c r="B360" s="40"/>
      <c r="C360" s="41"/>
      <c r="D360" s="223" t="s">
        <v>149</v>
      </c>
      <c r="E360" s="41"/>
      <c r="F360" s="224" t="s">
        <v>495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149</v>
      </c>
      <c r="AU360" s="18" t="s">
        <v>84</v>
      </c>
    </row>
    <row r="361" spans="1:51" s="14" customFormat="1" ht="12">
      <c r="A361" s="14"/>
      <c r="B361" s="235"/>
      <c r="C361" s="236"/>
      <c r="D361" s="218" t="s">
        <v>151</v>
      </c>
      <c r="E361" s="237" t="s">
        <v>19</v>
      </c>
      <c r="F361" s="238" t="s">
        <v>496</v>
      </c>
      <c r="G361" s="236"/>
      <c r="H361" s="239">
        <v>23.5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151</v>
      </c>
      <c r="AU361" s="245" t="s">
        <v>84</v>
      </c>
      <c r="AV361" s="14" t="s">
        <v>84</v>
      </c>
      <c r="AW361" s="14" t="s">
        <v>35</v>
      </c>
      <c r="AX361" s="14" t="s">
        <v>74</v>
      </c>
      <c r="AY361" s="245" t="s">
        <v>133</v>
      </c>
    </row>
    <row r="362" spans="1:51" s="15" customFormat="1" ht="12">
      <c r="A362" s="15"/>
      <c r="B362" s="246"/>
      <c r="C362" s="247"/>
      <c r="D362" s="218" t="s">
        <v>151</v>
      </c>
      <c r="E362" s="248" t="s">
        <v>19</v>
      </c>
      <c r="F362" s="249" t="s">
        <v>156</v>
      </c>
      <c r="G362" s="247"/>
      <c r="H362" s="250">
        <v>23.5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6" t="s">
        <v>151</v>
      </c>
      <c r="AU362" s="256" t="s">
        <v>84</v>
      </c>
      <c r="AV362" s="15" t="s">
        <v>140</v>
      </c>
      <c r="AW362" s="15" t="s">
        <v>35</v>
      </c>
      <c r="AX362" s="15" t="s">
        <v>82</v>
      </c>
      <c r="AY362" s="256" t="s">
        <v>133</v>
      </c>
    </row>
    <row r="363" spans="1:65" s="2" customFormat="1" ht="16.5" customHeight="1">
      <c r="A363" s="39"/>
      <c r="B363" s="40"/>
      <c r="C363" s="205" t="s">
        <v>497</v>
      </c>
      <c r="D363" s="205" t="s">
        <v>135</v>
      </c>
      <c r="E363" s="206" t="s">
        <v>498</v>
      </c>
      <c r="F363" s="207" t="s">
        <v>499</v>
      </c>
      <c r="G363" s="208" t="s">
        <v>177</v>
      </c>
      <c r="H363" s="209">
        <v>1</v>
      </c>
      <c r="I363" s="210"/>
      <c r="J363" s="211">
        <f>ROUND(I363*H363,2)</f>
        <v>0</v>
      </c>
      <c r="K363" s="207" t="s">
        <v>139</v>
      </c>
      <c r="L363" s="45"/>
      <c r="M363" s="212" t="s">
        <v>19</v>
      </c>
      <c r="N363" s="213" t="s">
        <v>45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249</v>
      </c>
      <c r="AT363" s="216" t="s">
        <v>135</v>
      </c>
      <c r="AU363" s="216" t="s">
        <v>84</v>
      </c>
      <c r="AY363" s="18" t="s">
        <v>133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82</v>
      </c>
      <c r="BK363" s="217">
        <f>ROUND(I363*H363,2)</f>
        <v>0</v>
      </c>
      <c r="BL363" s="18" t="s">
        <v>249</v>
      </c>
      <c r="BM363" s="216" t="s">
        <v>500</v>
      </c>
    </row>
    <row r="364" spans="1:47" s="2" customFormat="1" ht="12">
      <c r="A364" s="39"/>
      <c r="B364" s="40"/>
      <c r="C364" s="41"/>
      <c r="D364" s="218" t="s">
        <v>142</v>
      </c>
      <c r="E364" s="41"/>
      <c r="F364" s="219" t="s">
        <v>499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142</v>
      </c>
      <c r="AU364" s="18" t="s">
        <v>84</v>
      </c>
    </row>
    <row r="365" spans="1:65" s="2" customFormat="1" ht="16.5" customHeight="1">
      <c r="A365" s="39"/>
      <c r="B365" s="40"/>
      <c r="C365" s="205" t="s">
        <v>501</v>
      </c>
      <c r="D365" s="205" t="s">
        <v>135</v>
      </c>
      <c r="E365" s="206" t="s">
        <v>502</v>
      </c>
      <c r="F365" s="207" t="s">
        <v>503</v>
      </c>
      <c r="G365" s="208" t="s">
        <v>198</v>
      </c>
      <c r="H365" s="209">
        <v>0.02</v>
      </c>
      <c r="I365" s="210"/>
      <c r="J365" s="211">
        <f>ROUND(I365*H365,2)</f>
        <v>0</v>
      </c>
      <c r="K365" s="207" t="s">
        <v>146</v>
      </c>
      <c r="L365" s="45"/>
      <c r="M365" s="212" t="s">
        <v>19</v>
      </c>
      <c r="N365" s="213" t="s">
        <v>45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249</v>
      </c>
      <c r="AT365" s="216" t="s">
        <v>135</v>
      </c>
      <c r="AU365" s="216" t="s">
        <v>84</v>
      </c>
      <c r="AY365" s="18" t="s">
        <v>133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82</v>
      </c>
      <c r="BK365" s="217">
        <f>ROUND(I365*H365,2)</f>
        <v>0</v>
      </c>
      <c r="BL365" s="18" t="s">
        <v>249</v>
      </c>
      <c r="BM365" s="216" t="s">
        <v>504</v>
      </c>
    </row>
    <row r="366" spans="1:47" s="2" customFormat="1" ht="12">
      <c r="A366" s="39"/>
      <c r="B366" s="40"/>
      <c r="C366" s="41"/>
      <c r="D366" s="218" t="s">
        <v>142</v>
      </c>
      <c r="E366" s="41"/>
      <c r="F366" s="219" t="s">
        <v>505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142</v>
      </c>
      <c r="AU366" s="18" t="s">
        <v>84</v>
      </c>
    </row>
    <row r="367" spans="1:47" s="2" customFormat="1" ht="12">
      <c r="A367" s="39"/>
      <c r="B367" s="40"/>
      <c r="C367" s="41"/>
      <c r="D367" s="223" t="s">
        <v>149</v>
      </c>
      <c r="E367" s="41"/>
      <c r="F367" s="224" t="s">
        <v>506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149</v>
      </c>
      <c r="AU367" s="18" t="s">
        <v>84</v>
      </c>
    </row>
    <row r="368" spans="1:63" s="12" customFormat="1" ht="22.8" customHeight="1">
      <c r="A368" s="12"/>
      <c r="B368" s="189"/>
      <c r="C368" s="190"/>
      <c r="D368" s="191" t="s">
        <v>73</v>
      </c>
      <c r="E368" s="203" t="s">
        <v>507</v>
      </c>
      <c r="F368" s="203" t="s">
        <v>508</v>
      </c>
      <c r="G368" s="190"/>
      <c r="H368" s="190"/>
      <c r="I368" s="193"/>
      <c r="J368" s="204">
        <f>BK368</f>
        <v>0</v>
      </c>
      <c r="K368" s="190"/>
      <c r="L368" s="195"/>
      <c r="M368" s="196"/>
      <c r="N368" s="197"/>
      <c r="O368" s="197"/>
      <c r="P368" s="198">
        <f>SUM(P369:P442)</f>
        <v>0</v>
      </c>
      <c r="Q368" s="197"/>
      <c r="R368" s="198">
        <f>SUM(R369:R442)</f>
        <v>0.01572025</v>
      </c>
      <c r="S368" s="197"/>
      <c r="T368" s="199">
        <f>SUM(T369:T442)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0" t="s">
        <v>84</v>
      </c>
      <c r="AT368" s="201" t="s">
        <v>73</v>
      </c>
      <c r="AU368" s="201" t="s">
        <v>82</v>
      </c>
      <c r="AY368" s="200" t="s">
        <v>133</v>
      </c>
      <c r="BK368" s="202">
        <f>SUM(BK369:BK442)</f>
        <v>0</v>
      </c>
    </row>
    <row r="369" spans="1:65" s="2" customFormat="1" ht="16.5" customHeight="1">
      <c r="A369" s="39"/>
      <c r="B369" s="40"/>
      <c r="C369" s="205" t="s">
        <v>509</v>
      </c>
      <c r="D369" s="205" t="s">
        <v>135</v>
      </c>
      <c r="E369" s="206" t="s">
        <v>510</v>
      </c>
      <c r="F369" s="207" t="s">
        <v>511</v>
      </c>
      <c r="G369" s="208" t="s">
        <v>305</v>
      </c>
      <c r="H369" s="209">
        <v>15.5</v>
      </c>
      <c r="I369" s="210"/>
      <c r="J369" s="211">
        <f>ROUND(I369*H369,2)</f>
        <v>0</v>
      </c>
      <c r="K369" s="207" t="s">
        <v>146</v>
      </c>
      <c r="L369" s="45"/>
      <c r="M369" s="212" t="s">
        <v>19</v>
      </c>
      <c r="N369" s="213" t="s">
        <v>45</v>
      </c>
      <c r="O369" s="85"/>
      <c r="P369" s="214">
        <f>O369*H369</f>
        <v>0</v>
      </c>
      <c r="Q369" s="214">
        <v>0</v>
      </c>
      <c r="R369" s="214">
        <f>Q369*H369</f>
        <v>0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249</v>
      </c>
      <c r="AT369" s="216" t="s">
        <v>135</v>
      </c>
      <c r="AU369" s="216" t="s">
        <v>84</v>
      </c>
      <c r="AY369" s="18" t="s">
        <v>133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82</v>
      </c>
      <c r="BK369" s="217">
        <f>ROUND(I369*H369,2)</f>
        <v>0</v>
      </c>
      <c r="BL369" s="18" t="s">
        <v>249</v>
      </c>
      <c r="BM369" s="216" t="s">
        <v>512</v>
      </c>
    </row>
    <row r="370" spans="1:47" s="2" customFormat="1" ht="12">
      <c r="A370" s="39"/>
      <c r="B370" s="40"/>
      <c r="C370" s="41"/>
      <c r="D370" s="218" t="s">
        <v>142</v>
      </c>
      <c r="E370" s="41"/>
      <c r="F370" s="219" t="s">
        <v>513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142</v>
      </c>
      <c r="AU370" s="18" t="s">
        <v>84</v>
      </c>
    </row>
    <row r="371" spans="1:47" s="2" customFormat="1" ht="12">
      <c r="A371" s="39"/>
      <c r="B371" s="40"/>
      <c r="C371" s="41"/>
      <c r="D371" s="223" t="s">
        <v>149</v>
      </c>
      <c r="E371" s="41"/>
      <c r="F371" s="224" t="s">
        <v>514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149</v>
      </c>
      <c r="AU371" s="18" t="s">
        <v>84</v>
      </c>
    </row>
    <row r="372" spans="1:51" s="13" customFormat="1" ht="12">
      <c r="A372" s="13"/>
      <c r="B372" s="225"/>
      <c r="C372" s="226"/>
      <c r="D372" s="218" t="s">
        <v>151</v>
      </c>
      <c r="E372" s="227" t="s">
        <v>19</v>
      </c>
      <c r="F372" s="228" t="s">
        <v>515</v>
      </c>
      <c r="G372" s="226"/>
      <c r="H372" s="227" t="s">
        <v>19</v>
      </c>
      <c r="I372" s="229"/>
      <c r="J372" s="226"/>
      <c r="K372" s="226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151</v>
      </c>
      <c r="AU372" s="234" t="s">
        <v>84</v>
      </c>
      <c r="AV372" s="13" t="s">
        <v>82</v>
      </c>
      <c r="AW372" s="13" t="s">
        <v>35</v>
      </c>
      <c r="AX372" s="13" t="s">
        <v>74</v>
      </c>
      <c r="AY372" s="234" t="s">
        <v>133</v>
      </c>
    </row>
    <row r="373" spans="1:51" s="14" customFormat="1" ht="12">
      <c r="A373" s="14"/>
      <c r="B373" s="235"/>
      <c r="C373" s="236"/>
      <c r="D373" s="218" t="s">
        <v>151</v>
      </c>
      <c r="E373" s="237" t="s">
        <v>19</v>
      </c>
      <c r="F373" s="238" t="s">
        <v>516</v>
      </c>
      <c r="G373" s="236"/>
      <c r="H373" s="239">
        <v>15.5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151</v>
      </c>
      <c r="AU373" s="245" t="s">
        <v>84</v>
      </c>
      <c r="AV373" s="14" t="s">
        <v>84</v>
      </c>
      <c r="AW373" s="14" t="s">
        <v>35</v>
      </c>
      <c r="AX373" s="14" t="s">
        <v>74</v>
      </c>
      <c r="AY373" s="245" t="s">
        <v>133</v>
      </c>
    </row>
    <row r="374" spans="1:51" s="15" customFormat="1" ht="12">
      <c r="A374" s="15"/>
      <c r="B374" s="246"/>
      <c r="C374" s="247"/>
      <c r="D374" s="218" t="s">
        <v>151</v>
      </c>
      <c r="E374" s="248" t="s">
        <v>19</v>
      </c>
      <c r="F374" s="249" t="s">
        <v>156</v>
      </c>
      <c r="G374" s="247"/>
      <c r="H374" s="250">
        <v>15.5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6" t="s">
        <v>151</v>
      </c>
      <c r="AU374" s="256" t="s">
        <v>84</v>
      </c>
      <c r="AV374" s="15" t="s">
        <v>140</v>
      </c>
      <c r="AW374" s="15" t="s">
        <v>35</v>
      </c>
      <c r="AX374" s="15" t="s">
        <v>82</v>
      </c>
      <c r="AY374" s="256" t="s">
        <v>133</v>
      </c>
    </row>
    <row r="375" spans="1:65" s="2" customFormat="1" ht="16.5" customHeight="1">
      <c r="A375" s="39"/>
      <c r="B375" s="40"/>
      <c r="C375" s="258" t="s">
        <v>517</v>
      </c>
      <c r="D375" s="258" t="s">
        <v>195</v>
      </c>
      <c r="E375" s="259" t="s">
        <v>518</v>
      </c>
      <c r="F375" s="260" t="s">
        <v>519</v>
      </c>
      <c r="G375" s="261" t="s">
        <v>305</v>
      </c>
      <c r="H375" s="262">
        <v>15.5</v>
      </c>
      <c r="I375" s="263"/>
      <c r="J375" s="264">
        <f>ROUND(I375*H375,2)</f>
        <v>0</v>
      </c>
      <c r="K375" s="260" t="s">
        <v>146</v>
      </c>
      <c r="L375" s="265"/>
      <c r="M375" s="266" t="s">
        <v>19</v>
      </c>
      <c r="N375" s="267" t="s">
        <v>45</v>
      </c>
      <c r="O375" s="85"/>
      <c r="P375" s="214">
        <f>O375*H375</f>
        <v>0</v>
      </c>
      <c r="Q375" s="214">
        <v>4E-05</v>
      </c>
      <c r="R375" s="214">
        <f>Q375*H375</f>
        <v>0.00062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320</v>
      </c>
      <c r="AT375" s="216" t="s">
        <v>195</v>
      </c>
      <c r="AU375" s="216" t="s">
        <v>84</v>
      </c>
      <c r="AY375" s="18" t="s">
        <v>133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82</v>
      </c>
      <c r="BK375" s="217">
        <f>ROUND(I375*H375,2)</f>
        <v>0</v>
      </c>
      <c r="BL375" s="18" t="s">
        <v>249</v>
      </c>
      <c r="BM375" s="216" t="s">
        <v>520</v>
      </c>
    </row>
    <row r="376" spans="1:47" s="2" customFormat="1" ht="12">
      <c r="A376" s="39"/>
      <c r="B376" s="40"/>
      <c r="C376" s="41"/>
      <c r="D376" s="218" t="s">
        <v>142</v>
      </c>
      <c r="E376" s="41"/>
      <c r="F376" s="219" t="s">
        <v>519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142</v>
      </c>
      <c r="AU376" s="18" t="s">
        <v>84</v>
      </c>
    </row>
    <row r="377" spans="1:65" s="2" customFormat="1" ht="16.5" customHeight="1">
      <c r="A377" s="39"/>
      <c r="B377" s="40"/>
      <c r="C377" s="205" t="s">
        <v>521</v>
      </c>
      <c r="D377" s="205" t="s">
        <v>135</v>
      </c>
      <c r="E377" s="206" t="s">
        <v>522</v>
      </c>
      <c r="F377" s="207" t="s">
        <v>523</v>
      </c>
      <c r="G377" s="208" t="s">
        <v>138</v>
      </c>
      <c r="H377" s="209">
        <v>6</v>
      </c>
      <c r="I377" s="210"/>
      <c r="J377" s="211">
        <f>ROUND(I377*H377,2)</f>
        <v>0</v>
      </c>
      <c r="K377" s="207" t="s">
        <v>146</v>
      </c>
      <c r="L377" s="45"/>
      <c r="M377" s="212" t="s">
        <v>19</v>
      </c>
      <c r="N377" s="213" t="s">
        <v>45</v>
      </c>
      <c r="O377" s="85"/>
      <c r="P377" s="214">
        <f>O377*H377</f>
        <v>0</v>
      </c>
      <c r="Q377" s="214">
        <v>0</v>
      </c>
      <c r="R377" s="214">
        <f>Q377*H377</f>
        <v>0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249</v>
      </c>
      <c r="AT377" s="216" t="s">
        <v>135</v>
      </c>
      <c r="AU377" s="216" t="s">
        <v>84</v>
      </c>
      <c r="AY377" s="18" t="s">
        <v>133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82</v>
      </c>
      <c r="BK377" s="217">
        <f>ROUND(I377*H377,2)</f>
        <v>0</v>
      </c>
      <c r="BL377" s="18" t="s">
        <v>249</v>
      </c>
      <c r="BM377" s="216" t="s">
        <v>524</v>
      </c>
    </row>
    <row r="378" spans="1:47" s="2" customFormat="1" ht="12">
      <c r="A378" s="39"/>
      <c r="B378" s="40"/>
      <c r="C378" s="41"/>
      <c r="D378" s="218" t="s">
        <v>142</v>
      </c>
      <c r="E378" s="41"/>
      <c r="F378" s="219" t="s">
        <v>525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142</v>
      </c>
      <c r="AU378" s="18" t="s">
        <v>84</v>
      </c>
    </row>
    <row r="379" spans="1:47" s="2" customFormat="1" ht="12">
      <c r="A379" s="39"/>
      <c r="B379" s="40"/>
      <c r="C379" s="41"/>
      <c r="D379" s="223" t="s">
        <v>149</v>
      </c>
      <c r="E379" s="41"/>
      <c r="F379" s="224" t="s">
        <v>526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149</v>
      </c>
      <c r="AU379" s="18" t="s">
        <v>84</v>
      </c>
    </row>
    <row r="380" spans="1:65" s="2" customFormat="1" ht="16.5" customHeight="1">
      <c r="A380" s="39"/>
      <c r="B380" s="40"/>
      <c r="C380" s="258" t="s">
        <v>527</v>
      </c>
      <c r="D380" s="258" t="s">
        <v>195</v>
      </c>
      <c r="E380" s="259" t="s">
        <v>528</v>
      </c>
      <c r="F380" s="260" t="s">
        <v>529</v>
      </c>
      <c r="G380" s="261" t="s">
        <v>138</v>
      </c>
      <c r="H380" s="262">
        <v>6</v>
      </c>
      <c r="I380" s="263"/>
      <c r="J380" s="264">
        <f>ROUND(I380*H380,2)</f>
        <v>0</v>
      </c>
      <c r="K380" s="260" t="s">
        <v>139</v>
      </c>
      <c r="L380" s="265"/>
      <c r="M380" s="266" t="s">
        <v>19</v>
      </c>
      <c r="N380" s="267" t="s">
        <v>45</v>
      </c>
      <c r="O380" s="85"/>
      <c r="P380" s="214">
        <f>O380*H380</f>
        <v>0</v>
      </c>
      <c r="Q380" s="214">
        <v>3E-05</v>
      </c>
      <c r="R380" s="214">
        <f>Q380*H380</f>
        <v>0.00018</v>
      </c>
      <c r="S380" s="214">
        <v>0</v>
      </c>
      <c r="T380" s="21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320</v>
      </c>
      <c r="AT380" s="216" t="s">
        <v>195</v>
      </c>
      <c r="AU380" s="216" t="s">
        <v>84</v>
      </c>
      <c r="AY380" s="18" t="s">
        <v>133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82</v>
      </c>
      <c r="BK380" s="217">
        <f>ROUND(I380*H380,2)</f>
        <v>0</v>
      </c>
      <c r="BL380" s="18" t="s">
        <v>249</v>
      </c>
      <c r="BM380" s="216" t="s">
        <v>530</v>
      </c>
    </row>
    <row r="381" spans="1:47" s="2" customFormat="1" ht="12">
      <c r="A381" s="39"/>
      <c r="B381" s="40"/>
      <c r="C381" s="41"/>
      <c r="D381" s="218" t="s">
        <v>142</v>
      </c>
      <c r="E381" s="41"/>
      <c r="F381" s="219" t="s">
        <v>529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142</v>
      </c>
      <c r="AU381" s="18" t="s">
        <v>84</v>
      </c>
    </row>
    <row r="382" spans="1:65" s="2" customFormat="1" ht="16.5" customHeight="1">
      <c r="A382" s="39"/>
      <c r="B382" s="40"/>
      <c r="C382" s="205" t="s">
        <v>531</v>
      </c>
      <c r="D382" s="205" t="s">
        <v>135</v>
      </c>
      <c r="E382" s="206" t="s">
        <v>532</v>
      </c>
      <c r="F382" s="207" t="s">
        <v>533</v>
      </c>
      <c r="G382" s="208" t="s">
        <v>305</v>
      </c>
      <c r="H382" s="209">
        <v>40</v>
      </c>
      <c r="I382" s="210"/>
      <c r="J382" s="211">
        <f>ROUND(I382*H382,2)</f>
        <v>0</v>
      </c>
      <c r="K382" s="207" t="s">
        <v>146</v>
      </c>
      <c r="L382" s="45"/>
      <c r="M382" s="212" t="s">
        <v>19</v>
      </c>
      <c r="N382" s="213" t="s">
        <v>45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249</v>
      </c>
      <c r="AT382" s="216" t="s">
        <v>135</v>
      </c>
      <c r="AU382" s="216" t="s">
        <v>84</v>
      </c>
      <c r="AY382" s="18" t="s">
        <v>133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82</v>
      </c>
      <c r="BK382" s="217">
        <f>ROUND(I382*H382,2)</f>
        <v>0</v>
      </c>
      <c r="BL382" s="18" t="s">
        <v>249</v>
      </c>
      <c r="BM382" s="216" t="s">
        <v>534</v>
      </c>
    </row>
    <row r="383" spans="1:47" s="2" customFormat="1" ht="12">
      <c r="A383" s="39"/>
      <c r="B383" s="40"/>
      <c r="C383" s="41"/>
      <c r="D383" s="218" t="s">
        <v>142</v>
      </c>
      <c r="E383" s="41"/>
      <c r="F383" s="219" t="s">
        <v>535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142</v>
      </c>
      <c r="AU383" s="18" t="s">
        <v>84</v>
      </c>
    </row>
    <row r="384" spans="1:47" s="2" customFormat="1" ht="12">
      <c r="A384" s="39"/>
      <c r="B384" s="40"/>
      <c r="C384" s="41"/>
      <c r="D384" s="223" t="s">
        <v>149</v>
      </c>
      <c r="E384" s="41"/>
      <c r="F384" s="224" t="s">
        <v>536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149</v>
      </c>
      <c r="AU384" s="18" t="s">
        <v>84</v>
      </c>
    </row>
    <row r="385" spans="1:51" s="14" customFormat="1" ht="12">
      <c r="A385" s="14"/>
      <c r="B385" s="235"/>
      <c r="C385" s="236"/>
      <c r="D385" s="218" t="s">
        <v>151</v>
      </c>
      <c r="E385" s="237" t="s">
        <v>19</v>
      </c>
      <c r="F385" s="238" t="s">
        <v>448</v>
      </c>
      <c r="G385" s="236"/>
      <c r="H385" s="239">
        <v>40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151</v>
      </c>
      <c r="AU385" s="245" t="s">
        <v>84</v>
      </c>
      <c r="AV385" s="14" t="s">
        <v>84</v>
      </c>
      <c r="AW385" s="14" t="s">
        <v>35</v>
      </c>
      <c r="AX385" s="14" t="s">
        <v>82</v>
      </c>
      <c r="AY385" s="245" t="s">
        <v>133</v>
      </c>
    </row>
    <row r="386" spans="1:65" s="2" customFormat="1" ht="16.5" customHeight="1">
      <c r="A386" s="39"/>
      <c r="B386" s="40"/>
      <c r="C386" s="258" t="s">
        <v>537</v>
      </c>
      <c r="D386" s="258" t="s">
        <v>195</v>
      </c>
      <c r="E386" s="259" t="s">
        <v>538</v>
      </c>
      <c r="F386" s="260" t="s">
        <v>539</v>
      </c>
      <c r="G386" s="261" t="s">
        <v>305</v>
      </c>
      <c r="H386" s="262">
        <v>42</v>
      </c>
      <c r="I386" s="263"/>
      <c r="J386" s="264">
        <f>ROUND(I386*H386,2)</f>
        <v>0</v>
      </c>
      <c r="K386" s="260" t="s">
        <v>146</v>
      </c>
      <c r="L386" s="265"/>
      <c r="M386" s="266" t="s">
        <v>19</v>
      </c>
      <c r="N386" s="267" t="s">
        <v>45</v>
      </c>
      <c r="O386" s="85"/>
      <c r="P386" s="214">
        <f>O386*H386</f>
        <v>0</v>
      </c>
      <c r="Q386" s="214">
        <v>0.00012</v>
      </c>
      <c r="R386" s="214">
        <f>Q386*H386</f>
        <v>0.00504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320</v>
      </c>
      <c r="AT386" s="216" t="s">
        <v>195</v>
      </c>
      <c r="AU386" s="216" t="s">
        <v>84</v>
      </c>
      <c r="AY386" s="18" t="s">
        <v>133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82</v>
      </c>
      <c r="BK386" s="217">
        <f>ROUND(I386*H386,2)</f>
        <v>0</v>
      </c>
      <c r="BL386" s="18" t="s">
        <v>249</v>
      </c>
      <c r="BM386" s="216" t="s">
        <v>540</v>
      </c>
    </row>
    <row r="387" spans="1:47" s="2" customFormat="1" ht="12">
      <c r="A387" s="39"/>
      <c r="B387" s="40"/>
      <c r="C387" s="41"/>
      <c r="D387" s="218" t="s">
        <v>142</v>
      </c>
      <c r="E387" s="41"/>
      <c r="F387" s="219" t="s">
        <v>539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142</v>
      </c>
      <c r="AU387" s="18" t="s">
        <v>84</v>
      </c>
    </row>
    <row r="388" spans="1:51" s="14" customFormat="1" ht="12">
      <c r="A388" s="14"/>
      <c r="B388" s="235"/>
      <c r="C388" s="236"/>
      <c r="D388" s="218" t="s">
        <v>151</v>
      </c>
      <c r="E388" s="236"/>
      <c r="F388" s="238" t="s">
        <v>541</v>
      </c>
      <c r="G388" s="236"/>
      <c r="H388" s="239">
        <v>42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151</v>
      </c>
      <c r="AU388" s="245" t="s">
        <v>84</v>
      </c>
      <c r="AV388" s="14" t="s">
        <v>84</v>
      </c>
      <c r="AW388" s="14" t="s">
        <v>4</v>
      </c>
      <c r="AX388" s="14" t="s">
        <v>82</v>
      </c>
      <c r="AY388" s="245" t="s">
        <v>133</v>
      </c>
    </row>
    <row r="389" spans="1:65" s="2" customFormat="1" ht="16.5" customHeight="1">
      <c r="A389" s="39"/>
      <c r="B389" s="40"/>
      <c r="C389" s="205" t="s">
        <v>542</v>
      </c>
      <c r="D389" s="205" t="s">
        <v>135</v>
      </c>
      <c r="E389" s="206" t="s">
        <v>543</v>
      </c>
      <c r="F389" s="207" t="s">
        <v>544</v>
      </c>
      <c r="G389" s="208" t="s">
        <v>305</v>
      </c>
      <c r="H389" s="209">
        <v>6.5</v>
      </c>
      <c r="I389" s="210"/>
      <c r="J389" s="211">
        <f>ROUND(I389*H389,2)</f>
        <v>0</v>
      </c>
      <c r="K389" s="207" t="s">
        <v>146</v>
      </c>
      <c r="L389" s="45"/>
      <c r="M389" s="212" t="s">
        <v>19</v>
      </c>
      <c r="N389" s="213" t="s">
        <v>45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249</v>
      </c>
      <c r="AT389" s="216" t="s">
        <v>135</v>
      </c>
      <c r="AU389" s="216" t="s">
        <v>84</v>
      </c>
      <c r="AY389" s="18" t="s">
        <v>133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82</v>
      </c>
      <c r="BK389" s="217">
        <f>ROUND(I389*H389,2)</f>
        <v>0</v>
      </c>
      <c r="BL389" s="18" t="s">
        <v>249</v>
      </c>
      <c r="BM389" s="216" t="s">
        <v>545</v>
      </c>
    </row>
    <row r="390" spans="1:47" s="2" customFormat="1" ht="12">
      <c r="A390" s="39"/>
      <c r="B390" s="40"/>
      <c r="C390" s="41"/>
      <c r="D390" s="218" t="s">
        <v>142</v>
      </c>
      <c r="E390" s="41"/>
      <c r="F390" s="219" t="s">
        <v>546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142</v>
      </c>
      <c r="AU390" s="18" t="s">
        <v>84</v>
      </c>
    </row>
    <row r="391" spans="1:47" s="2" customFormat="1" ht="12">
      <c r="A391" s="39"/>
      <c r="B391" s="40"/>
      <c r="C391" s="41"/>
      <c r="D391" s="223" t="s">
        <v>149</v>
      </c>
      <c r="E391" s="41"/>
      <c r="F391" s="224" t="s">
        <v>547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149</v>
      </c>
      <c r="AU391" s="18" t="s">
        <v>84</v>
      </c>
    </row>
    <row r="392" spans="1:65" s="2" customFormat="1" ht="16.5" customHeight="1">
      <c r="A392" s="39"/>
      <c r="B392" s="40"/>
      <c r="C392" s="258" t="s">
        <v>548</v>
      </c>
      <c r="D392" s="258" t="s">
        <v>195</v>
      </c>
      <c r="E392" s="259" t="s">
        <v>549</v>
      </c>
      <c r="F392" s="260" t="s">
        <v>550</v>
      </c>
      <c r="G392" s="261" t="s">
        <v>305</v>
      </c>
      <c r="H392" s="262">
        <v>6.825</v>
      </c>
      <c r="I392" s="263"/>
      <c r="J392" s="264">
        <f>ROUND(I392*H392,2)</f>
        <v>0</v>
      </c>
      <c r="K392" s="260" t="s">
        <v>146</v>
      </c>
      <c r="L392" s="265"/>
      <c r="M392" s="266" t="s">
        <v>19</v>
      </c>
      <c r="N392" s="267" t="s">
        <v>45</v>
      </c>
      <c r="O392" s="85"/>
      <c r="P392" s="214">
        <f>O392*H392</f>
        <v>0</v>
      </c>
      <c r="Q392" s="214">
        <v>0.00017</v>
      </c>
      <c r="R392" s="214">
        <f>Q392*H392</f>
        <v>0.00116025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320</v>
      </c>
      <c r="AT392" s="216" t="s">
        <v>195</v>
      </c>
      <c r="AU392" s="216" t="s">
        <v>84</v>
      </c>
      <c r="AY392" s="18" t="s">
        <v>133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82</v>
      </c>
      <c r="BK392" s="217">
        <f>ROUND(I392*H392,2)</f>
        <v>0</v>
      </c>
      <c r="BL392" s="18" t="s">
        <v>249</v>
      </c>
      <c r="BM392" s="216" t="s">
        <v>551</v>
      </c>
    </row>
    <row r="393" spans="1:47" s="2" customFormat="1" ht="12">
      <c r="A393" s="39"/>
      <c r="B393" s="40"/>
      <c r="C393" s="41"/>
      <c r="D393" s="218" t="s">
        <v>142</v>
      </c>
      <c r="E393" s="41"/>
      <c r="F393" s="219" t="s">
        <v>550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142</v>
      </c>
      <c r="AU393" s="18" t="s">
        <v>84</v>
      </c>
    </row>
    <row r="394" spans="1:51" s="14" customFormat="1" ht="12">
      <c r="A394" s="14"/>
      <c r="B394" s="235"/>
      <c r="C394" s="236"/>
      <c r="D394" s="218" t="s">
        <v>151</v>
      </c>
      <c r="E394" s="236"/>
      <c r="F394" s="238" t="s">
        <v>552</v>
      </c>
      <c r="G394" s="236"/>
      <c r="H394" s="239">
        <v>6.825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151</v>
      </c>
      <c r="AU394" s="245" t="s">
        <v>84</v>
      </c>
      <c r="AV394" s="14" t="s">
        <v>84</v>
      </c>
      <c r="AW394" s="14" t="s">
        <v>4</v>
      </c>
      <c r="AX394" s="14" t="s">
        <v>82</v>
      </c>
      <c r="AY394" s="245" t="s">
        <v>133</v>
      </c>
    </row>
    <row r="395" spans="1:65" s="2" customFormat="1" ht="16.5" customHeight="1">
      <c r="A395" s="39"/>
      <c r="B395" s="40"/>
      <c r="C395" s="205" t="s">
        <v>553</v>
      </c>
      <c r="D395" s="205" t="s">
        <v>135</v>
      </c>
      <c r="E395" s="206" t="s">
        <v>554</v>
      </c>
      <c r="F395" s="207" t="s">
        <v>555</v>
      </c>
      <c r="G395" s="208" t="s">
        <v>138</v>
      </c>
      <c r="H395" s="209">
        <v>66</v>
      </c>
      <c r="I395" s="210"/>
      <c r="J395" s="211">
        <f>ROUND(I395*H395,2)</f>
        <v>0</v>
      </c>
      <c r="K395" s="207" t="s">
        <v>146</v>
      </c>
      <c r="L395" s="45"/>
      <c r="M395" s="212" t="s">
        <v>19</v>
      </c>
      <c r="N395" s="213" t="s">
        <v>45</v>
      </c>
      <c r="O395" s="85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249</v>
      </c>
      <c r="AT395" s="216" t="s">
        <v>135</v>
      </c>
      <c r="AU395" s="216" t="s">
        <v>84</v>
      </c>
      <c r="AY395" s="18" t="s">
        <v>133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82</v>
      </c>
      <c r="BK395" s="217">
        <f>ROUND(I395*H395,2)</f>
        <v>0</v>
      </c>
      <c r="BL395" s="18" t="s">
        <v>249</v>
      </c>
      <c r="BM395" s="216" t="s">
        <v>556</v>
      </c>
    </row>
    <row r="396" spans="1:47" s="2" customFormat="1" ht="12">
      <c r="A396" s="39"/>
      <c r="B396" s="40"/>
      <c r="C396" s="41"/>
      <c r="D396" s="218" t="s">
        <v>142</v>
      </c>
      <c r="E396" s="41"/>
      <c r="F396" s="219" t="s">
        <v>557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142</v>
      </c>
      <c r="AU396" s="18" t="s">
        <v>84</v>
      </c>
    </row>
    <row r="397" spans="1:47" s="2" customFormat="1" ht="12">
      <c r="A397" s="39"/>
      <c r="B397" s="40"/>
      <c r="C397" s="41"/>
      <c r="D397" s="223" t="s">
        <v>149</v>
      </c>
      <c r="E397" s="41"/>
      <c r="F397" s="224" t="s">
        <v>558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149</v>
      </c>
      <c r="AU397" s="18" t="s">
        <v>84</v>
      </c>
    </row>
    <row r="398" spans="1:51" s="14" customFormat="1" ht="12">
      <c r="A398" s="14"/>
      <c r="B398" s="235"/>
      <c r="C398" s="236"/>
      <c r="D398" s="218" t="s">
        <v>151</v>
      </c>
      <c r="E398" s="237" t="s">
        <v>19</v>
      </c>
      <c r="F398" s="238" t="s">
        <v>559</v>
      </c>
      <c r="G398" s="236"/>
      <c r="H398" s="239">
        <v>30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151</v>
      </c>
      <c r="AU398" s="245" t="s">
        <v>84</v>
      </c>
      <c r="AV398" s="14" t="s">
        <v>84</v>
      </c>
      <c r="AW398" s="14" t="s">
        <v>35</v>
      </c>
      <c r="AX398" s="14" t="s">
        <v>74</v>
      </c>
      <c r="AY398" s="245" t="s">
        <v>133</v>
      </c>
    </row>
    <row r="399" spans="1:51" s="14" customFormat="1" ht="12">
      <c r="A399" s="14"/>
      <c r="B399" s="235"/>
      <c r="C399" s="236"/>
      <c r="D399" s="218" t="s">
        <v>151</v>
      </c>
      <c r="E399" s="237" t="s">
        <v>19</v>
      </c>
      <c r="F399" s="238" t="s">
        <v>560</v>
      </c>
      <c r="G399" s="236"/>
      <c r="H399" s="239">
        <v>36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151</v>
      </c>
      <c r="AU399" s="245" t="s">
        <v>84</v>
      </c>
      <c r="AV399" s="14" t="s">
        <v>84</v>
      </c>
      <c r="AW399" s="14" t="s">
        <v>35</v>
      </c>
      <c r="AX399" s="14" t="s">
        <v>74</v>
      </c>
      <c r="AY399" s="245" t="s">
        <v>133</v>
      </c>
    </row>
    <row r="400" spans="1:51" s="15" customFormat="1" ht="12">
      <c r="A400" s="15"/>
      <c r="B400" s="246"/>
      <c r="C400" s="247"/>
      <c r="D400" s="218" t="s">
        <v>151</v>
      </c>
      <c r="E400" s="248" t="s">
        <v>19</v>
      </c>
      <c r="F400" s="249" t="s">
        <v>156</v>
      </c>
      <c r="G400" s="247"/>
      <c r="H400" s="250">
        <v>66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6" t="s">
        <v>151</v>
      </c>
      <c r="AU400" s="256" t="s">
        <v>84</v>
      </c>
      <c r="AV400" s="15" t="s">
        <v>140</v>
      </c>
      <c r="AW400" s="15" t="s">
        <v>35</v>
      </c>
      <c r="AX400" s="15" t="s">
        <v>82</v>
      </c>
      <c r="AY400" s="256" t="s">
        <v>133</v>
      </c>
    </row>
    <row r="401" spans="1:65" s="2" customFormat="1" ht="16.5" customHeight="1">
      <c r="A401" s="39"/>
      <c r="B401" s="40"/>
      <c r="C401" s="205" t="s">
        <v>561</v>
      </c>
      <c r="D401" s="205" t="s">
        <v>135</v>
      </c>
      <c r="E401" s="206" t="s">
        <v>562</v>
      </c>
      <c r="F401" s="207" t="s">
        <v>563</v>
      </c>
      <c r="G401" s="208" t="s">
        <v>138</v>
      </c>
      <c r="H401" s="209">
        <v>1</v>
      </c>
      <c r="I401" s="210"/>
      <c r="J401" s="211">
        <f>ROUND(I401*H401,2)</f>
        <v>0</v>
      </c>
      <c r="K401" s="207" t="s">
        <v>146</v>
      </c>
      <c r="L401" s="45"/>
      <c r="M401" s="212" t="s">
        <v>19</v>
      </c>
      <c r="N401" s="213" t="s">
        <v>45</v>
      </c>
      <c r="O401" s="85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6" t="s">
        <v>249</v>
      </c>
      <c r="AT401" s="216" t="s">
        <v>135</v>
      </c>
      <c r="AU401" s="216" t="s">
        <v>84</v>
      </c>
      <c r="AY401" s="18" t="s">
        <v>133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82</v>
      </c>
      <c r="BK401" s="217">
        <f>ROUND(I401*H401,2)</f>
        <v>0</v>
      </c>
      <c r="BL401" s="18" t="s">
        <v>249</v>
      </c>
      <c r="BM401" s="216" t="s">
        <v>564</v>
      </c>
    </row>
    <row r="402" spans="1:47" s="2" customFormat="1" ht="12">
      <c r="A402" s="39"/>
      <c r="B402" s="40"/>
      <c r="C402" s="41"/>
      <c r="D402" s="218" t="s">
        <v>142</v>
      </c>
      <c r="E402" s="41"/>
      <c r="F402" s="219" t="s">
        <v>565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142</v>
      </c>
      <c r="AU402" s="18" t="s">
        <v>84</v>
      </c>
    </row>
    <row r="403" spans="1:47" s="2" customFormat="1" ht="12">
      <c r="A403" s="39"/>
      <c r="B403" s="40"/>
      <c r="C403" s="41"/>
      <c r="D403" s="223" t="s">
        <v>149</v>
      </c>
      <c r="E403" s="41"/>
      <c r="F403" s="224" t="s">
        <v>566</v>
      </c>
      <c r="G403" s="41"/>
      <c r="H403" s="41"/>
      <c r="I403" s="220"/>
      <c r="J403" s="41"/>
      <c r="K403" s="41"/>
      <c r="L403" s="45"/>
      <c r="M403" s="221"/>
      <c r="N403" s="222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149</v>
      </c>
      <c r="AU403" s="18" t="s">
        <v>84</v>
      </c>
    </row>
    <row r="404" spans="1:65" s="2" customFormat="1" ht="16.5" customHeight="1">
      <c r="A404" s="39"/>
      <c r="B404" s="40"/>
      <c r="C404" s="258" t="s">
        <v>567</v>
      </c>
      <c r="D404" s="258" t="s">
        <v>195</v>
      </c>
      <c r="E404" s="259" t="s">
        <v>568</v>
      </c>
      <c r="F404" s="260" t="s">
        <v>569</v>
      </c>
      <c r="G404" s="261" t="s">
        <v>138</v>
      </c>
      <c r="H404" s="262">
        <v>1</v>
      </c>
      <c r="I404" s="263"/>
      <c r="J404" s="264">
        <f>ROUND(I404*H404,2)</f>
        <v>0</v>
      </c>
      <c r="K404" s="260" t="s">
        <v>146</v>
      </c>
      <c r="L404" s="265"/>
      <c r="M404" s="266" t="s">
        <v>19</v>
      </c>
      <c r="N404" s="267" t="s">
        <v>45</v>
      </c>
      <c r="O404" s="85"/>
      <c r="P404" s="214">
        <f>O404*H404</f>
        <v>0</v>
      </c>
      <c r="Q404" s="214">
        <v>0.00138</v>
      </c>
      <c r="R404" s="214">
        <f>Q404*H404</f>
        <v>0.00138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320</v>
      </c>
      <c r="AT404" s="216" t="s">
        <v>195</v>
      </c>
      <c r="AU404" s="216" t="s">
        <v>84</v>
      </c>
      <c r="AY404" s="18" t="s">
        <v>133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82</v>
      </c>
      <c r="BK404" s="217">
        <f>ROUND(I404*H404,2)</f>
        <v>0</v>
      </c>
      <c r="BL404" s="18" t="s">
        <v>249</v>
      </c>
      <c r="BM404" s="216" t="s">
        <v>570</v>
      </c>
    </row>
    <row r="405" spans="1:47" s="2" customFormat="1" ht="12">
      <c r="A405" s="39"/>
      <c r="B405" s="40"/>
      <c r="C405" s="41"/>
      <c r="D405" s="218" t="s">
        <v>142</v>
      </c>
      <c r="E405" s="41"/>
      <c r="F405" s="219" t="s">
        <v>569</v>
      </c>
      <c r="G405" s="41"/>
      <c r="H405" s="41"/>
      <c r="I405" s="220"/>
      <c r="J405" s="41"/>
      <c r="K405" s="41"/>
      <c r="L405" s="45"/>
      <c r="M405" s="221"/>
      <c r="N405" s="222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142</v>
      </c>
      <c r="AU405" s="18" t="s">
        <v>84</v>
      </c>
    </row>
    <row r="406" spans="1:65" s="2" customFormat="1" ht="16.5" customHeight="1">
      <c r="A406" s="39"/>
      <c r="B406" s="40"/>
      <c r="C406" s="205" t="s">
        <v>571</v>
      </c>
      <c r="D406" s="205" t="s">
        <v>135</v>
      </c>
      <c r="E406" s="206" t="s">
        <v>572</v>
      </c>
      <c r="F406" s="207" t="s">
        <v>573</v>
      </c>
      <c r="G406" s="208" t="s">
        <v>138</v>
      </c>
      <c r="H406" s="209">
        <v>2</v>
      </c>
      <c r="I406" s="210"/>
      <c r="J406" s="211">
        <f>ROUND(I406*H406,2)</f>
        <v>0</v>
      </c>
      <c r="K406" s="207" t="s">
        <v>146</v>
      </c>
      <c r="L406" s="45"/>
      <c r="M406" s="212" t="s">
        <v>19</v>
      </c>
      <c r="N406" s="213" t="s">
        <v>45</v>
      </c>
      <c r="O406" s="85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249</v>
      </c>
      <c r="AT406" s="216" t="s">
        <v>135</v>
      </c>
      <c r="AU406" s="216" t="s">
        <v>84</v>
      </c>
      <c r="AY406" s="18" t="s">
        <v>133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82</v>
      </c>
      <c r="BK406" s="217">
        <f>ROUND(I406*H406,2)</f>
        <v>0</v>
      </c>
      <c r="BL406" s="18" t="s">
        <v>249</v>
      </c>
      <c r="BM406" s="216" t="s">
        <v>574</v>
      </c>
    </row>
    <row r="407" spans="1:47" s="2" customFormat="1" ht="12">
      <c r="A407" s="39"/>
      <c r="B407" s="40"/>
      <c r="C407" s="41"/>
      <c r="D407" s="218" t="s">
        <v>142</v>
      </c>
      <c r="E407" s="41"/>
      <c r="F407" s="219" t="s">
        <v>575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142</v>
      </c>
      <c r="AU407" s="18" t="s">
        <v>84</v>
      </c>
    </row>
    <row r="408" spans="1:47" s="2" customFormat="1" ht="12">
      <c r="A408" s="39"/>
      <c r="B408" s="40"/>
      <c r="C408" s="41"/>
      <c r="D408" s="223" t="s">
        <v>149</v>
      </c>
      <c r="E408" s="41"/>
      <c r="F408" s="224" t="s">
        <v>576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149</v>
      </c>
      <c r="AU408" s="18" t="s">
        <v>84</v>
      </c>
    </row>
    <row r="409" spans="1:65" s="2" customFormat="1" ht="16.5" customHeight="1">
      <c r="A409" s="39"/>
      <c r="B409" s="40"/>
      <c r="C409" s="258" t="s">
        <v>577</v>
      </c>
      <c r="D409" s="258" t="s">
        <v>195</v>
      </c>
      <c r="E409" s="259" t="s">
        <v>578</v>
      </c>
      <c r="F409" s="260" t="s">
        <v>579</v>
      </c>
      <c r="G409" s="261" t="s">
        <v>138</v>
      </c>
      <c r="H409" s="262">
        <v>2</v>
      </c>
      <c r="I409" s="263"/>
      <c r="J409" s="264">
        <f>ROUND(I409*H409,2)</f>
        <v>0</v>
      </c>
      <c r="K409" s="260" t="s">
        <v>139</v>
      </c>
      <c r="L409" s="265"/>
      <c r="M409" s="266" t="s">
        <v>19</v>
      </c>
      <c r="N409" s="267" t="s">
        <v>45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320</v>
      </c>
      <c r="AT409" s="216" t="s">
        <v>195</v>
      </c>
      <c r="AU409" s="216" t="s">
        <v>84</v>
      </c>
      <c r="AY409" s="18" t="s">
        <v>133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82</v>
      </c>
      <c r="BK409" s="217">
        <f>ROUND(I409*H409,2)</f>
        <v>0</v>
      </c>
      <c r="BL409" s="18" t="s">
        <v>249</v>
      </c>
      <c r="BM409" s="216" t="s">
        <v>580</v>
      </c>
    </row>
    <row r="410" spans="1:47" s="2" customFormat="1" ht="12">
      <c r="A410" s="39"/>
      <c r="B410" s="40"/>
      <c r="C410" s="41"/>
      <c r="D410" s="218" t="s">
        <v>142</v>
      </c>
      <c r="E410" s="41"/>
      <c r="F410" s="219" t="s">
        <v>579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142</v>
      </c>
      <c r="AU410" s="18" t="s">
        <v>84</v>
      </c>
    </row>
    <row r="411" spans="1:65" s="2" customFormat="1" ht="21.75" customHeight="1">
      <c r="A411" s="39"/>
      <c r="B411" s="40"/>
      <c r="C411" s="205" t="s">
        <v>581</v>
      </c>
      <c r="D411" s="205" t="s">
        <v>135</v>
      </c>
      <c r="E411" s="206" t="s">
        <v>582</v>
      </c>
      <c r="F411" s="207" t="s">
        <v>583</v>
      </c>
      <c r="G411" s="208" t="s">
        <v>138</v>
      </c>
      <c r="H411" s="209">
        <v>2</v>
      </c>
      <c r="I411" s="210"/>
      <c r="J411" s="211">
        <f>ROUND(I411*H411,2)</f>
        <v>0</v>
      </c>
      <c r="K411" s="207" t="s">
        <v>146</v>
      </c>
      <c r="L411" s="45"/>
      <c r="M411" s="212" t="s">
        <v>19</v>
      </c>
      <c r="N411" s="213" t="s">
        <v>45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249</v>
      </c>
      <c r="AT411" s="216" t="s">
        <v>135</v>
      </c>
      <c r="AU411" s="216" t="s">
        <v>84</v>
      </c>
      <c r="AY411" s="18" t="s">
        <v>133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82</v>
      </c>
      <c r="BK411" s="217">
        <f>ROUND(I411*H411,2)</f>
        <v>0</v>
      </c>
      <c r="BL411" s="18" t="s">
        <v>249</v>
      </c>
      <c r="BM411" s="216" t="s">
        <v>584</v>
      </c>
    </row>
    <row r="412" spans="1:47" s="2" customFormat="1" ht="12">
      <c r="A412" s="39"/>
      <c r="B412" s="40"/>
      <c r="C412" s="41"/>
      <c r="D412" s="218" t="s">
        <v>142</v>
      </c>
      <c r="E412" s="41"/>
      <c r="F412" s="219" t="s">
        <v>585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142</v>
      </c>
      <c r="AU412" s="18" t="s">
        <v>84</v>
      </c>
    </row>
    <row r="413" spans="1:47" s="2" customFormat="1" ht="12">
      <c r="A413" s="39"/>
      <c r="B413" s="40"/>
      <c r="C413" s="41"/>
      <c r="D413" s="223" t="s">
        <v>149</v>
      </c>
      <c r="E413" s="41"/>
      <c r="F413" s="224" t="s">
        <v>586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149</v>
      </c>
      <c r="AU413" s="18" t="s">
        <v>84</v>
      </c>
    </row>
    <row r="414" spans="1:65" s="2" customFormat="1" ht="16.5" customHeight="1">
      <c r="A414" s="39"/>
      <c r="B414" s="40"/>
      <c r="C414" s="258" t="s">
        <v>587</v>
      </c>
      <c r="D414" s="258" t="s">
        <v>195</v>
      </c>
      <c r="E414" s="259" t="s">
        <v>588</v>
      </c>
      <c r="F414" s="260" t="s">
        <v>589</v>
      </c>
      <c r="G414" s="261" t="s">
        <v>138</v>
      </c>
      <c r="H414" s="262">
        <v>2</v>
      </c>
      <c r="I414" s="263"/>
      <c r="J414" s="264">
        <f>ROUND(I414*H414,2)</f>
        <v>0</v>
      </c>
      <c r="K414" s="260" t="s">
        <v>139</v>
      </c>
      <c r="L414" s="265"/>
      <c r="M414" s="266" t="s">
        <v>19</v>
      </c>
      <c r="N414" s="267" t="s">
        <v>45</v>
      </c>
      <c r="O414" s="85"/>
      <c r="P414" s="214">
        <f>O414*H414</f>
        <v>0</v>
      </c>
      <c r="Q414" s="214">
        <v>7E-05</v>
      </c>
      <c r="R414" s="214">
        <f>Q414*H414</f>
        <v>0.00014</v>
      </c>
      <c r="S414" s="214">
        <v>0</v>
      </c>
      <c r="T414" s="21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320</v>
      </c>
      <c r="AT414" s="216" t="s">
        <v>195</v>
      </c>
      <c r="AU414" s="216" t="s">
        <v>84</v>
      </c>
      <c r="AY414" s="18" t="s">
        <v>133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82</v>
      </c>
      <c r="BK414" s="217">
        <f>ROUND(I414*H414,2)</f>
        <v>0</v>
      </c>
      <c r="BL414" s="18" t="s">
        <v>249</v>
      </c>
      <c r="BM414" s="216" t="s">
        <v>590</v>
      </c>
    </row>
    <row r="415" spans="1:47" s="2" customFormat="1" ht="12">
      <c r="A415" s="39"/>
      <c r="B415" s="40"/>
      <c r="C415" s="41"/>
      <c r="D415" s="218" t="s">
        <v>142</v>
      </c>
      <c r="E415" s="41"/>
      <c r="F415" s="219" t="s">
        <v>589</v>
      </c>
      <c r="G415" s="41"/>
      <c r="H415" s="41"/>
      <c r="I415" s="220"/>
      <c r="J415" s="41"/>
      <c r="K415" s="41"/>
      <c r="L415" s="45"/>
      <c r="M415" s="221"/>
      <c r="N415" s="222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142</v>
      </c>
      <c r="AU415" s="18" t="s">
        <v>84</v>
      </c>
    </row>
    <row r="416" spans="1:65" s="2" customFormat="1" ht="16.5" customHeight="1">
      <c r="A416" s="39"/>
      <c r="B416" s="40"/>
      <c r="C416" s="205" t="s">
        <v>591</v>
      </c>
      <c r="D416" s="205" t="s">
        <v>135</v>
      </c>
      <c r="E416" s="206" t="s">
        <v>592</v>
      </c>
      <c r="F416" s="207" t="s">
        <v>593</v>
      </c>
      <c r="G416" s="208" t="s">
        <v>138</v>
      </c>
      <c r="H416" s="209">
        <v>3</v>
      </c>
      <c r="I416" s="210"/>
      <c r="J416" s="211">
        <f>ROUND(I416*H416,2)</f>
        <v>0</v>
      </c>
      <c r="K416" s="207" t="s">
        <v>146</v>
      </c>
      <c r="L416" s="45"/>
      <c r="M416" s="212" t="s">
        <v>19</v>
      </c>
      <c r="N416" s="213" t="s">
        <v>45</v>
      </c>
      <c r="O416" s="85"/>
      <c r="P416" s="214">
        <f>O416*H416</f>
        <v>0</v>
      </c>
      <c r="Q416" s="214">
        <v>0</v>
      </c>
      <c r="R416" s="214">
        <f>Q416*H416</f>
        <v>0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249</v>
      </c>
      <c r="AT416" s="216" t="s">
        <v>135</v>
      </c>
      <c r="AU416" s="216" t="s">
        <v>84</v>
      </c>
      <c r="AY416" s="18" t="s">
        <v>133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82</v>
      </c>
      <c r="BK416" s="217">
        <f>ROUND(I416*H416,2)</f>
        <v>0</v>
      </c>
      <c r="BL416" s="18" t="s">
        <v>249</v>
      </c>
      <c r="BM416" s="216" t="s">
        <v>594</v>
      </c>
    </row>
    <row r="417" spans="1:47" s="2" customFormat="1" ht="12">
      <c r="A417" s="39"/>
      <c r="B417" s="40"/>
      <c r="C417" s="41"/>
      <c r="D417" s="218" t="s">
        <v>142</v>
      </c>
      <c r="E417" s="41"/>
      <c r="F417" s="219" t="s">
        <v>595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142</v>
      </c>
      <c r="AU417" s="18" t="s">
        <v>84</v>
      </c>
    </row>
    <row r="418" spans="1:47" s="2" customFormat="1" ht="12">
      <c r="A418" s="39"/>
      <c r="B418" s="40"/>
      <c r="C418" s="41"/>
      <c r="D418" s="223" t="s">
        <v>149</v>
      </c>
      <c r="E418" s="41"/>
      <c r="F418" s="224" t="s">
        <v>596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149</v>
      </c>
      <c r="AU418" s="18" t="s">
        <v>84</v>
      </c>
    </row>
    <row r="419" spans="1:65" s="2" customFormat="1" ht="16.5" customHeight="1">
      <c r="A419" s="39"/>
      <c r="B419" s="40"/>
      <c r="C419" s="258" t="s">
        <v>597</v>
      </c>
      <c r="D419" s="258" t="s">
        <v>195</v>
      </c>
      <c r="E419" s="259" t="s">
        <v>598</v>
      </c>
      <c r="F419" s="260" t="s">
        <v>599</v>
      </c>
      <c r="G419" s="261" t="s">
        <v>138</v>
      </c>
      <c r="H419" s="262">
        <v>3</v>
      </c>
      <c r="I419" s="263"/>
      <c r="J419" s="264">
        <f>ROUND(I419*H419,2)</f>
        <v>0</v>
      </c>
      <c r="K419" s="260" t="s">
        <v>146</v>
      </c>
      <c r="L419" s="265"/>
      <c r="M419" s="266" t="s">
        <v>19</v>
      </c>
      <c r="N419" s="267" t="s">
        <v>45</v>
      </c>
      <c r="O419" s="85"/>
      <c r="P419" s="214">
        <f>O419*H419</f>
        <v>0</v>
      </c>
      <c r="Q419" s="214">
        <v>0.0004</v>
      </c>
      <c r="R419" s="214">
        <f>Q419*H419</f>
        <v>0.0012000000000000001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320</v>
      </c>
      <c r="AT419" s="216" t="s">
        <v>195</v>
      </c>
      <c r="AU419" s="216" t="s">
        <v>84</v>
      </c>
      <c r="AY419" s="18" t="s">
        <v>133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82</v>
      </c>
      <c r="BK419" s="217">
        <f>ROUND(I419*H419,2)</f>
        <v>0</v>
      </c>
      <c r="BL419" s="18" t="s">
        <v>249</v>
      </c>
      <c r="BM419" s="216" t="s">
        <v>600</v>
      </c>
    </row>
    <row r="420" spans="1:47" s="2" customFormat="1" ht="12">
      <c r="A420" s="39"/>
      <c r="B420" s="40"/>
      <c r="C420" s="41"/>
      <c r="D420" s="218" t="s">
        <v>142</v>
      </c>
      <c r="E420" s="41"/>
      <c r="F420" s="219" t="s">
        <v>599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142</v>
      </c>
      <c r="AU420" s="18" t="s">
        <v>84</v>
      </c>
    </row>
    <row r="421" spans="1:65" s="2" customFormat="1" ht="16.5" customHeight="1">
      <c r="A421" s="39"/>
      <c r="B421" s="40"/>
      <c r="C421" s="205" t="s">
        <v>601</v>
      </c>
      <c r="D421" s="205" t="s">
        <v>135</v>
      </c>
      <c r="E421" s="206" t="s">
        <v>602</v>
      </c>
      <c r="F421" s="207" t="s">
        <v>603</v>
      </c>
      <c r="G421" s="208" t="s">
        <v>138</v>
      </c>
      <c r="H421" s="209">
        <v>10</v>
      </c>
      <c r="I421" s="210"/>
      <c r="J421" s="211">
        <f>ROUND(I421*H421,2)</f>
        <v>0</v>
      </c>
      <c r="K421" s="207" t="s">
        <v>146</v>
      </c>
      <c r="L421" s="45"/>
      <c r="M421" s="212" t="s">
        <v>19</v>
      </c>
      <c r="N421" s="213" t="s">
        <v>45</v>
      </c>
      <c r="O421" s="85"/>
      <c r="P421" s="214">
        <f>O421*H421</f>
        <v>0</v>
      </c>
      <c r="Q421" s="214">
        <v>0</v>
      </c>
      <c r="R421" s="214">
        <f>Q421*H421</f>
        <v>0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249</v>
      </c>
      <c r="AT421" s="216" t="s">
        <v>135</v>
      </c>
      <c r="AU421" s="216" t="s">
        <v>84</v>
      </c>
      <c r="AY421" s="18" t="s">
        <v>133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82</v>
      </c>
      <c r="BK421" s="217">
        <f>ROUND(I421*H421,2)</f>
        <v>0</v>
      </c>
      <c r="BL421" s="18" t="s">
        <v>249</v>
      </c>
      <c r="BM421" s="216" t="s">
        <v>604</v>
      </c>
    </row>
    <row r="422" spans="1:47" s="2" customFormat="1" ht="12">
      <c r="A422" s="39"/>
      <c r="B422" s="40"/>
      <c r="C422" s="41"/>
      <c r="D422" s="218" t="s">
        <v>142</v>
      </c>
      <c r="E422" s="41"/>
      <c r="F422" s="219" t="s">
        <v>605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142</v>
      </c>
      <c r="AU422" s="18" t="s">
        <v>84</v>
      </c>
    </row>
    <row r="423" spans="1:47" s="2" customFormat="1" ht="12">
      <c r="A423" s="39"/>
      <c r="B423" s="40"/>
      <c r="C423" s="41"/>
      <c r="D423" s="223" t="s">
        <v>149</v>
      </c>
      <c r="E423" s="41"/>
      <c r="F423" s="224" t="s">
        <v>606</v>
      </c>
      <c r="G423" s="41"/>
      <c r="H423" s="41"/>
      <c r="I423" s="220"/>
      <c r="J423" s="41"/>
      <c r="K423" s="41"/>
      <c r="L423" s="45"/>
      <c r="M423" s="221"/>
      <c r="N423" s="222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149</v>
      </c>
      <c r="AU423" s="18" t="s">
        <v>84</v>
      </c>
    </row>
    <row r="424" spans="1:65" s="2" customFormat="1" ht="16.5" customHeight="1">
      <c r="A424" s="39"/>
      <c r="B424" s="40"/>
      <c r="C424" s="258" t="s">
        <v>607</v>
      </c>
      <c r="D424" s="258" t="s">
        <v>195</v>
      </c>
      <c r="E424" s="259" t="s">
        <v>608</v>
      </c>
      <c r="F424" s="260" t="s">
        <v>609</v>
      </c>
      <c r="G424" s="261" t="s">
        <v>138</v>
      </c>
      <c r="H424" s="262">
        <v>10</v>
      </c>
      <c r="I424" s="263"/>
      <c r="J424" s="264">
        <f>ROUND(I424*H424,2)</f>
        <v>0</v>
      </c>
      <c r="K424" s="260" t="s">
        <v>146</v>
      </c>
      <c r="L424" s="265"/>
      <c r="M424" s="266" t="s">
        <v>19</v>
      </c>
      <c r="N424" s="267" t="s">
        <v>45</v>
      </c>
      <c r="O424" s="85"/>
      <c r="P424" s="214">
        <f>O424*H424</f>
        <v>0</v>
      </c>
      <c r="Q424" s="214">
        <v>0.0005</v>
      </c>
      <c r="R424" s="214">
        <f>Q424*H424</f>
        <v>0.005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320</v>
      </c>
      <c r="AT424" s="216" t="s">
        <v>195</v>
      </c>
      <c r="AU424" s="216" t="s">
        <v>84</v>
      </c>
      <c r="AY424" s="18" t="s">
        <v>133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82</v>
      </c>
      <c r="BK424" s="217">
        <f>ROUND(I424*H424,2)</f>
        <v>0</v>
      </c>
      <c r="BL424" s="18" t="s">
        <v>249</v>
      </c>
      <c r="BM424" s="216" t="s">
        <v>610</v>
      </c>
    </row>
    <row r="425" spans="1:47" s="2" customFormat="1" ht="12">
      <c r="A425" s="39"/>
      <c r="B425" s="40"/>
      <c r="C425" s="41"/>
      <c r="D425" s="218" t="s">
        <v>142</v>
      </c>
      <c r="E425" s="41"/>
      <c r="F425" s="219" t="s">
        <v>609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142</v>
      </c>
      <c r="AU425" s="18" t="s">
        <v>84</v>
      </c>
    </row>
    <row r="426" spans="1:65" s="2" customFormat="1" ht="16.5" customHeight="1">
      <c r="A426" s="39"/>
      <c r="B426" s="40"/>
      <c r="C426" s="205" t="s">
        <v>611</v>
      </c>
      <c r="D426" s="205" t="s">
        <v>135</v>
      </c>
      <c r="E426" s="206" t="s">
        <v>612</v>
      </c>
      <c r="F426" s="207" t="s">
        <v>613</v>
      </c>
      <c r="G426" s="208" t="s">
        <v>138</v>
      </c>
      <c r="H426" s="209">
        <v>1</v>
      </c>
      <c r="I426" s="210"/>
      <c r="J426" s="211">
        <f>ROUND(I426*H426,2)</f>
        <v>0</v>
      </c>
      <c r="K426" s="207" t="s">
        <v>139</v>
      </c>
      <c r="L426" s="45"/>
      <c r="M426" s="212" t="s">
        <v>19</v>
      </c>
      <c r="N426" s="213" t="s">
        <v>45</v>
      </c>
      <c r="O426" s="85"/>
      <c r="P426" s="214">
        <f>O426*H426</f>
        <v>0</v>
      </c>
      <c r="Q426" s="214">
        <v>0</v>
      </c>
      <c r="R426" s="214">
        <f>Q426*H426</f>
        <v>0</v>
      </c>
      <c r="S426" s="214">
        <v>0</v>
      </c>
      <c r="T426" s="215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6" t="s">
        <v>249</v>
      </c>
      <c r="AT426" s="216" t="s">
        <v>135</v>
      </c>
      <c r="AU426" s="216" t="s">
        <v>84</v>
      </c>
      <c r="AY426" s="18" t="s">
        <v>133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18" t="s">
        <v>82</v>
      </c>
      <c r="BK426" s="217">
        <f>ROUND(I426*H426,2)</f>
        <v>0</v>
      </c>
      <c r="BL426" s="18" t="s">
        <v>249</v>
      </c>
      <c r="BM426" s="216" t="s">
        <v>614</v>
      </c>
    </row>
    <row r="427" spans="1:47" s="2" customFormat="1" ht="12">
      <c r="A427" s="39"/>
      <c r="B427" s="40"/>
      <c r="C427" s="41"/>
      <c r="D427" s="218" t="s">
        <v>142</v>
      </c>
      <c r="E427" s="41"/>
      <c r="F427" s="219" t="s">
        <v>613</v>
      </c>
      <c r="G427" s="41"/>
      <c r="H427" s="41"/>
      <c r="I427" s="220"/>
      <c r="J427" s="41"/>
      <c r="K427" s="41"/>
      <c r="L427" s="45"/>
      <c r="M427" s="221"/>
      <c r="N427" s="222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142</v>
      </c>
      <c r="AU427" s="18" t="s">
        <v>84</v>
      </c>
    </row>
    <row r="428" spans="1:65" s="2" customFormat="1" ht="16.5" customHeight="1">
      <c r="A428" s="39"/>
      <c r="B428" s="40"/>
      <c r="C428" s="258" t="s">
        <v>615</v>
      </c>
      <c r="D428" s="258" t="s">
        <v>195</v>
      </c>
      <c r="E428" s="259" t="s">
        <v>616</v>
      </c>
      <c r="F428" s="260" t="s">
        <v>617</v>
      </c>
      <c r="G428" s="261" t="s">
        <v>138</v>
      </c>
      <c r="H428" s="262">
        <v>1</v>
      </c>
      <c r="I428" s="263"/>
      <c r="J428" s="264">
        <f>ROUND(I428*H428,2)</f>
        <v>0</v>
      </c>
      <c r="K428" s="260" t="s">
        <v>139</v>
      </c>
      <c r="L428" s="265"/>
      <c r="M428" s="266" t="s">
        <v>19</v>
      </c>
      <c r="N428" s="267" t="s">
        <v>45</v>
      </c>
      <c r="O428" s="85"/>
      <c r="P428" s="214">
        <f>O428*H428</f>
        <v>0</v>
      </c>
      <c r="Q428" s="214">
        <v>0.001</v>
      </c>
      <c r="R428" s="214">
        <f>Q428*H428</f>
        <v>0.001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320</v>
      </c>
      <c r="AT428" s="216" t="s">
        <v>195</v>
      </c>
      <c r="AU428" s="216" t="s">
        <v>84</v>
      </c>
      <c r="AY428" s="18" t="s">
        <v>133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82</v>
      </c>
      <c r="BK428" s="217">
        <f>ROUND(I428*H428,2)</f>
        <v>0</v>
      </c>
      <c r="BL428" s="18" t="s">
        <v>249</v>
      </c>
      <c r="BM428" s="216" t="s">
        <v>618</v>
      </c>
    </row>
    <row r="429" spans="1:47" s="2" customFormat="1" ht="12">
      <c r="A429" s="39"/>
      <c r="B429" s="40"/>
      <c r="C429" s="41"/>
      <c r="D429" s="218" t="s">
        <v>142</v>
      </c>
      <c r="E429" s="41"/>
      <c r="F429" s="219" t="s">
        <v>617</v>
      </c>
      <c r="G429" s="41"/>
      <c r="H429" s="41"/>
      <c r="I429" s="220"/>
      <c r="J429" s="41"/>
      <c r="K429" s="41"/>
      <c r="L429" s="45"/>
      <c r="M429" s="221"/>
      <c r="N429" s="222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142</v>
      </c>
      <c r="AU429" s="18" t="s">
        <v>84</v>
      </c>
    </row>
    <row r="430" spans="1:65" s="2" customFormat="1" ht="16.5" customHeight="1">
      <c r="A430" s="39"/>
      <c r="B430" s="40"/>
      <c r="C430" s="205" t="s">
        <v>619</v>
      </c>
      <c r="D430" s="205" t="s">
        <v>135</v>
      </c>
      <c r="E430" s="206" t="s">
        <v>620</v>
      </c>
      <c r="F430" s="207" t="s">
        <v>621</v>
      </c>
      <c r="G430" s="208" t="s">
        <v>138</v>
      </c>
      <c r="H430" s="209">
        <v>1</v>
      </c>
      <c r="I430" s="210"/>
      <c r="J430" s="211">
        <f>ROUND(I430*H430,2)</f>
        <v>0</v>
      </c>
      <c r="K430" s="207" t="s">
        <v>146</v>
      </c>
      <c r="L430" s="45"/>
      <c r="M430" s="212" t="s">
        <v>19</v>
      </c>
      <c r="N430" s="213" t="s">
        <v>45</v>
      </c>
      <c r="O430" s="85"/>
      <c r="P430" s="214">
        <f>O430*H430</f>
        <v>0</v>
      </c>
      <c r="Q430" s="214">
        <v>0</v>
      </c>
      <c r="R430" s="214">
        <f>Q430*H430</f>
        <v>0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249</v>
      </c>
      <c r="AT430" s="216" t="s">
        <v>135</v>
      </c>
      <c r="AU430" s="216" t="s">
        <v>84</v>
      </c>
      <c r="AY430" s="18" t="s">
        <v>133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82</v>
      </c>
      <c r="BK430" s="217">
        <f>ROUND(I430*H430,2)</f>
        <v>0</v>
      </c>
      <c r="BL430" s="18" t="s">
        <v>249</v>
      </c>
      <c r="BM430" s="216" t="s">
        <v>622</v>
      </c>
    </row>
    <row r="431" spans="1:47" s="2" customFormat="1" ht="12">
      <c r="A431" s="39"/>
      <c r="B431" s="40"/>
      <c r="C431" s="41"/>
      <c r="D431" s="218" t="s">
        <v>142</v>
      </c>
      <c r="E431" s="41"/>
      <c r="F431" s="219" t="s">
        <v>623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142</v>
      </c>
      <c r="AU431" s="18" t="s">
        <v>84</v>
      </c>
    </row>
    <row r="432" spans="1:47" s="2" customFormat="1" ht="12">
      <c r="A432" s="39"/>
      <c r="B432" s="40"/>
      <c r="C432" s="41"/>
      <c r="D432" s="223" t="s">
        <v>149</v>
      </c>
      <c r="E432" s="41"/>
      <c r="F432" s="224" t="s">
        <v>624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149</v>
      </c>
      <c r="AU432" s="18" t="s">
        <v>84</v>
      </c>
    </row>
    <row r="433" spans="1:65" s="2" customFormat="1" ht="16.5" customHeight="1">
      <c r="A433" s="39"/>
      <c r="B433" s="40"/>
      <c r="C433" s="258" t="s">
        <v>625</v>
      </c>
      <c r="D433" s="258" t="s">
        <v>195</v>
      </c>
      <c r="E433" s="259" t="s">
        <v>626</v>
      </c>
      <c r="F433" s="260" t="s">
        <v>627</v>
      </c>
      <c r="G433" s="261" t="s">
        <v>177</v>
      </c>
      <c r="H433" s="262">
        <v>1</v>
      </c>
      <c r="I433" s="263"/>
      <c r="J433" s="264">
        <f>ROUND(I433*H433,2)</f>
        <v>0</v>
      </c>
      <c r="K433" s="260" t="s">
        <v>139</v>
      </c>
      <c r="L433" s="265"/>
      <c r="M433" s="266" t="s">
        <v>19</v>
      </c>
      <c r="N433" s="267" t="s">
        <v>45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320</v>
      </c>
      <c r="AT433" s="216" t="s">
        <v>195</v>
      </c>
      <c r="AU433" s="216" t="s">
        <v>84</v>
      </c>
      <c r="AY433" s="18" t="s">
        <v>133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82</v>
      </c>
      <c r="BK433" s="217">
        <f>ROUND(I433*H433,2)</f>
        <v>0</v>
      </c>
      <c r="BL433" s="18" t="s">
        <v>249</v>
      </c>
      <c r="BM433" s="216" t="s">
        <v>628</v>
      </c>
    </row>
    <row r="434" spans="1:47" s="2" customFormat="1" ht="12">
      <c r="A434" s="39"/>
      <c r="B434" s="40"/>
      <c r="C434" s="41"/>
      <c r="D434" s="218" t="s">
        <v>142</v>
      </c>
      <c r="E434" s="41"/>
      <c r="F434" s="219" t="s">
        <v>627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142</v>
      </c>
      <c r="AU434" s="18" t="s">
        <v>84</v>
      </c>
    </row>
    <row r="435" spans="1:65" s="2" customFormat="1" ht="16.5" customHeight="1">
      <c r="A435" s="39"/>
      <c r="B435" s="40"/>
      <c r="C435" s="205" t="s">
        <v>629</v>
      </c>
      <c r="D435" s="205" t="s">
        <v>135</v>
      </c>
      <c r="E435" s="206" t="s">
        <v>630</v>
      </c>
      <c r="F435" s="207" t="s">
        <v>631</v>
      </c>
      <c r="G435" s="208" t="s">
        <v>138</v>
      </c>
      <c r="H435" s="209">
        <v>1</v>
      </c>
      <c r="I435" s="210"/>
      <c r="J435" s="211">
        <f>ROUND(I435*H435,2)</f>
        <v>0</v>
      </c>
      <c r="K435" s="207" t="s">
        <v>146</v>
      </c>
      <c r="L435" s="45"/>
      <c r="M435" s="212" t="s">
        <v>19</v>
      </c>
      <c r="N435" s="213" t="s">
        <v>45</v>
      </c>
      <c r="O435" s="85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249</v>
      </c>
      <c r="AT435" s="216" t="s">
        <v>135</v>
      </c>
      <c r="AU435" s="216" t="s">
        <v>84</v>
      </c>
      <c r="AY435" s="18" t="s">
        <v>133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82</v>
      </c>
      <c r="BK435" s="217">
        <f>ROUND(I435*H435,2)</f>
        <v>0</v>
      </c>
      <c r="BL435" s="18" t="s">
        <v>249</v>
      </c>
      <c r="BM435" s="216" t="s">
        <v>632</v>
      </c>
    </row>
    <row r="436" spans="1:47" s="2" customFormat="1" ht="12">
      <c r="A436" s="39"/>
      <c r="B436" s="40"/>
      <c r="C436" s="41"/>
      <c r="D436" s="218" t="s">
        <v>142</v>
      </c>
      <c r="E436" s="41"/>
      <c r="F436" s="219" t="s">
        <v>633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142</v>
      </c>
      <c r="AU436" s="18" t="s">
        <v>84</v>
      </c>
    </row>
    <row r="437" spans="1:47" s="2" customFormat="1" ht="12">
      <c r="A437" s="39"/>
      <c r="B437" s="40"/>
      <c r="C437" s="41"/>
      <c r="D437" s="223" t="s">
        <v>149</v>
      </c>
      <c r="E437" s="41"/>
      <c r="F437" s="224" t="s">
        <v>634</v>
      </c>
      <c r="G437" s="41"/>
      <c r="H437" s="41"/>
      <c r="I437" s="220"/>
      <c r="J437" s="41"/>
      <c r="K437" s="41"/>
      <c r="L437" s="45"/>
      <c r="M437" s="221"/>
      <c r="N437" s="222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149</v>
      </c>
      <c r="AU437" s="18" t="s">
        <v>84</v>
      </c>
    </row>
    <row r="438" spans="1:65" s="2" customFormat="1" ht="16.5" customHeight="1">
      <c r="A438" s="39"/>
      <c r="B438" s="40"/>
      <c r="C438" s="205" t="s">
        <v>635</v>
      </c>
      <c r="D438" s="205" t="s">
        <v>135</v>
      </c>
      <c r="E438" s="206" t="s">
        <v>626</v>
      </c>
      <c r="F438" s="207" t="s">
        <v>636</v>
      </c>
      <c r="G438" s="208" t="s">
        <v>177</v>
      </c>
      <c r="H438" s="209">
        <v>1</v>
      </c>
      <c r="I438" s="210"/>
      <c r="J438" s="211">
        <f>ROUND(I438*H438,2)</f>
        <v>0</v>
      </c>
      <c r="K438" s="207" t="s">
        <v>139</v>
      </c>
      <c r="L438" s="45"/>
      <c r="M438" s="212" t="s">
        <v>19</v>
      </c>
      <c r="N438" s="213" t="s">
        <v>45</v>
      </c>
      <c r="O438" s="85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249</v>
      </c>
      <c r="AT438" s="216" t="s">
        <v>135</v>
      </c>
      <c r="AU438" s="216" t="s">
        <v>84</v>
      </c>
      <c r="AY438" s="18" t="s">
        <v>133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82</v>
      </c>
      <c r="BK438" s="217">
        <f>ROUND(I438*H438,2)</f>
        <v>0</v>
      </c>
      <c r="BL438" s="18" t="s">
        <v>249</v>
      </c>
      <c r="BM438" s="216" t="s">
        <v>637</v>
      </c>
    </row>
    <row r="439" spans="1:47" s="2" customFormat="1" ht="12">
      <c r="A439" s="39"/>
      <c r="B439" s="40"/>
      <c r="C439" s="41"/>
      <c r="D439" s="218" t="s">
        <v>142</v>
      </c>
      <c r="E439" s="41"/>
      <c r="F439" s="219" t="s">
        <v>636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142</v>
      </c>
      <c r="AU439" s="18" t="s">
        <v>84</v>
      </c>
    </row>
    <row r="440" spans="1:65" s="2" customFormat="1" ht="16.5" customHeight="1">
      <c r="A440" s="39"/>
      <c r="B440" s="40"/>
      <c r="C440" s="205" t="s">
        <v>638</v>
      </c>
      <c r="D440" s="205" t="s">
        <v>135</v>
      </c>
      <c r="E440" s="206" t="s">
        <v>639</v>
      </c>
      <c r="F440" s="207" t="s">
        <v>640</v>
      </c>
      <c r="G440" s="208" t="s">
        <v>198</v>
      </c>
      <c r="H440" s="209">
        <v>0.05</v>
      </c>
      <c r="I440" s="210"/>
      <c r="J440" s="211">
        <f>ROUND(I440*H440,2)</f>
        <v>0</v>
      </c>
      <c r="K440" s="207" t="s">
        <v>146</v>
      </c>
      <c r="L440" s="45"/>
      <c r="M440" s="212" t="s">
        <v>19</v>
      </c>
      <c r="N440" s="213" t="s">
        <v>45</v>
      </c>
      <c r="O440" s="85"/>
      <c r="P440" s="214">
        <f>O440*H440</f>
        <v>0</v>
      </c>
      <c r="Q440" s="214">
        <v>0</v>
      </c>
      <c r="R440" s="214">
        <f>Q440*H440</f>
        <v>0</v>
      </c>
      <c r="S440" s="214">
        <v>0</v>
      </c>
      <c r="T440" s="21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6" t="s">
        <v>249</v>
      </c>
      <c r="AT440" s="216" t="s">
        <v>135</v>
      </c>
      <c r="AU440" s="216" t="s">
        <v>84</v>
      </c>
      <c r="AY440" s="18" t="s">
        <v>133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8" t="s">
        <v>82</v>
      </c>
      <c r="BK440" s="217">
        <f>ROUND(I440*H440,2)</f>
        <v>0</v>
      </c>
      <c r="BL440" s="18" t="s">
        <v>249</v>
      </c>
      <c r="BM440" s="216" t="s">
        <v>641</v>
      </c>
    </row>
    <row r="441" spans="1:47" s="2" customFormat="1" ht="12">
      <c r="A441" s="39"/>
      <c r="B441" s="40"/>
      <c r="C441" s="41"/>
      <c r="D441" s="218" t="s">
        <v>142</v>
      </c>
      <c r="E441" s="41"/>
      <c r="F441" s="219" t="s">
        <v>642</v>
      </c>
      <c r="G441" s="41"/>
      <c r="H441" s="41"/>
      <c r="I441" s="220"/>
      <c r="J441" s="41"/>
      <c r="K441" s="41"/>
      <c r="L441" s="45"/>
      <c r="M441" s="221"/>
      <c r="N441" s="222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142</v>
      </c>
      <c r="AU441" s="18" t="s">
        <v>84</v>
      </c>
    </row>
    <row r="442" spans="1:47" s="2" customFormat="1" ht="12">
      <c r="A442" s="39"/>
      <c r="B442" s="40"/>
      <c r="C442" s="41"/>
      <c r="D442" s="223" t="s">
        <v>149</v>
      </c>
      <c r="E442" s="41"/>
      <c r="F442" s="224" t="s">
        <v>643</v>
      </c>
      <c r="G442" s="41"/>
      <c r="H442" s="41"/>
      <c r="I442" s="220"/>
      <c r="J442" s="41"/>
      <c r="K442" s="41"/>
      <c r="L442" s="45"/>
      <c r="M442" s="221"/>
      <c r="N442" s="222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149</v>
      </c>
      <c r="AU442" s="18" t="s">
        <v>84</v>
      </c>
    </row>
    <row r="443" spans="1:63" s="12" customFormat="1" ht="22.8" customHeight="1">
      <c r="A443" s="12"/>
      <c r="B443" s="189"/>
      <c r="C443" s="190"/>
      <c r="D443" s="191" t="s">
        <v>73</v>
      </c>
      <c r="E443" s="203" t="s">
        <v>644</v>
      </c>
      <c r="F443" s="203" t="s">
        <v>645</v>
      </c>
      <c r="G443" s="190"/>
      <c r="H443" s="190"/>
      <c r="I443" s="193"/>
      <c r="J443" s="204">
        <f>BK443</f>
        <v>0</v>
      </c>
      <c r="K443" s="190"/>
      <c r="L443" s="195"/>
      <c r="M443" s="196"/>
      <c r="N443" s="197"/>
      <c r="O443" s="197"/>
      <c r="P443" s="198">
        <f>SUM(P444:P453)</f>
        <v>0</v>
      </c>
      <c r="Q443" s="197"/>
      <c r="R443" s="198">
        <f>SUM(R444:R453)</f>
        <v>0</v>
      </c>
      <c r="S443" s="197"/>
      <c r="T443" s="199">
        <f>SUM(T444:T453)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0" t="s">
        <v>84</v>
      </c>
      <c r="AT443" s="201" t="s">
        <v>73</v>
      </c>
      <c r="AU443" s="201" t="s">
        <v>82</v>
      </c>
      <c r="AY443" s="200" t="s">
        <v>133</v>
      </c>
      <c r="BK443" s="202">
        <f>SUM(BK444:BK453)</f>
        <v>0</v>
      </c>
    </row>
    <row r="444" spans="1:65" s="2" customFormat="1" ht="16.5" customHeight="1">
      <c r="A444" s="39"/>
      <c r="B444" s="40"/>
      <c r="C444" s="205" t="s">
        <v>646</v>
      </c>
      <c r="D444" s="205" t="s">
        <v>135</v>
      </c>
      <c r="E444" s="206" t="s">
        <v>647</v>
      </c>
      <c r="F444" s="207" t="s">
        <v>648</v>
      </c>
      <c r="G444" s="208" t="s">
        <v>138</v>
      </c>
      <c r="H444" s="209">
        <v>1</v>
      </c>
      <c r="I444" s="210"/>
      <c r="J444" s="211">
        <f>ROUND(I444*H444,2)</f>
        <v>0</v>
      </c>
      <c r="K444" s="207" t="s">
        <v>146</v>
      </c>
      <c r="L444" s="45"/>
      <c r="M444" s="212" t="s">
        <v>19</v>
      </c>
      <c r="N444" s="213" t="s">
        <v>45</v>
      </c>
      <c r="O444" s="85"/>
      <c r="P444" s="214">
        <f>O444*H444</f>
        <v>0</v>
      </c>
      <c r="Q444" s="214">
        <v>0</v>
      </c>
      <c r="R444" s="214">
        <f>Q444*H444</f>
        <v>0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249</v>
      </c>
      <c r="AT444" s="216" t="s">
        <v>135</v>
      </c>
      <c r="AU444" s="216" t="s">
        <v>84</v>
      </c>
      <c r="AY444" s="18" t="s">
        <v>133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82</v>
      </c>
      <c r="BK444" s="217">
        <f>ROUND(I444*H444,2)</f>
        <v>0</v>
      </c>
      <c r="BL444" s="18" t="s">
        <v>249</v>
      </c>
      <c r="BM444" s="216" t="s">
        <v>649</v>
      </c>
    </row>
    <row r="445" spans="1:47" s="2" customFormat="1" ht="12">
      <c r="A445" s="39"/>
      <c r="B445" s="40"/>
      <c r="C445" s="41"/>
      <c r="D445" s="218" t="s">
        <v>142</v>
      </c>
      <c r="E445" s="41"/>
      <c r="F445" s="219" t="s">
        <v>650</v>
      </c>
      <c r="G445" s="41"/>
      <c r="H445" s="41"/>
      <c r="I445" s="220"/>
      <c r="J445" s="41"/>
      <c r="K445" s="41"/>
      <c r="L445" s="45"/>
      <c r="M445" s="221"/>
      <c r="N445" s="22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142</v>
      </c>
      <c r="AU445" s="18" t="s">
        <v>84</v>
      </c>
    </row>
    <row r="446" spans="1:47" s="2" customFormat="1" ht="12">
      <c r="A446" s="39"/>
      <c r="B446" s="40"/>
      <c r="C446" s="41"/>
      <c r="D446" s="223" t="s">
        <v>149</v>
      </c>
      <c r="E446" s="41"/>
      <c r="F446" s="224" t="s">
        <v>651</v>
      </c>
      <c r="G446" s="41"/>
      <c r="H446" s="41"/>
      <c r="I446" s="220"/>
      <c r="J446" s="41"/>
      <c r="K446" s="41"/>
      <c r="L446" s="45"/>
      <c r="M446" s="221"/>
      <c r="N446" s="222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149</v>
      </c>
      <c r="AU446" s="18" t="s">
        <v>84</v>
      </c>
    </row>
    <row r="447" spans="1:65" s="2" customFormat="1" ht="16.5" customHeight="1">
      <c r="A447" s="39"/>
      <c r="B447" s="40"/>
      <c r="C447" s="205" t="s">
        <v>652</v>
      </c>
      <c r="D447" s="205" t="s">
        <v>135</v>
      </c>
      <c r="E447" s="206" t="s">
        <v>653</v>
      </c>
      <c r="F447" s="207" t="s">
        <v>654</v>
      </c>
      <c r="G447" s="208" t="s">
        <v>138</v>
      </c>
      <c r="H447" s="209">
        <v>1</v>
      </c>
      <c r="I447" s="210"/>
      <c r="J447" s="211">
        <f>ROUND(I447*H447,2)</f>
        <v>0</v>
      </c>
      <c r="K447" s="207" t="s">
        <v>146</v>
      </c>
      <c r="L447" s="45"/>
      <c r="M447" s="212" t="s">
        <v>19</v>
      </c>
      <c r="N447" s="213" t="s">
        <v>45</v>
      </c>
      <c r="O447" s="85"/>
      <c r="P447" s="214">
        <f>O447*H447</f>
        <v>0</v>
      </c>
      <c r="Q447" s="214">
        <v>0</v>
      </c>
      <c r="R447" s="214">
        <f>Q447*H447</f>
        <v>0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249</v>
      </c>
      <c r="AT447" s="216" t="s">
        <v>135</v>
      </c>
      <c r="AU447" s="216" t="s">
        <v>84</v>
      </c>
      <c r="AY447" s="18" t="s">
        <v>133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82</v>
      </c>
      <c r="BK447" s="217">
        <f>ROUND(I447*H447,2)</f>
        <v>0</v>
      </c>
      <c r="BL447" s="18" t="s">
        <v>249</v>
      </c>
      <c r="BM447" s="216" t="s">
        <v>655</v>
      </c>
    </row>
    <row r="448" spans="1:47" s="2" customFormat="1" ht="12">
      <c r="A448" s="39"/>
      <c r="B448" s="40"/>
      <c r="C448" s="41"/>
      <c r="D448" s="218" t="s">
        <v>142</v>
      </c>
      <c r="E448" s="41"/>
      <c r="F448" s="219" t="s">
        <v>656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142</v>
      </c>
      <c r="AU448" s="18" t="s">
        <v>84</v>
      </c>
    </row>
    <row r="449" spans="1:47" s="2" customFormat="1" ht="12">
      <c r="A449" s="39"/>
      <c r="B449" s="40"/>
      <c r="C449" s="41"/>
      <c r="D449" s="223" t="s">
        <v>149</v>
      </c>
      <c r="E449" s="41"/>
      <c r="F449" s="224" t="s">
        <v>657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149</v>
      </c>
      <c r="AU449" s="18" t="s">
        <v>84</v>
      </c>
    </row>
    <row r="450" spans="1:65" s="2" customFormat="1" ht="16.5" customHeight="1">
      <c r="A450" s="39"/>
      <c r="B450" s="40"/>
      <c r="C450" s="258" t="s">
        <v>658</v>
      </c>
      <c r="D450" s="258" t="s">
        <v>195</v>
      </c>
      <c r="E450" s="259" t="s">
        <v>659</v>
      </c>
      <c r="F450" s="260" t="s">
        <v>660</v>
      </c>
      <c r="G450" s="261" t="s">
        <v>138</v>
      </c>
      <c r="H450" s="262">
        <v>1</v>
      </c>
      <c r="I450" s="263"/>
      <c r="J450" s="264">
        <f>ROUND(I450*H450,2)</f>
        <v>0</v>
      </c>
      <c r="K450" s="260" t="s">
        <v>139</v>
      </c>
      <c r="L450" s="265"/>
      <c r="M450" s="266" t="s">
        <v>19</v>
      </c>
      <c r="N450" s="267" t="s">
        <v>45</v>
      </c>
      <c r="O450" s="85"/>
      <c r="P450" s="214">
        <f>O450*H450</f>
        <v>0</v>
      </c>
      <c r="Q450" s="214">
        <v>0</v>
      </c>
      <c r="R450" s="214">
        <f>Q450*H450</f>
        <v>0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320</v>
      </c>
      <c r="AT450" s="216" t="s">
        <v>195</v>
      </c>
      <c r="AU450" s="216" t="s">
        <v>84</v>
      </c>
      <c r="AY450" s="18" t="s">
        <v>133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82</v>
      </c>
      <c r="BK450" s="217">
        <f>ROUND(I450*H450,2)</f>
        <v>0</v>
      </c>
      <c r="BL450" s="18" t="s">
        <v>249</v>
      </c>
      <c r="BM450" s="216" t="s">
        <v>661</v>
      </c>
    </row>
    <row r="451" spans="1:47" s="2" customFormat="1" ht="12">
      <c r="A451" s="39"/>
      <c r="B451" s="40"/>
      <c r="C451" s="41"/>
      <c r="D451" s="218" t="s">
        <v>142</v>
      </c>
      <c r="E451" s="41"/>
      <c r="F451" s="219" t="s">
        <v>660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142</v>
      </c>
      <c r="AU451" s="18" t="s">
        <v>84</v>
      </c>
    </row>
    <row r="452" spans="1:65" s="2" customFormat="1" ht="16.5" customHeight="1">
      <c r="A452" s="39"/>
      <c r="B452" s="40"/>
      <c r="C452" s="205" t="s">
        <v>662</v>
      </c>
      <c r="D452" s="205" t="s">
        <v>135</v>
      </c>
      <c r="E452" s="206" t="s">
        <v>663</v>
      </c>
      <c r="F452" s="207" t="s">
        <v>664</v>
      </c>
      <c r="G452" s="208" t="s">
        <v>177</v>
      </c>
      <c r="H452" s="209">
        <v>1</v>
      </c>
      <c r="I452" s="210"/>
      <c r="J452" s="211">
        <f>ROUND(I452*H452,2)</f>
        <v>0</v>
      </c>
      <c r="K452" s="207" t="s">
        <v>139</v>
      </c>
      <c r="L452" s="45"/>
      <c r="M452" s="212" t="s">
        <v>19</v>
      </c>
      <c r="N452" s="213" t="s">
        <v>45</v>
      </c>
      <c r="O452" s="85"/>
      <c r="P452" s="214">
        <f>O452*H452</f>
        <v>0</v>
      </c>
      <c r="Q452" s="214">
        <v>0</v>
      </c>
      <c r="R452" s="214">
        <f>Q452*H452</f>
        <v>0</v>
      </c>
      <c r="S452" s="214">
        <v>0</v>
      </c>
      <c r="T452" s="21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6" t="s">
        <v>249</v>
      </c>
      <c r="AT452" s="216" t="s">
        <v>135</v>
      </c>
      <c r="AU452" s="216" t="s">
        <v>84</v>
      </c>
      <c r="AY452" s="18" t="s">
        <v>133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8" t="s">
        <v>82</v>
      </c>
      <c r="BK452" s="217">
        <f>ROUND(I452*H452,2)</f>
        <v>0</v>
      </c>
      <c r="BL452" s="18" t="s">
        <v>249</v>
      </c>
      <c r="BM452" s="216" t="s">
        <v>665</v>
      </c>
    </row>
    <row r="453" spans="1:47" s="2" customFormat="1" ht="12">
      <c r="A453" s="39"/>
      <c r="B453" s="40"/>
      <c r="C453" s="41"/>
      <c r="D453" s="218" t="s">
        <v>142</v>
      </c>
      <c r="E453" s="41"/>
      <c r="F453" s="219" t="s">
        <v>664</v>
      </c>
      <c r="G453" s="41"/>
      <c r="H453" s="41"/>
      <c r="I453" s="220"/>
      <c r="J453" s="41"/>
      <c r="K453" s="41"/>
      <c r="L453" s="45"/>
      <c r="M453" s="221"/>
      <c r="N453" s="222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142</v>
      </c>
      <c r="AU453" s="18" t="s">
        <v>84</v>
      </c>
    </row>
    <row r="454" spans="1:63" s="12" customFormat="1" ht="22.8" customHeight="1">
      <c r="A454" s="12"/>
      <c r="B454" s="189"/>
      <c r="C454" s="190"/>
      <c r="D454" s="191" t="s">
        <v>73</v>
      </c>
      <c r="E454" s="203" t="s">
        <v>666</v>
      </c>
      <c r="F454" s="203" t="s">
        <v>667</v>
      </c>
      <c r="G454" s="190"/>
      <c r="H454" s="190"/>
      <c r="I454" s="193"/>
      <c r="J454" s="204">
        <f>BK454</f>
        <v>0</v>
      </c>
      <c r="K454" s="190"/>
      <c r="L454" s="195"/>
      <c r="M454" s="196"/>
      <c r="N454" s="197"/>
      <c r="O454" s="197"/>
      <c r="P454" s="198">
        <f>SUM(P455:P472)</f>
        <v>0</v>
      </c>
      <c r="Q454" s="197"/>
      <c r="R454" s="198">
        <f>SUM(R455:R472)</f>
        <v>0.667284</v>
      </c>
      <c r="S454" s="197"/>
      <c r="T454" s="199">
        <f>SUM(T455:T472)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00" t="s">
        <v>84</v>
      </c>
      <c r="AT454" s="201" t="s">
        <v>73</v>
      </c>
      <c r="AU454" s="201" t="s">
        <v>82</v>
      </c>
      <c r="AY454" s="200" t="s">
        <v>133</v>
      </c>
      <c r="BK454" s="202">
        <f>SUM(BK455:BK472)</f>
        <v>0</v>
      </c>
    </row>
    <row r="455" spans="1:65" s="2" customFormat="1" ht="16.5" customHeight="1">
      <c r="A455" s="39"/>
      <c r="B455" s="40"/>
      <c r="C455" s="205" t="s">
        <v>668</v>
      </c>
      <c r="D455" s="205" t="s">
        <v>135</v>
      </c>
      <c r="E455" s="206" t="s">
        <v>669</v>
      </c>
      <c r="F455" s="207" t="s">
        <v>670</v>
      </c>
      <c r="G455" s="208" t="s">
        <v>145</v>
      </c>
      <c r="H455" s="209">
        <v>34</v>
      </c>
      <c r="I455" s="210"/>
      <c r="J455" s="211">
        <f>ROUND(I455*H455,2)</f>
        <v>0</v>
      </c>
      <c r="K455" s="207" t="s">
        <v>146</v>
      </c>
      <c r="L455" s="45"/>
      <c r="M455" s="212" t="s">
        <v>19</v>
      </c>
      <c r="N455" s="213" t="s">
        <v>45</v>
      </c>
      <c r="O455" s="85"/>
      <c r="P455" s="214">
        <f>O455*H455</f>
        <v>0</v>
      </c>
      <c r="Q455" s="214">
        <v>0.00078</v>
      </c>
      <c r="R455" s="214">
        <f>Q455*H455</f>
        <v>0.02652</v>
      </c>
      <c r="S455" s="214">
        <v>0</v>
      </c>
      <c r="T455" s="215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6" t="s">
        <v>249</v>
      </c>
      <c r="AT455" s="216" t="s">
        <v>135</v>
      </c>
      <c r="AU455" s="216" t="s">
        <v>84</v>
      </c>
      <c r="AY455" s="18" t="s">
        <v>133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8" t="s">
        <v>82</v>
      </c>
      <c r="BK455" s="217">
        <f>ROUND(I455*H455,2)</f>
        <v>0</v>
      </c>
      <c r="BL455" s="18" t="s">
        <v>249</v>
      </c>
      <c r="BM455" s="216" t="s">
        <v>671</v>
      </c>
    </row>
    <row r="456" spans="1:47" s="2" customFormat="1" ht="12">
      <c r="A456" s="39"/>
      <c r="B456" s="40"/>
      <c r="C456" s="41"/>
      <c r="D456" s="218" t="s">
        <v>142</v>
      </c>
      <c r="E456" s="41"/>
      <c r="F456" s="219" t="s">
        <v>672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142</v>
      </c>
      <c r="AU456" s="18" t="s">
        <v>84</v>
      </c>
    </row>
    <row r="457" spans="1:47" s="2" customFormat="1" ht="12">
      <c r="A457" s="39"/>
      <c r="B457" s="40"/>
      <c r="C457" s="41"/>
      <c r="D457" s="223" t="s">
        <v>149</v>
      </c>
      <c r="E457" s="41"/>
      <c r="F457" s="224" t="s">
        <v>673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149</v>
      </c>
      <c r="AU457" s="18" t="s">
        <v>84</v>
      </c>
    </row>
    <row r="458" spans="1:65" s="2" customFormat="1" ht="16.5" customHeight="1">
      <c r="A458" s="39"/>
      <c r="B458" s="40"/>
      <c r="C458" s="258" t="s">
        <v>674</v>
      </c>
      <c r="D458" s="258" t="s">
        <v>195</v>
      </c>
      <c r="E458" s="259" t="s">
        <v>675</v>
      </c>
      <c r="F458" s="260" t="s">
        <v>676</v>
      </c>
      <c r="G458" s="261" t="s">
        <v>305</v>
      </c>
      <c r="H458" s="262">
        <v>68</v>
      </c>
      <c r="I458" s="263"/>
      <c r="J458" s="264">
        <f>ROUND(I458*H458,2)</f>
        <v>0</v>
      </c>
      <c r="K458" s="260" t="s">
        <v>146</v>
      </c>
      <c r="L458" s="265"/>
      <c r="M458" s="266" t="s">
        <v>19</v>
      </c>
      <c r="N458" s="267" t="s">
        <v>45</v>
      </c>
      <c r="O458" s="85"/>
      <c r="P458" s="214">
        <f>O458*H458</f>
        <v>0</v>
      </c>
      <c r="Q458" s="214">
        <v>0.0008</v>
      </c>
      <c r="R458" s="214">
        <f>Q458*H458</f>
        <v>0.054400000000000004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320</v>
      </c>
      <c r="AT458" s="216" t="s">
        <v>195</v>
      </c>
      <c r="AU458" s="216" t="s">
        <v>84</v>
      </c>
      <c r="AY458" s="18" t="s">
        <v>133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82</v>
      </c>
      <c r="BK458" s="217">
        <f>ROUND(I458*H458,2)</f>
        <v>0</v>
      </c>
      <c r="BL458" s="18" t="s">
        <v>249</v>
      </c>
      <c r="BM458" s="216" t="s">
        <v>677</v>
      </c>
    </row>
    <row r="459" spans="1:47" s="2" customFormat="1" ht="12">
      <c r="A459" s="39"/>
      <c r="B459" s="40"/>
      <c r="C459" s="41"/>
      <c r="D459" s="218" t="s">
        <v>142</v>
      </c>
      <c r="E459" s="41"/>
      <c r="F459" s="219" t="s">
        <v>676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142</v>
      </c>
      <c r="AU459" s="18" t="s">
        <v>84</v>
      </c>
    </row>
    <row r="460" spans="1:51" s="14" customFormat="1" ht="12">
      <c r="A460" s="14"/>
      <c r="B460" s="235"/>
      <c r="C460" s="236"/>
      <c r="D460" s="218" t="s">
        <v>151</v>
      </c>
      <c r="E460" s="236"/>
      <c r="F460" s="238" t="s">
        <v>678</v>
      </c>
      <c r="G460" s="236"/>
      <c r="H460" s="239">
        <v>68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151</v>
      </c>
      <c r="AU460" s="245" t="s">
        <v>84</v>
      </c>
      <c r="AV460" s="14" t="s">
        <v>84</v>
      </c>
      <c r="AW460" s="14" t="s">
        <v>4</v>
      </c>
      <c r="AX460" s="14" t="s">
        <v>82</v>
      </c>
      <c r="AY460" s="245" t="s">
        <v>133</v>
      </c>
    </row>
    <row r="461" spans="1:65" s="2" customFormat="1" ht="16.5" customHeight="1">
      <c r="A461" s="39"/>
      <c r="B461" s="40"/>
      <c r="C461" s="205" t="s">
        <v>679</v>
      </c>
      <c r="D461" s="205" t="s">
        <v>135</v>
      </c>
      <c r="E461" s="206" t="s">
        <v>680</v>
      </c>
      <c r="F461" s="207" t="s">
        <v>681</v>
      </c>
      <c r="G461" s="208" t="s">
        <v>305</v>
      </c>
      <c r="H461" s="209">
        <v>68</v>
      </c>
      <c r="I461" s="210"/>
      <c r="J461" s="211">
        <f>ROUND(I461*H461,2)</f>
        <v>0</v>
      </c>
      <c r="K461" s="207" t="s">
        <v>146</v>
      </c>
      <c r="L461" s="45"/>
      <c r="M461" s="212" t="s">
        <v>19</v>
      </c>
      <c r="N461" s="213" t="s">
        <v>45</v>
      </c>
      <c r="O461" s="85"/>
      <c r="P461" s="214">
        <f>O461*H461</f>
        <v>0</v>
      </c>
      <c r="Q461" s="214">
        <v>0.0009</v>
      </c>
      <c r="R461" s="214">
        <f>Q461*H461</f>
        <v>0.0612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249</v>
      </c>
      <c r="AT461" s="216" t="s">
        <v>135</v>
      </c>
      <c r="AU461" s="216" t="s">
        <v>84</v>
      </c>
      <c r="AY461" s="18" t="s">
        <v>133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82</v>
      </c>
      <c r="BK461" s="217">
        <f>ROUND(I461*H461,2)</f>
        <v>0</v>
      </c>
      <c r="BL461" s="18" t="s">
        <v>249</v>
      </c>
      <c r="BM461" s="216" t="s">
        <v>682</v>
      </c>
    </row>
    <row r="462" spans="1:47" s="2" customFormat="1" ht="12">
      <c r="A462" s="39"/>
      <c r="B462" s="40"/>
      <c r="C462" s="41"/>
      <c r="D462" s="218" t="s">
        <v>142</v>
      </c>
      <c r="E462" s="41"/>
      <c r="F462" s="219" t="s">
        <v>683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142</v>
      </c>
      <c r="AU462" s="18" t="s">
        <v>84</v>
      </c>
    </row>
    <row r="463" spans="1:47" s="2" customFormat="1" ht="12">
      <c r="A463" s="39"/>
      <c r="B463" s="40"/>
      <c r="C463" s="41"/>
      <c r="D463" s="223" t="s">
        <v>149</v>
      </c>
      <c r="E463" s="41"/>
      <c r="F463" s="224" t="s">
        <v>684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149</v>
      </c>
      <c r="AU463" s="18" t="s">
        <v>84</v>
      </c>
    </row>
    <row r="464" spans="1:65" s="2" customFormat="1" ht="21.75" customHeight="1">
      <c r="A464" s="39"/>
      <c r="B464" s="40"/>
      <c r="C464" s="205" t="s">
        <v>271</v>
      </c>
      <c r="D464" s="205" t="s">
        <v>135</v>
      </c>
      <c r="E464" s="206" t="s">
        <v>685</v>
      </c>
      <c r="F464" s="207" t="s">
        <v>686</v>
      </c>
      <c r="G464" s="208" t="s">
        <v>145</v>
      </c>
      <c r="H464" s="209">
        <v>34</v>
      </c>
      <c r="I464" s="210"/>
      <c r="J464" s="211">
        <f>ROUND(I464*H464,2)</f>
        <v>0</v>
      </c>
      <c r="K464" s="207" t="s">
        <v>146</v>
      </c>
      <c r="L464" s="45"/>
      <c r="M464" s="212" t="s">
        <v>19</v>
      </c>
      <c r="N464" s="213" t="s">
        <v>45</v>
      </c>
      <c r="O464" s="85"/>
      <c r="P464" s="214">
        <f>O464*H464</f>
        <v>0</v>
      </c>
      <c r="Q464" s="214">
        <v>0.00046</v>
      </c>
      <c r="R464" s="214">
        <f>Q464*H464</f>
        <v>0.01564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249</v>
      </c>
      <c r="AT464" s="216" t="s">
        <v>135</v>
      </c>
      <c r="AU464" s="216" t="s">
        <v>84</v>
      </c>
      <c r="AY464" s="18" t="s">
        <v>133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82</v>
      </c>
      <c r="BK464" s="217">
        <f>ROUND(I464*H464,2)</f>
        <v>0</v>
      </c>
      <c r="BL464" s="18" t="s">
        <v>249</v>
      </c>
      <c r="BM464" s="216" t="s">
        <v>687</v>
      </c>
    </row>
    <row r="465" spans="1:47" s="2" customFormat="1" ht="12">
      <c r="A465" s="39"/>
      <c r="B465" s="40"/>
      <c r="C465" s="41"/>
      <c r="D465" s="218" t="s">
        <v>142</v>
      </c>
      <c r="E465" s="41"/>
      <c r="F465" s="219" t="s">
        <v>688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142</v>
      </c>
      <c r="AU465" s="18" t="s">
        <v>84</v>
      </c>
    </row>
    <row r="466" spans="1:47" s="2" customFormat="1" ht="12">
      <c r="A466" s="39"/>
      <c r="B466" s="40"/>
      <c r="C466" s="41"/>
      <c r="D466" s="223" t="s">
        <v>149</v>
      </c>
      <c r="E466" s="41"/>
      <c r="F466" s="224" t="s">
        <v>689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149</v>
      </c>
      <c r="AU466" s="18" t="s">
        <v>84</v>
      </c>
    </row>
    <row r="467" spans="1:65" s="2" customFormat="1" ht="16.5" customHeight="1">
      <c r="A467" s="39"/>
      <c r="B467" s="40"/>
      <c r="C467" s="258" t="s">
        <v>690</v>
      </c>
      <c r="D467" s="258" t="s">
        <v>195</v>
      </c>
      <c r="E467" s="259" t="s">
        <v>691</v>
      </c>
      <c r="F467" s="260" t="s">
        <v>692</v>
      </c>
      <c r="G467" s="261" t="s">
        <v>305</v>
      </c>
      <c r="H467" s="262">
        <v>172.72</v>
      </c>
      <c r="I467" s="263"/>
      <c r="J467" s="264">
        <f>ROUND(I467*H467,2)</f>
        <v>0</v>
      </c>
      <c r="K467" s="260" t="s">
        <v>146</v>
      </c>
      <c r="L467" s="265"/>
      <c r="M467" s="266" t="s">
        <v>19</v>
      </c>
      <c r="N467" s="267" t="s">
        <v>45</v>
      </c>
      <c r="O467" s="85"/>
      <c r="P467" s="214">
        <f>O467*H467</f>
        <v>0</v>
      </c>
      <c r="Q467" s="214">
        <v>0.00295</v>
      </c>
      <c r="R467" s="214">
        <f>Q467*H467</f>
        <v>0.509524</v>
      </c>
      <c r="S467" s="214">
        <v>0</v>
      </c>
      <c r="T467" s="21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320</v>
      </c>
      <c r="AT467" s="216" t="s">
        <v>195</v>
      </c>
      <c r="AU467" s="216" t="s">
        <v>84</v>
      </c>
      <c r="AY467" s="18" t="s">
        <v>133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82</v>
      </c>
      <c r="BK467" s="217">
        <f>ROUND(I467*H467,2)</f>
        <v>0</v>
      </c>
      <c r="BL467" s="18" t="s">
        <v>249</v>
      </c>
      <c r="BM467" s="216" t="s">
        <v>693</v>
      </c>
    </row>
    <row r="468" spans="1:47" s="2" customFormat="1" ht="12">
      <c r="A468" s="39"/>
      <c r="B468" s="40"/>
      <c r="C468" s="41"/>
      <c r="D468" s="218" t="s">
        <v>142</v>
      </c>
      <c r="E468" s="41"/>
      <c r="F468" s="219" t="s">
        <v>692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142</v>
      </c>
      <c r="AU468" s="18" t="s">
        <v>84</v>
      </c>
    </row>
    <row r="469" spans="1:51" s="14" customFormat="1" ht="12">
      <c r="A469" s="14"/>
      <c r="B469" s="235"/>
      <c r="C469" s="236"/>
      <c r="D469" s="218" t="s">
        <v>151</v>
      </c>
      <c r="E469" s="236"/>
      <c r="F469" s="238" t="s">
        <v>694</v>
      </c>
      <c r="G469" s="236"/>
      <c r="H469" s="239">
        <v>172.72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151</v>
      </c>
      <c r="AU469" s="245" t="s">
        <v>84</v>
      </c>
      <c r="AV469" s="14" t="s">
        <v>84</v>
      </c>
      <c r="AW469" s="14" t="s">
        <v>4</v>
      </c>
      <c r="AX469" s="14" t="s">
        <v>82</v>
      </c>
      <c r="AY469" s="245" t="s">
        <v>133</v>
      </c>
    </row>
    <row r="470" spans="1:65" s="2" customFormat="1" ht="16.5" customHeight="1">
      <c r="A470" s="39"/>
      <c r="B470" s="40"/>
      <c r="C470" s="205" t="s">
        <v>695</v>
      </c>
      <c r="D470" s="205" t="s">
        <v>135</v>
      </c>
      <c r="E470" s="206" t="s">
        <v>696</v>
      </c>
      <c r="F470" s="207" t="s">
        <v>697</v>
      </c>
      <c r="G470" s="208" t="s">
        <v>198</v>
      </c>
      <c r="H470" s="209">
        <v>0.667</v>
      </c>
      <c r="I470" s="210"/>
      <c r="J470" s="211">
        <f>ROUND(I470*H470,2)</f>
        <v>0</v>
      </c>
      <c r="K470" s="207" t="s">
        <v>146</v>
      </c>
      <c r="L470" s="45"/>
      <c r="M470" s="212" t="s">
        <v>19</v>
      </c>
      <c r="N470" s="213" t="s">
        <v>45</v>
      </c>
      <c r="O470" s="85"/>
      <c r="P470" s="214">
        <f>O470*H470</f>
        <v>0</v>
      </c>
      <c r="Q470" s="214">
        <v>0</v>
      </c>
      <c r="R470" s="214">
        <f>Q470*H470</f>
        <v>0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249</v>
      </c>
      <c r="AT470" s="216" t="s">
        <v>135</v>
      </c>
      <c r="AU470" s="216" t="s">
        <v>84</v>
      </c>
      <c r="AY470" s="18" t="s">
        <v>133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82</v>
      </c>
      <c r="BK470" s="217">
        <f>ROUND(I470*H470,2)</f>
        <v>0</v>
      </c>
      <c r="BL470" s="18" t="s">
        <v>249</v>
      </c>
      <c r="BM470" s="216" t="s">
        <v>698</v>
      </c>
    </row>
    <row r="471" spans="1:47" s="2" customFormat="1" ht="12">
      <c r="A471" s="39"/>
      <c r="B471" s="40"/>
      <c r="C471" s="41"/>
      <c r="D471" s="218" t="s">
        <v>142</v>
      </c>
      <c r="E471" s="41"/>
      <c r="F471" s="219" t="s">
        <v>699</v>
      </c>
      <c r="G471" s="41"/>
      <c r="H471" s="41"/>
      <c r="I471" s="220"/>
      <c r="J471" s="41"/>
      <c r="K471" s="41"/>
      <c r="L471" s="45"/>
      <c r="M471" s="221"/>
      <c r="N471" s="222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142</v>
      </c>
      <c r="AU471" s="18" t="s">
        <v>84</v>
      </c>
    </row>
    <row r="472" spans="1:47" s="2" customFormat="1" ht="12">
      <c r="A472" s="39"/>
      <c r="B472" s="40"/>
      <c r="C472" s="41"/>
      <c r="D472" s="223" t="s">
        <v>149</v>
      </c>
      <c r="E472" s="41"/>
      <c r="F472" s="224" t="s">
        <v>700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149</v>
      </c>
      <c r="AU472" s="18" t="s">
        <v>84</v>
      </c>
    </row>
    <row r="473" spans="1:63" s="12" customFormat="1" ht="22.8" customHeight="1">
      <c r="A473" s="12"/>
      <c r="B473" s="189"/>
      <c r="C473" s="190"/>
      <c r="D473" s="191" t="s">
        <v>73</v>
      </c>
      <c r="E473" s="203" t="s">
        <v>701</v>
      </c>
      <c r="F473" s="203" t="s">
        <v>702</v>
      </c>
      <c r="G473" s="190"/>
      <c r="H473" s="190"/>
      <c r="I473" s="193"/>
      <c r="J473" s="204">
        <f>BK473</f>
        <v>0</v>
      </c>
      <c r="K473" s="190"/>
      <c r="L473" s="195"/>
      <c r="M473" s="196"/>
      <c r="N473" s="197"/>
      <c r="O473" s="197"/>
      <c r="P473" s="198">
        <f>SUM(P474:P490)</f>
        <v>0</v>
      </c>
      <c r="Q473" s="197"/>
      <c r="R473" s="198">
        <f>SUM(R474:R490)</f>
        <v>0.9457560000000002</v>
      </c>
      <c r="S473" s="197"/>
      <c r="T473" s="199">
        <f>SUM(T474:T490)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00" t="s">
        <v>84</v>
      </c>
      <c r="AT473" s="201" t="s">
        <v>73</v>
      </c>
      <c r="AU473" s="201" t="s">
        <v>82</v>
      </c>
      <c r="AY473" s="200" t="s">
        <v>133</v>
      </c>
      <c r="BK473" s="202">
        <f>SUM(BK474:BK490)</f>
        <v>0</v>
      </c>
    </row>
    <row r="474" spans="1:65" s="2" customFormat="1" ht="16.5" customHeight="1">
      <c r="A474" s="39"/>
      <c r="B474" s="40"/>
      <c r="C474" s="205" t="s">
        <v>703</v>
      </c>
      <c r="D474" s="205" t="s">
        <v>135</v>
      </c>
      <c r="E474" s="206" t="s">
        <v>704</v>
      </c>
      <c r="F474" s="207" t="s">
        <v>705</v>
      </c>
      <c r="G474" s="208" t="s">
        <v>145</v>
      </c>
      <c r="H474" s="209">
        <v>55.6</v>
      </c>
      <c r="I474" s="210"/>
      <c r="J474" s="211">
        <f>ROUND(I474*H474,2)</f>
        <v>0</v>
      </c>
      <c r="K474" s="207" t="s">
        <v>146</v>
      </c>
      <c r="L474" s="45"/>
      <c r="M474" s="212" t="s">
        <v>19</v>
      </c>
      <c r="N474" s="213" t="s">
        <v>45</v>
      </c>
      <c r="O474" s="85"/>
      <c r="P474" s="214">
        <f>O474*H474</f>
        <v>0</v>
      </c>
      <c r="Q474" s="214">
        <v>0.01691</v>
      </c>
      <c r="R474" s="214">
        <f>Q474*H474</f>
        <v>0.9401960000000001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249</v>
      </c>
      <c r="AT474" s="216" t="s">
        <v>135</v>
      </c>
      <c r="AU474" s="216" t="s">
        <v>84</v>
      </c>
      <c r="AY474" s="18" t="s">
        <v>133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82</v>
      </c>
      <c r="BK474" s="217">
        <f>ROUND(I474*H474,2)</f>
        <v>0</v>
      </c>
      <c r="BL474" s="18" t="s">
        <v>249</v>
      </c>
      <c r="BM474" s="216" t="s">
        <v>706</v>
      </c>
    </row>
    <row r="475" spans="1:47" s="2" customFormat="1" ht="12">
      <c r="A475" s="39"/>
      <c r="B475" s="40"/>
      <c r="C475" s="41"/>
      <c r="D475" s="218" t="s">
        <v>142</v>
      </c>
      <c r="E475" s="41"/>
      <c r="F475" s="219" t="s">
        <v>707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142</v>
      </c>
      <c r="AU475" s="18" t="s">
        <v>84</v>
      </c>
    </row>
    <row r="476" spans="1:47" s="2" customFormat="1" ht="12">
      <c r="A476" s="39"/>
      <c r="B476" s="40"/>
      <c r="C476" s="41"/>
      <c r="D476" s="223" t="s">
        <v>149</v>
      </c>
      <c r="E476" s="41"/>
      <c r="F476" s="224" t="s">
        <v>708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149</v>
      </c>
      <c r="AU476" s="18" t="s">
        <v>84</v>
      </c>
    </row>
    <row r="477" spans="1:51" s="13" customFormat="1" ht="12">
      <c r="A477" s="13"/>
      <c r="B477" s="225"/>
      <c r="C477" s="226"/>
      <c r="D477" s="218" t="s">
        <v>151</v>
      </c>
      <c r="E477" s="227" t="s">
        <v>19</v>
      </c>
      <c r="F477" s="228" t="s">
        <v>387</v>
      </c>
      <c r="G477" s="226"/>
      <c r="H477" s="227" t="s">
        <v>19</v>
      </c>
      <c r="I477" s="229"/>
      <c r="J477" s="226"/>
      <c r="K477" s="226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151</v>
      </c>
      <c r="AU477" s="234" t="s">
        <v>84</v>
      </c>
      <c r="AV477" s="13" t="s">
        <v>82</v>
      </c>
      <c r="AW477" s="13" t="s">
        <v>35</v>
      </c>
      <c r="AX477" s="13" t="s">
        <v>74</v>
      </c>
      <c r="AY477" s="234" t="s">
        <v>133</v>
      </c>
    </row>
    <row r="478" spans="1:51" s="14" customFormat="1" ht="12">
      <c r="A478" s="14"/>
      <c r="B478" s="235"/>
      <c r="C478" s="236"/>
      <c r="D478" s="218" t="s">
        <v>151</v>
      </c>
      <c r="E478" s="237" t="s">
        <v>19</v>
      </c>
      <c r="F478" s="238" t="s">
        <v>388</v>
      </c>
      <c r="G478" s="236"/>
      <c r="H478" s="239">
        <v>55.6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151</v>
      </c>
      <c r="AU478" s="245" t="s">
        <v>84</v>
      </c>
      <c r="AV478" s="14" t="s">
        <v>84</v>
      </c>
      <c r="AW478" s="14" t="s">
        <v>35</v>
      </c>
      <c r="AX478" s="14" t="s">
        <v>82</v>
      </c>
      <c r="AY478" s="245" t="s">
        <v>133</v>
      </c>
    </row>
    <row r="479" spans="1:65" s="2" customFormat="1" ht="16.5" customHeight="1">
      <c r="A479" s="39"/>
      <c r="B479" s="40"/>
      <c r="C479" s="205" t="s">
        <v>709</v>
      </c>
      <c r="D479" s="205" t="s">
        <v>135</v>
      </c>
      <c r="E479" s="206" t="s">
        <v>710</v>
      </c>
      <c r="F479" s="207" t="s">
        <v>711</v>
      </c>
      <c r="G479" s="208" t="s">
        <v>145</v>
      </c>
      <c r="H479" s="209">
        <v>55.6</v>
      </c>
      <c r="I479" s="210"/>
      <c r="J479" s="211">
        <f>ROUND(I479*H479,2)</f>
        <v>0</v>
      </c>
      <c r="K479" s="207" t="s">
        <v>146</v>
      </c>
      <c r="L479" s="45"/>
      <c r="M479" s="212" t="s">
        <v>19</v>
      </c>
      <c r="N479" s="213" t="s">
        <v>45</v>
      </c>
      <c r="O479" s="85"/>
      <c r="P479" s="214">
        <f>O479*H479</f>
        <v>0</v>
      </c>
      <c r="Q479" s="214">
        <v>0.0001</v>
      </c>
      <c r="R479" s="214">
        <f>Q479*H479</f>
        <v>0.005560000000000001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249</v>
      </c>
      <c r="AT479" s="216" t="s">
        <v>135</v>
      </c>
      <c r="AU479" s="216" t="s">
        <v>84</v>
      </c>
      <c r="AY479" s="18" t="s">
        <v>133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82</v>
      </c>
      <c r="BK479" s="217">
        <f>ROUND(I479*H479,2)</f>
        <v>0</v>
      </c>
      <c r="BL479" s="18" t="s">
        <v>249</v>
      </c>
      <c r="BM479" s="216" t="s">
        <v>712</v>
      </c>
    </row>
    <row r="480" spans="1:47" s="2" customFormat="1" ht="12">
      <c r="A480" s="39"/>
      <c r="B480" s="40"/>
      <c r="C480" s="41"/>
      <c r="D480" s="218" t="s">
        <v>142</v>
      </c>
      <c r="E480" s="41"/>
      <c r="F480" s="219" t="s">
        <v>713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142</v>
      </c>
      <c r="AU480" s="18" t="s">
        <v>84</v>
      </c>
    </row>
    <row r="481" spans="1:47" s="2" customFormat="1" ht="12">
      <c r="A481" s="39"/>
      <c r="B481" s="40"/>
      <c r="C481" s="41"/>
      <c r="D481" s="223" t="s">
        <v>149</v>
      </c>
      <c r="E481" s="41"/>
      <c r="F481" s="224" t="s">
        <v>714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149</v>
      </c>
      <c r="AU481" s="18" t="s">
        <v>84</v>
      </c>
    </row>
    <row r="482" spans="1:65" s="2" customFormat="1" ht="16.5" customHeight="1">
      <c r="A482" s="39"/>
      <c r="B482" s="40"/>
      <c r="C482" s="205" t="s">
        <v>715</v>
      </c>
      <c r="D482" s="205" t="s">
        <v>135</v>
      </c>
      <c r="E482" s="206" t="s">
        <v>716</v>
      </c>
      <c r="F482" s="207" t="s">
        <v>717</v>
      </c>
      <c r="G482" s="208" t="s">
        <v>145</v>
      </c>
      <c r="H482" s="209">
        <v>5</v>
      </c>
      <c r="I482" s="210"/>
      <c r="J482" s="211">
        <f>ROUND(I482*H482,2)</f>
        <v>0</v>
      </c>
      <c r="K482" s="207" t="s">
        <v>146</v>
      </c>
      <c r="L482" s="45"/>
      <c r="M482" s="212" t="s">
        <v>19</v>
      </c>
      <c r="N482" s="213" t="s">
        <v>45</v>
      </c>
      <c r="O482" s="85"/>
      <c r="P482" s="214">
        <f>O482*H482</f>
        <v>0</v>
      </c>
      <c r="Q482" s="214">
        <v>0</v>
      </c>
      <c r="R482" s="214">
        <f>Q482*H482</f>
        <v>0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249</v>
      </c>
      <c r="AT482" s="216" t="s">
        <v>135</v>
      </c>
      <c r="AU482" s="216" t="s">
        <v>84</v>
      </c>
      <c r="AY482" s="18" t="s">
        <v>133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82</v>
      </c>
      <c r="BK482" s="217">
        <f>ROUND(I482*H482,2)</f>
        <v>0</v>
      </c>
      <c r="BL482" s="18" t="s">
        <v>249</v>
      </c>
      <c r="BM482" s="216" t="s">
        <v>718</v>
      </c>
    </row>
    <row r="483" spans="1:47" s="2" customFormat="1" ht="12">
      <c r="A483" s="39"/>
      <c r="B483" s="40"/>
      <c r="C483" s="41"/>
      <c r="D483" s="218" t="s">
        <v>142</v>
      </c>
      <c r="E483" s="41"/>
      <c r="F483" s="219" t="s">
        <v>719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142</v>
      </c>
      <c r="AU483" s="18" t="s">
        <v>84</v>
      </c>
    </row>
    <row r="484" spans="1:47" s="2" customFormat="1" ht="12">
      <c r="A484" s="39"/>
      <c r="B484" s="40"/>
      <c r="C484" s="41"/>
      <c r="D484" s="223" t="s">
        <v>149</v>
      </c>
      <c r="E484" s="41"/>
      <c r="F484" s="224" t="s">
        <v>720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149</v>
      </c>
      <c r="AU484" s="18" t="s">
        <v>84</v>
      </c>
    </row>
    <row r="485" spans="1:51" s="13" customFormat="1" ht="12">
      <c r="A485" s="13"/>
      <c r="B485" s="225"/>
      <c r="C485" s="226"/>
      <c r="D485" s="218" t="s">
        <v>151</v>
      </c>
      <c r="E485" s="227" t="s">
        <v>19</v>
      </c>
      <c r="F485" s="228" t="s">
        <v>721</v>
      </c>
      <c r="G485" s="226"/>
      <c r="H485" s="227" t="s">
        <v>19</v>
      </c>
      <c r="I485" s="229"/>
      <c r="J485" s="226"/>
      <c r="K485" s="226"/>
      <c r="L485" s="230"/>
      <c r="M485" s="231"/>
      <c r="N485" s="232"/>
      <c r="O485" s="232"/>
      <c r="P485" s="232"/>
      <c r="Q485" s="232"/>
      <c r="R485" s="232"/>
      <c r="S485" s="232"/>
      <c r="T485" s="23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4" t="s">
        <v>151</v>
      </c>
      <c r="AU485" s="234" t="s">
        <v>84</v>
      </c>
      <c r="AV485" s="13" t="s">
        <v>82</v>
      </c>
      <c r="AW485" s="13" t="s">
        <v>35</v>
      </c>
      <c r="AX485" s="13" t="s">
        <v>74</v>
      </c>
      <c r="AY485" s="234" t="s">
        <v>133</v>
      </c>
    </row>
    <row r="486" spans="1:51" s="14" customFormat="1" ht="12">
      <c r="A486" s="14"/>
      <c r="B486" s="235"/>
      <c r="C486" s="236"/>
      <c r="D486" s="218" t="s">
        <v>151</v>
      </c>
      <c r="E486" s="237" t="s">
        <v>19</v>
      </c>
      <c r="F486" s="238" t="s">
        <v>174</v>
      </c>
      <c r="G486" s="236"/>
      <c r="H486" s="239">
        <v>5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151</v>
      </c>
      <c r="AU486" s="245" t="s">
        <v>84</v>
      </c>
      <c r="AV486" s="14" t="s">
        <v>84</v>
      </c>
      <c r="AW486" s="14" t="s">
        <v>35</v>
      </c>
      <c r="AX486" s="14" t="s">
        <v>74</v>
      </c>
      <c r="AY486" s="245" t="s">
        <v>133</v>
      </c>
    </row>
    <row r="487" spans="1:51" s="15" customFormat="1" ht="12">
      <c r="A487" s="15"/>
      <c r="B487" s="246"/>
      <c r="C487" s="247"/>
      <c r="D487" s="218" t="s">
        <v>151</v>
      </c>
      <c r="E487" s="248" t="s">
        <v>19</v>
      </c>
      <c r="F487" s="249" t="s">
        <v>156</v>
      </c>
      <c r="G487" s="247"/>
      <c r="H487" s="250">
        <v>5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6" t="s">
        <v>151</v>
      </c>
      <c r="AU487" s="256" t="s">
        <v>84</v>
      </c>
      <c r="AV487" s="15" t="s">
        <v>140</v>
      </c>
      <c r="AW487" s="15" t="s">
        <v>35</v>
      </c>
      <c r="AX487" s="15" t="s">
        <v>82</v>
      </c>
      <c r="AY487" s="256" t="s">
        <v>133</v>
      </c>
    </row>
    <row r="488" spans="1:65" s="2" customFormat="1" ht="16.5" customHeight="1">
      <c r="A488" s="39"/>
      <c r="B488" s="40"/>
      <c r="C488" s="205" t="s">
        <v>722</v>
      </c>
      <c r="D488" s="205" t="s">
        <v>135</v>
      </c>
      <c r="E488" s="206" t="s">
        <v>723</v>
      </c>
      <c r="F488" s="207" t="s">
        <v>724</v>
      </c>
      <c r="G488" s="208" t="s">
        <v>198</v>
      </c>
      <c r="H488" s="209">
        <v>0.946</v>
      </c>
      <c r="I488" s="210"/>
      <c r="J488" s="211">
        <f>ROUND(I488*H488,2)</f>
        <v>0</v>
      </c>
      <c r="K488" s="207" t="s">
        <v>146</v>
      </c>
      <c r="L488" s="45"/>
      <c r="M488" s="212" t="s">
        <v>19</v>
      </c>
      <c r="N488" s="213" t="s">
        <v>45</v>
      </c>
      <c r="O488" s="85"/>
      <c r="P488" s="214">
        <f>O488*H488</f>
        <v>0</v>
      </c>
      <c r="Q488" s="214">
        <v>0</v>
      </c>
      <c r="R488" s="214">
        <f>Q488*H488</f>
        <v>0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249</v>
      </c>
      <c r="AT488" s="216" t="s">
        <v>135</v>
      </c>
      <c r="AU488" s="216" t="s">
        <v>84</v>
      </c>
      <c r="AY488" s="18" t="s">
        <v>133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82</v>
      </c>
      <c r="BK488" s="217">
        <f>ROUND(I488*H488,2)</f>
        <v>0</v>
      </c>
      <c r="BL488" s="18" t="s">
        <v>249</v>
      </c>
      <c r="BM488" s="216" t="s">
        <v>725</v>
      </c>
    </row>
    <row r="489" spans="1:47" s="2" customFormat="1" ht="12">
      <c r="A489" s="39"/>
      <c r="B489" s="40"/>
      <c r="C489" s="41"/>
      <c r="D489" s="218" t="s">
        <v>142</v>
      </c>
      <c r="E489" s="41"/>
      <c r="F489" s="219" t="s">
        <v>726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142</v>
      </c>
      <c r="AU489" s="18" t="s">
        <v>84</v>
      </c>
    </row>
    <row r="490" spans="1:47" s="2" customFormat="1" ht="12">
      <c r="A490" s="39"/>
      <c r="B490" s="40"/>
      <c r="C490" s="41"/>
      <c r="D490" s="223" t="s">
        <v>149</v>
      </c>
      <c r="E490" s="41"/>
      <c r="F490" s="224" t="s">
        <v>727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149</v>
      </c>
      <c r="AU490" s="18" t="s">
        <v>84</v>
      </c>
    </row>
    <row r="491" spans="1:63" s="12" customFormat="1" ht="22.8" customHeight="1">
      <c r="A491" s="12"/>
      <c r="B491" s="189"/>
      <c r="C491" s="190"/>
      <c r="D491" s="191" t="s">
        <v>73</v>
      </c>
      <c r="E491" s="203" t="s">
        <v>728</v>
      </c>
      <c r="F491" s="203" t="s">
        <v>729</v>
      </c>
      <c r="G491" s="190"/>
      <c r="H491" s="190"/>
      <c r="I491" s="193"/>
      <c r="J491" s="204">
        <f>BK491</f>
        <v>0</v>
      </c>
      <c r="K491" s="190"/>
      <c r="L491" s="195"/>
      <c r="M491" s="196"/>
      <c r="N491" s="197"/>
      <c r="O491" s="197"/>
      <c r="P491" s="198">
        <f>SUM(P492:P512)</f>
        <v>0</v>
      </c>
      <c r="Q491" s="197"/>
      <c r="R491" s="198">
        <f>SUM(R492:R512)</f>
        <v>0.07241395</v>
      </c>
      <c r="S491" s="197"/>
      <c r="T491" s="199">
        <f>SUM(T492:T512)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0" t="s">
        <v>84</v>
      </c>
      <c r="AT491" s="201" t="s">
        <v>73</v>
      </c>
      <c r="AU491" s="201" t="s">
        <v>82</v>
      </c>
      <c r="AY491" s="200" t="s">
        <v>133</v>
      </c>
      <c r="BK491" s="202">
        <f>SUM(BK492:BK512)</f>
        <v>0</v>
      </c>
    </row>
    <row r="492" spans="1:65" s="2" customFormat="1" ht="21.75" customHeight="1">
      <c r="A492" s="39"/>
      <c r="B492" s="40"/>
      <c r="C492" s="205" t="s">
        <v>730</v>
      </c>
      <c r="D492" s="205" t="s">
        <v>135</v>
      </c>
      <c r="E492" s="206" t="s">
        <v>731</v>
      </c>
      <c r="F492" s="207" t="s">
        <v>732</v>
      </c>
      <c r="G492" s="208" t="s">
        <v>305</v>
      </c>
      <c r="H492" s="209">
        <v>24.615</v>
      </c>
      <c r="I492" s="210"/>
      <c r="J492" s="211">
        <f>ROUND(I492*H492,2)</f>
        <v>0</v>
      </c>
      <c r="K492" s="207" t="s">
        <v>146</v>
      </c>
      <c r="L492" s="45"/>
      <c r="M492" s="212" t="s">
        <v>19</v>
      </c>
      <c r="N492" s="213" t="s">
        <v>45</v>
      </c>
      <c r="O492" s="85"/>
      <c r="P492" s="214">
        <f>O492*H492</f>
        <v>0</v>
      </c>
      <c r="Q492" s="214">
        <v>0.00093</v>
      </c>
      <c r="R492" s="214">
        <f>Q492*H492</f>
        <v>0.02289195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249</v>
      </c>
      <c r="AT492" s="216" t="s">
        <v>135</v>
      </c>
      <c r="AU492" s="216" t="s">
        <v>84</v>
      </c>
      <c r="AY492" s="18" t="s">
        <v>133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82</v>
      </c>
      <c r="BK492" s="217">
        <f>ROUND(I492*H492,2)</f>
        <v>0</v>
      </c>
      <c r="BL492" s="18" t="s">
        <v>249</v>
      </c>
      <c r="BM492" s="216" t="s">
        <v>733</v>
      </c>
    </row>
    <row r="493" spans="1:47" s="2" customFormat="1" ht="12">
      <c r="A493" s="39"/>
      <c r="B493" s="40"/>
      <c r="C493" s="41"/>
      <c r="D493" s="218" t="s">
        <v>142</v>
      </c>
      <c r="E493" s="41"/>
      <c r="F493" s="219" t="s">
        <v>734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142</v>
      </c>
      <c r="AU493" s="18" t="s">
        <v>84</v>
      </c>
    </row>
    <row r="494" spans="1:47" s="2" customFormat="1" ht="12">
      <c r="A494" s="39"/>
      <c r="B494" s="40"/>
      <c r="C494" s="41"/>
      <c r="D494" s="223" t="s">
        <v>149</v>
      </c>
      <c r="E494" s="41"/>
      <c r="F494" s="224" t="s">
        <v>735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149</v>
      </c>
      <c r="AU494" s="18" t="s">
        <v>84</v>
      </c>
    </row>
    <row r="495" spans="1:51" s="14" customFormat="1" ht="12">
      <c r="A495" s="14"/>
      <c r="B495" s="235"/>
      <c r="C495" s="236"/>
      <c r="D495" s="218" t="s">
        <v>151</v>
      </c>
      <c r="E495" s="237" t="s">
        <v>19</v>
      </c>
      <c r="F495" s="238" t="s">
        <v>736</v>
      </c>
      <c r="G495" s="236"/>
      <c r="H495" s="239">
        <v>24.615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5" t="s">
        <v>151</v>
      </c>
      <c r="AU495" s="245" t="s">
        <v>84</v>
      </c>
      <c r="AV495" s="14" t="s">
        <v>84</v>
      </c>
      <c r="AW495" s="14" t="s">
        <v>35</v>
      </c>
      <c r="AX495" s="14" t="s">
        <v>74</v>
      </c>
      <c r="AY495" s="245" t="s">
        <v>133</v>
      </c>
    </row>
    <row r="496" spans="1:51" s="15" customFormat="1" ht="12">
      <c r="A496" s="15"/>
      <c r="B496" s="246"/>
      <c r="C496" s="247"/>
      <c r="D496" s="218" t="s">
        <v>151</v>
      </c>
      <c r="E496" s="248" t="s">
        <v>19</v>
      </c>
      <c r="F496" s="249" t="s">
        <v>156</v>
      </c>
      <c r="G496" s="247"/>
      <c r="H496" s="250">
        <v>24.615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6" t="s">
        <v>151</v>
      </c>
      <c r="AU496" s="256" t="s">
        <v>84</v>
      </c>
      <c r="AV496" s="15" t="s">
        <v>140</v>
      </c>
      <c r="AW496" s="15" t="s">
        <v>35</v>
      </c>
      <c r="AX496" s="15" t="s">
        <v>82</v>
      </c>
      <c r="AY496" s="256" t="s">
        <v>133</v>
      </c>
    </row>
    <row r="497" spans="1:65" s="2" customFormat="1" ht="21.75" customHeight="1">
      <c r="A497" s="39"/>
      <c r="B497" s="40"/>
      <c r="C497" s="205" t="s">
        <v>737</v>
      </c>
      <c r="D497" s="205" t="s">
        <v>135</v>
      </c>
      <c r="E497" s="206" t="s">
        <v>738</v>
      </c>
      <c r="F497" s="207" t="s">
        <v>739</v>
      </c>
      <c r="G497" s="208" t="s">
        <v>138</v>
      </c>
      <c r="H497" s="209">
        <v>2</v>
      </c>
      <c r="I497" s="210"/>
      <c r="J497" s="211">
        <f>ROUND(I497*H497,2)</f>
        <v>0</v>
      </c>
      <c r="K497" s="207" t="s">
        <v>146</v>
      </c>
      <c r="L497" s="45"/>
      <c r="M497" s="212" t="s">
        <v>19</v>
      </c>
      <c r="N497" s="213" t="s">
        <v>45</v>
      </c>
      <c r="O497" s="85"/>
      <c r="P497" s="214">
        <f>O497*H497</f>
        <v>0</v>
      </c>
      <c r="Q497" s="214">
        <v>0</v>
      </c>
      <c r="R497" s="214">
        <f>Q497*H497</f>
        <v>0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249</v>
      </c>
      <c r="AT497" s="216" t="s">
        <v>135</v>
      </c>
      <c r="AU497" s="216" t="s">
        <v>84</v>
      </c>
      <c r="AY497" s="18" t="s">
        <v>133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82</v>
      </c>
      <c r="BK497" s="217">
        <f>ROUND(I497*H497,2)</f>
        <v>0</v>
      </c>
      <c r="BL497" s="18" t="s">
        <v>249</v>
      </c>
      <c r="BM497" s="216" t="s">
        <v>740</v>
      </c>
    </row>
    <row r="498" spans="1:47" s="2" customFormat="1" ht="12">
      <c r="A498" s="39"/>
      <c r="B498" s="40"/>
      <c r="C498" s="41"/>
      <c r="D498" s="218" t="s">
        <v>142</v>
      </c>
      <c r="E498" s="41"/>
      <c r="F498" s="219" t="s">
        <v>741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142</v>
      </c>
      <c r="AU498" s="18" t="s">
        <v>84</v>
      </c>
    </row>
    <row r="499" spans="1:47" s="2" customFormat="1" ht="12">
      <c r="A499" s="39"/>
      <c r="B499" s="40"/>
      <c r="C499" s="41"/>
      <c r="D499" s="223" t="s">
        <v>149</v>
      </c>
      <c r="E499" s="41"/>
      <c r="F499" s="224" t="s">
        <v>742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149</v>
      </c>
      <c r="AU499" s="18" t="s">
        <v>84</v>
      </c>
    </row>
    <row r="500" spans="1:65" s="2" customFormat="1" ht="16.5" customHeight="1">
      <c r="A500" s="39"/>
      <c r="B500" s="40"/>
      <c r="C500" s="205" t="s">
        <v>743</v>
      </c>
      <c r="D500" s="205" t="s">
        <v>135</v>
      </c>
      <c r="E500" s="206" t="s">
        <v>744</v>
      </c>
      <c r="F500" s="207" t="s">
        <v>745</v>
      </c>
      <c r="G500" s="208" t="s">
        <v>138</v>
      </c>
      <c r="H500" s="209">
        <v>2</v>
      </c>
      <c r="I500" s="210"/>
      <c r="J500" s="211">
        <f>ROUND(I500*H500,2)</f>
        <v>0</v>
      </c>
      <c r="K500" s="207" t="s">
        <v>146</v>
      </c>
      <c r="L500" s="45"/>
      <c r="M500" s="212" t="s">
        <v>19</v>
      </c>
      <c r="N500" s="213" t="s">
        <v>45</v>
      </c>
      <c r="O500" s="85"/>
      <c r="P500" s="214">
        <f>O500*H500</f>
        <v>0</v>
      </c>
      <c r="Q500" s="214">
        <v>0.00019</v>
      </c>
      <c r="R500" s="214">
        <f>Q500*H500</f>
        <v>0.00038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249</v>
      </c>
      <c r="AT500" s="216" t="s">
        <v>135</v>
      </c>
      <c r="AU500" s="216" t="s">
        <v>84</v>
      </c>
      <c r="AY500" s="18" t="s">
        <v>133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82</v>
      </c>
      <c r="BK500" s="217">
        <f>ROUND(I500*H500,2)</f>
        <v>0</v>
      </c>
      <c r="BL500" s="18" t="s">
        <v>249</v>
      </c>
      <c r="BM500" s="216" t="s">
        <v>746</v>
      </c>
    </row>
    <row r="501" spans="1:47" s="2" customFormat="1" ht="12">
      <c r="A501" s="39"/>
      <c r="B501" s="40"/>
      <c r="C501" s="41"/>
      <c r="D501" s="218" t="s">
        <v>142</v>
      </c>
      <c r="E501" s="41"/>
      <c r="F501" s="219" t="s">
        <v>747</v>
      </c>
      <c r="G501" s="41"/>
      <c r="H501" s="41"/>
      <c r="I501" s="220"/>
      <c r="J501" s="41"/>
      <c r="K501" s="41"/>
      <c r="L501" s="45"/>
      <c r="M501" s="221"/>
      <c r="N501" s="222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142</v>
      </c>
      <c r="AU501" s="18" t="s">
        <v>84</v>
      </c>
    </row>
    <row r="502" spans="1:47" s="2" customFormat="1" ht="12">
      <c r="A502" s="39"/>
      <c r="B502" s="40"/>
      <c r="C502" s="41"/>
      <c r="D502" s="223" t="s">
        <v>149</v>
      </c>
      <c r="E502" s="41"/>
      <c r="F502" s="224" t="s">
        <v>748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149</v>
      </c>
      <c r="AU502" s="18" t="s">
        <v>84</v>
      </c>
    </row>
    <row r="503" spans="1:65" s="2" customFormat="1" ht="16.5" customHeight="1">
      <c r="A503" s="39"/>
      <c r="B503" s="40"/>
      <c r="C503" s="205" t="s">
        <v>749</v>
      </c>
      <c r="D503" s="205" t="s">
        <v>135</v>
      </c>
      <c r="E503" s="206" t="s">
        <v>750</v>
      </c>
      <c r="F503" s="207" t="s">
        <v>751</v>
      </c>
      <c r="G503" s="208" t="s">
        <v>305</v>
      </c>
      <c r="H503" s="209">
        <v>12.85</v>
      </c>
      <c r="I503" s="210"/>
      <c r="J503" s="211">
        <f>ROUND(I503*H503,2)</f>
        <v>0</v>
      </c>
      <c r="K503" s="207" t="s">
        <v>146</v>
      </c>
      <c r="L503" s="45"/>
      <c r="M503" s="212" t="s">
        <v>19</v>
      </c>
      <c r="N503" s="213" t="s">
        <v>45</v>
      </c>
      <c r="O503" s="85"/>
      <c r="P503" s="214">
        <f>O503*H503</f>
        <v>0</v>
      </c>
      <c r="Q503" s="214">
        <v>0.00332</v>
      </c>
      <c r="R503" s="214">
        <f>Q503*H503</f>
        <v>0.042662</v>
      </c>
      <c r="S503" s="214">
        <v>0</v>
      </c>
      <c r="T503" s="21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249</v>
      </c>
      <c r="AT503" s="216" t="s">
        <v>135</v>
      </c>
      <c r="AU503" s="216" t="s">
        <v>84</v>
      </c>
      <c r="AY503" s="18" t="s">
        <v>133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82</v>
      </c>
      <c r="BK503" s="217">
        <f>ROUND(I503*H503,2)</f>
        <v>0</v>
      </c>
      <c r="BL503" s="18" t="s">
        <v>249</v>
      </c>
      <c r="BM503" s="216" t="s">
        <v>752</v>
      </c>
    </row>
    <row r="504" spans="1:47" s="2" customFormat="1" ht="12">
      <c r="A504" s="39"/>
      <c r="B504" s="40"/>
      <c r="C504" s="41"/>
      <c r="D504" s="218" t="s">
        <v>142</v>
      </c>
      <c r="E504" s="41"/>
      <c r="F504" s="219" t="s">
        <v>753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142</v>
      </c>
      <c r="AU504" s="18" t="s">
        <v>84</v>
      </c>
    </row>
    <row r="505" spans="1:47" s="2" customFormat="1" ht="12">
      <c r="A505" s="39"/>
      <c r="B505" s="40"/>
      <c r="C505" s="41"/>
      <c r="D505" s="223" t="s">
        <v>149</v>
      </c>
      <c r="E505" s="41"/>
      <c r="F505" s="224" t="s">
        <v>754</v>
      </c>
      <c r="G505" s="41"/>
      <c r="H505" s="41"/>
      <c r="I505" s="220"/>
      <c r="J505" s="41"/>
      <c r="K505" s="41"/>
      <c r="L505" s="45"/>
      <c r="M505" s="221"/>
      <c r="N505" s="222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149</v>
      </c>
      <c r="AU505" s="18" t="s">
        <v>84</v>
      </c>
    </row>
    <row r="506" spans="1:65" s="2" customFormat="1" ht="16.5" customHeight="1">
      <c r="A506" s="39"/>
      <c r="B506" s="40"/>
      <c r="C506" s="205" t="s">
        <v>755</v>
      </c>
      <c r="D506" s="205" t="s">
        <v>135</v>
      </c>
      <c r="E506" s="206" t="s">
        <v>756</v>
      </c>
      <c r="F506" s="207" t="s">
        <v>757</v>
      </c>
      <c r="G506" s="208" t="s">
        <v>305</v>
      </c>
      <c r="H506" s="209">
        <v>6</v>
      </c>
      <c r="I506" s="210"/>
      <c r="J506" s="211">
        <f>ROUND(I506*H506,2)</f>
        <v>0</v>
      </c>
      <c r="K506" s="207" t="s">
        <v>146</v>
      </c>
      <c r="L506" s="45"/>
      <c r="M506" s="212" t="s">
        <v>19</v>
      </c>
      <c r="N506" s="213" t="s">
        <v>45</v>
      </c>
      <c r="O506" s="85"/>
      <c r="P506" s="214">
        <f>O506*H506</f>
        <v>0</v>
      </c>
      <c r="Q506" s="214">
        <v>0.00108</v>
      </c>
      <c r="R506" s="214">
        <f>Q506*H506</f>
        <v>0.00648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249</v>
      </c>
      <c r="AT506" s="216" t="s">
        <v>135</v>
      </c>
      <c r="AU506" s="216" t="s">
        <v>84</v>
      </c>
      <c r="AY506" s="18" t="s">
        <v>133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82</v>
      </c>
      <c r="BK506" s="217">
        <f>ROUND(I506*H506,2)</f>
        <v>0</v>
      </c>
      <c r="BL506" s="18" t="s">
        <v>249</v>
      </c>
      <c r="BM506" s="216" t="s">
        <v>758</v>
      </c>
    </row>
    <row r="507" spans="1:47" s="2" customFormat="1" ht="12">
      <c r="A507" s="39"/>
      <c r="B507" s="40"/>
      <c r="C507" s="41"/>
      <c r="D507" s="218" t="s">
        <v>142</v>
      </c>
      <c r="E507" s="41"/>
      <c r="F507" s="219" t="s">
        <v>759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142</v>
      </c>
      <c r="AU507" s="18" t="s">
        <v>84</v>
      </c>
    </row>
    <row r="508" spans="1:47" s="2" customFormat="1" ht="12">
      <c r="A508" s="39"/>
      <c r="B508" s="40"/>
      <c r="C508" s="41"/>
      <c r="D508" s="223" t="s">
        <v>149</v>
      </c>
      <c r="E508" s="41"/>
      <c r="F508" s="224" t="s">
        <v>760</v>
      </c>
      <c r="G508" s="41"/>
      <c r="H508" s="41"/>
      <c r="I508" s="220"/>
      <c r="J508" s="41"/>
      <c r="K508" s="41"/>
      <c r="L508" s="45"/>
      <c r="M508" s="221"/>
      <c r="N508" s="222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149</v>
      </c>
      <c r="AU508" s="18" t="s">
        <v>84</v>
      </c>
    </row>
    <row r="509" spans="1:51" s="14" customFormat="1" ht="12">
      <c r="A509" s="14"/>
      <c r="B509" s="235"/>
      <c r="C509" s="236"/>
      <c r="D509" s="218" t="s">
        <v>151</v>
      </c>
      <c r="E509" s="237" t="s">
        <v>19</v>
      </c>
      <c r="F509" s="238" t="s">
        <v>761</v>
      </c>
      <c r="G509" s="236"/>
      <c r="H509" s="239">
        <v>6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151</v>
      </c>
      <c r="AU509" s="245" t="s">
        <v>84</v>
      </c>
      <c r="AV509" s="14" t="s">
        <v>84</v>
      </c>
      <c r="AW509" s="14" t="s">
        <v>35</v>
      </c>
      <c r="AX509" s="14" t="s">
        <v>82</v>
      </c>
      <c r="AY509" s="245" t="s">
        <v>133</v>
      </c>
    </row>
    <row r="510" spans="1:65" s="2" customFormat="1" ht="16.5" customHeight="1">
      <c r="A510" s="39"/>
      <c r="B510" s="40"/>
      <c r="C510" s="205" t="s">
        <v>762</v>
      </c>
      <c r="D510" s="205" t="s">
        <v>135</v>
      </c>
      <c r="E510" s="206" t="s">
        <v>763</v>
      </c>
      <c r="F510" s="207" t="s">
        <v>764</v>
      </c>
      <c r="G510" s="208" t="s">
        <v>198</v>
      </c>
      <c r="H510" s="209">
        <v>0.072</v>
      </c>
      <c r="I510" s="210"/>
      <c r="J510" s="211">
        <f>ROUND(I510*H510,2)</f>
        <v>0</v>
      </c>
      <c r="K510" s="207" t="s">
        <v>146</v>
      </c>
      <c r="L510" s="45"/>
      <c r="M510" s="212" t="s">
        <v>19</v>
      </c>
      <c r="N510" s="213" t="s">
        <v>45</v>
      </c>
      <c r="O510" s="85"/>
      <c r="P510" s="214">
        <f>O510*H510</f>
        <v>0</v>
      </c>
      <c r="Q510" s="214">
        <v>0</v>
      </c>
      <c r="R510" s="214">
        <f>Q510*H510</f>
        <v>0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249</v>
      </c>
      <c r="AT510" s="216" t="s">
        <v>135</v>
      </c>
      <c r="AU510" s="216" t="s">
        <v>84</v>
      </c>
      <c r="AY510" s="18" t="s">
        <v>133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82</v>
      </c>
      <c r="BK510" s="217">
        <f>ROUND(I510*H510,2)</f>
        <v>0</v>
      </c>
      <c r="BL510" s="18" t="s">
        <v>249</v>
      </c>
      <c r="BM510" s="216" t="s">
        <v>765</v>
      </c>
    </row>
    <row r="511" spans="1:47" s="2" customFormat="1" ht="12">
      <c r="A511" s="39"/>
      <c r="B511" s="40"/>
      <c r="C511" s="41"/>
      <c r="D511" s="218" t="s">
        <v>142</v>
      </c>
      <c r="E511" s="41"/>
      <c r="F511" s="219" t="s">
        <v>766</v>
      </c>
      <c r="G511" s="41"/>
      <c r="H511" s="41"/>
      <c r="I511" s="220"/>
      <c r="J511" s="41"/>
      <c r="K511" s="41"/>
      <c r="L511" s="45"/>
      <c r="M511" s="221"/>
      <c r="N511" s="222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142</v>
      </c>
      <c r="AU511" s="18" t="s">
        <v>84</v>
      </c>
    </row>
    <row r="512" spans="1:47" s="2" customFormat="1" ht="12">
      <c r="A512" s="39"/>
      <c r="B512" s="40"/>
      <c r="C512" s="41"/>
      <c r="D512" s="223" t="s">
        <v>149</v>
      </c>
      <c r="E512" s="41"/>
      <c r="F512" s="224" t="s">
        <v>767</v>
      </c>
      <c r="G512" s="41"/>
      <c r="H512" s="41"/>
      <c r="I512" s="220"/>
      <c r="J512" s="41"/>
      <c r="K512" s="41"/>
      <c r="L512" s="45"/>
      <c r="M512" s="221"/>
      <c r="N512" s="222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149</v>
      </c>
      <c r="AU512" s="18" t="s">
        <v>84</v>
      </c>
    </row>
    <row r="513" spans="1:63" s="12" customFormat="1" ht="22.8" customHeight="1">
      <c r="A513" s="12"/>
      <c r="B513" s="189"/>
      <c r="C513" s="190"/>
      <c r="D513" s="191" t="s">
        <v>73</v>
      </c>
      <c r="E513" s="203" t="s">
        <v>768</v>
      </c>
      <c r="F513" s="203" t="s">
        <v>769</v>
      </c>
      <c r="G513" s="190"/>
      <c r="H513" s="190"/>
      <c r="I513" s="193"/>
      <c r="J513" s="204">
        <f>BK513</f>
        <v>0</v>
      </c>
      <c r="K513" s="190"/>
      <c r="L513" s="195"/>
      <c r="M513" s="196"/>
      <c r="N513" s="197"/>
      <c r="O513" s="197"/>
      <c r="P513" s="198">
        <f>SUM(P514:P616)</f>
        <v>0</v>
      </c>
      <c r="Q513" s="197"/>
      <c r="R513" s="198">
        <f>SUM(R514:R616)</f>
        <v>5.32044634</v>
      </c>
      <c r="S513" s="197"/>
      <c r="T513" s="199">
        <f>SUM(T514:T616)</f>
        <v>0.025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00" t="s">
        <v>84</v>
      </c>
      <c r="AT513" s="201" t="s">
        <v>73</v>
      </c>
      <c r="AU513" s="201" t="s">
        <v>82</v>
      </c>
      <c r="AY513" s="200" t="s">
        <v>133</v>
      </c>
      <c r="BK513" s="202">
        <f>SUM(BK514:BK616)</f>
        <v>0</v>
      </c>
    </row>
    <row r="514" spans="1:65" s="2" customFormat="1" ht="16.5" customHeight="1">
      <c r="A514" s="39"/>
      <c r="B514" s="40"/>
      <c r="C514" s="205" t="s">
        <v>770</v>
      </c>
      <c r="D514" s="205" t="s">
        <v>135</v>
      </c>
      <c r="E514" s="206" t="s">
        <v>771</v>
      </c>
      <c r="F514" s="207" t="s">
        <v>772</v>
      </c>
      <c r="G514" s="208" t="s">
        <v>305</v>
      </c>
      <c r="H514" s="209">
        <v>4.825</v>
      </c>
      <c r="I514" s="210"/>
      <c r="J514" s="211">
        <f>ROUND(I514*H514,2)</f>
        <v>0</v>
      </c>
      <c r="K514" s="207" t="s">
        <v>146</v>
      </c>
      <c r="L514" s="45"/>
      <c r="M514" s="212" t="s">
        <v>19</v>
      </c>
      <c r="N514" s="213" t="s">
        <v>45</v>
      </c>
      <c r="O514" s="85"/>
      <c r="P514" s="214">
        <f>O514*H514</f>
        <v>0</v>
      </c>
      <c r="Q514" s="214">
        <v>0.0004</v>
      </c>
      <c r="R514" s="214">
        <f>Q514*H514</f>
        <v>0.00193</v>
      </c>
      <c r="S514" s="214">
        <v>0</v>
      </c>
      <c r="T514" s="21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6" t="s">
        <v>249</v>
      </c>
      <c r="AT514" s="216" t="s">
        <v>135</v>
      </c>
      <c r="AU514" s="216" t="s">
        <v>84</v>
      </c>
      <c r="AY514" s="18" t="s">
        <v>133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8" t="s">
        <v>82</v>
      </c>
      <c r="BK514" s="217">
        <f>ROUND(I514*H514,2)</f>
        <v>0</v>
      </c>
      <c r="BL514" s="18" t="s">
        <v>249</v>
      </c>
      <c r="BM514" s="216" t="s">
        <v>773</v>
      </c>
    </row>
    <row r="515" spans="1:47" s="2" customFormat="1" ht="12">
      <c r="A515" s="39"/>
      <c r="B515" s="40"/>
      <c r="C515" s="41"/>
      <c r="D515" s="218" t="s">
        <v>142</v>
      </c>
      <c r="E515" s="41"/>
      <c r="F515" s="219" t="s">
        <v>774</v>
      </c>
      <c r="G515" s="41"/>
      <c r="H515" s="41"/>
      <c r="I515" s="220"/>
      <c r="J515" s="41"/>
      <c r="K515" s="41"/>
      <c r="L515" s="45"/>
      <c r="M515" s="221"/>
      <c r="N515" s="222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142</v>
      </c>
      <c r="AU515" s="18" t="s">
        <v>84</v>
      </c>
    </row>
    <row r="516" spans="1:47" s="2" customFormat="1" ht="12">
      <c r="A516" s="39"/>
      <c r="B516" s="40"/>
      <c r="C516" s="41"/>
      <c r="D516" s="223" t="s">
        <v>149</v>
      </c>
      <c r="E516" s="41"/>
      <c r="F516" s="224" t="s">
        <v>775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149</v>
      </c>
      <c r="AU516" s="18" t="s">
        <v>84</v>
      </c>
    </row>
    <row r="517" spans="1:51" s="14" customFormat="1" ht="12">
      <c r="A517" s="14"/>
      <c r="B517" s="235"/>
      <c r="C517" s="236"/>
      <c r="D517" s="218" t="s">
        <v>151</v>
      </c>
      <c r="E517" s="237" t="s">
        <v>19</v>
      </c>
      <c r="F517" s="238" t="s">
        <v>776</v>
      </c>
      <c r="G517" s="236"/>
      <c r="H517" s="239">
        <v>4.825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151</v>
      </c>
      <c r="AU517" s="245" t="s">
        <v>84</v>
      </c>
      <c r="AV517" s="14" t="s">
        <v>84</v>
      </c>
      <c r="AW517" s="14" t="s">
        <v>35</v>
      </c>
      <c r="AX517" s="14" t="s">
        <v>74</v>
      </c>
      <c r="AY517" s="245" t="s">
        <v>133</v>
      </c>
    </row>
    <row r="518" spans="1:51" s="15" customFormat="1" ht="12">
      <c r="A518" s="15"/>
      <c r="B518" s="246"/>
      <c r="C518" s="247"/>
      <c r="D518" s="218" t="s">
        <v>151</v>
      </c>
      <c r="E518" s="248" t="s">
        <v>19</v>
      </c>
      <c r="F518" s="249" t="s">
        <v>156</v>
      </c>
      <c r="G518" s="247"/>
      <c r="H518" s="250">
        <v>4.825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56" t="s">
        <v>151</v>
      </c>
      <c r="AU518" s="256" t="s">
        <v>84</v>
      </c>
      <c r="AV518" s="15" t="s">
        <v>140</v>
      </c>
      <c r="AW518" s="15" t="s">
        <v>35</v>
      </c>
      <c r="AX518" s="15" t="s">
        <v>82</v>
      </c>
      <c r="AY518" s="256" t="s">
        <v>133</v>
      </c>
    </row>
    <row r="519" spans="1:65" s="2" customFormat="1" ht="16.5" customHeight="1">
      <c r="A519" s="39"/>
      <c r="B519" s="40"/>
      <c r="C519" s="258" t="s">
        <v>777</v>
      </c>
      <c r="D519" s="258" t="s">
        <v>195</v>
      </c>
      <c r="E519" s="259" t="s">
        <v>778</v>
      </c>
      <c r="F519" s="260" t="s">
        <v>779</v>
      </c>
      <c r="G519" s="261" t="s">
        <v>305</v>
      </c>
      <c r="H519" s="262">
        <v>4.825</v>
      </c>
      <c r="I519" s="263"/>
      <c r="J519" s="264">
        <f>ROUND(I519*H519,2)</f>
        <v>0</v>
      </c>
      <c r="K519" s="260" t="s">
        <v>146</v>
      </c>
      <c r="L519" s="265"/>
      <c r="M519" s="266" t="s">
        <v>19</v>
      </c>
      <c r="N519" s="267" t="s">
        <v>45</v>
      </c>
      <c r="O519" s="85"/>
      <c r="P519" s="214">
        <f>O519*H519</f>
        <v>0</v>
      </c>
      <c r="Q519" s="214">
        <v>0</v>
      </c>
      <c r="R519" s="214">
        <f>Q519*H519</f>
        <v>0</v>
      </c>
      <c r="S519" s="214">
        <v>0</v>
      </c>
      <c r="T519" s="21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320</v>
      </c>
      <c r="AT519" s="216" t="s">
        <v>195</v>
      </c>
      <c r="AU519" s="216" t="s">
        <v>84</v>
      </c>
      <c r="AY519" s="18" t="s">
        <v>133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82</v>
      </c>
      <c r="BK519" s="217">
        <f>ROUND(I519*H519,2)</f>
        <v>0</v>
      </c>
      <c r="BL519" s="18" t="s">
        <v>249</v>
      </c>
      <c r="BM519" s="216" t="s">
        <v>780</v>
      </c>
    </row>
    <row r="520" spans="1:47" s="2" customFormat="1" ht="12">
      <c r="A520" s="39"/>
      <c r="B520" s="40"/>
      <c r="C520" s="41"/>
      <c r="D520" s="218" t="s">
        <v>142</v>
      </c>
      <c r="E520" s="41"/>
      <c r="F520" s="219" t="s">
        <v>779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142</v>
      </c>
      <c r="AU520" s="18" t="s">
        <v>84</v>
      </c>
    </row>
    <row r="521" spans="1:65" s="2" customFormat="1" ht="16.5" customHeight="1">
      <c r="A521" s="39"/>
      <c r="B521" s="40"/>
      <c r="C521" s="205" t="s">
        <v>781</v>
      </c>
      <c r="D521" s="205" t="s">
        <v>135</v>
      </c>
      <c r="E521" s="206" t="s">
        <v>782</v>
      </c>
      <c r="F521" s="207" t="s">
        <v>783</v>
      </c>
      <c r="G521" s="208" t="s">
        <v>138</v>
      </c>
      <c r="H521" s="209">
        <v>1</v>
      </c>
      <c r="I521" s="210"/>
      <c r="J521" s="211">
        <f>ROUND(I521*H521,2)</f>
        <v>0</v>
      </c>
      <c r="K521" s="207" t="s">
        <v>146</v>
      </c>
      <c r="L521" s="45"/>
      <c r="M521" s="212" t="s">
        <v>19</v>
      </c>
      <c r="N521" s="213" t="s">
        <v>45</v>
      </c>
      <c r="O521" s="85"/>
      <c r="P521" s="214">
        <f>O521*H521</f>
        <v>0</v>
      </c>
      <c r="Q521" s="214">
        <v>0</v>
      </c>
      <c r="R521" s="214">
        <f>Q521*H521</f>
        <v>0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249</v>
      </c>
      <c r="AT521" s="216" t="s">
        <v>135</v>
      </c>
      <c r="AU521" s="216" t="s">
        <v>84</v>
      </c>
      <c r="AY521" s="18" t="s">
        <v>133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82</v>
      </c>
      <c r="BK521" s="217">
        <f>ROUND(I521*H521,2)</f>
        <v>0</v>
      </c>
      <c r="BL521" s="18" t="s">
        <v>249</v>
      </c>
      <c r="BM521" s="216" t="s">
        <v>784</v>
      </c>
    </row>
    <row r="522" spans="1:47" s="2" customFormat="1" ht="12">
      <c r="A522" s="39"/>
      <c r="B522" s="40"/>
      <c r="C522" s="41"/>
      <c r="D522" s="218" t="s">
        <v>142</v>
      </c>
      <c r="E522" s="41"/>
      <c r="F522" s="219" t="s">
        <v>785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142</v>
      </c>
      <c r="AU522" s="18" t="s">
        <v>84</v>
      </c>
    </row>
    <row r="523" spans="1:47" s="2" customFormat="1" ht="12">
      <c r="A523" s="39"/>
      <c r="B523" s="40"/>
      <c r="C523" s="41"/>
      <c r="D523" s="223" t="s">
        <v>149</v>
      </c>
      <c r="E523" s="41"/>
      <c r="F523" s="224" t="s">
        <v>786</v>
      </c>
      <c r="G523" s="41"/>
      <c r="H523" s="41"/>
      <c r="I523" s="220"/>
      <c r="J523" s="41"/>
      <c r="K523" s="41"/>
      <c r="L523" s="45"/>
      <c r="M523" s="221"/>
      <c r="N523" s="222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149</v>
      </c>
      <c r="AU523" s="18" t="s">
        <v>84</v>
      </c>
    </row>
    <row r="524" spans="1:65" s="2" customFormat="1" ht="16.5" customHeight="1">
      <c r="A524" s="39"/>
      <c r="B524" s="40"/>
      <c r="C524" s="258" t="s">
        <v>787</v>
      </c>
      <c r="D524" s="258" t="s">
        <v>195</v>
      </c>
      <c r="E524" s="259" t="s">
        <v>788</v>
      </c>
      <c r="F524" s="260" t="s">
        <v>789</v>
      </c>
      <c r="G524" s="261" t="s">
        <v>138</v>
      </c>
      <c r="H524" s="262">
        <v>1</v>
      </c>
      <c r="I524" s="263"/>
      <c r="J524" s="264">
        <f>ROUND(I524*H524,2)</f>
        <v>0</v>
      </c>
      <c r="K524" s="260" t="s">
        <v>146</v>
      </c>
      <c r="L524" s="265"/>
      <c r="M524" s="266" t="s">
        <v>19</v>
      </c>
      <c r="N524" s="267" t="s">
        <v>45</v>
      </c>
      <c r="O524" s="85"/>
      <c r="P524" s="214">
        <f>O524*H524</f>
        <v>0</v>
      </c>
      <c r="Q524" s="214">
        <v>0.0394</v>
      </c>
      <c r="R524" s="214">
        <f>Q524*H524</f>
        <v>0.0394</v>
      </c>
      <c r="S524" s="214">
        <v>0</v>
      </c>
      <c r="T524" s="21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6" t="s">
        <v>320</v>
      </c>
      <c r="AT524" s="216" t="s">
        <v>195</v>
      </c>
      <c r="AU524" s="216" t="s">
        <v>84</v>
      </c>
      <c r="AY524" s="18" t="s">
        <v>133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8" t="s">
        <v>82</v>
      </c>
      <c r="BK524" s="217">
        <f>ROUND(I524*H524,2)</f>
        <v>0</v>
      </c>
      <c r="BL524" s="18" t="s">
        <v>249</v>
      </c>
      <c r="BM524" s="216" t="s">
        <v>790</v>
      </c>
    </row>
    <row r="525" spans="1:47" s="2" customFormat="1" ht="12">
      <c r="A525" s="39"/>
      <c r="B525" s="40"/>
      <c r="C525" s="41"/>
      <c r="D525" s="218" t="s">
        <v>142</v>
      </c>
      <c r="E525" s="41"/>
      <c r="F525" s="219" t="s">
        <v>789</v>
      </c>
      <c r="G525" s="41"/>
      <c r="H525" s="41"/>
      <c r="I525" s="220"/>
      <c r="J525" s="41"/>
      <c r="K525" s="41"/>
      <c r="L525" s="45"/>
      <c r="M525" s="221"/>
      <c r="N525" s="222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142</v>
      </c>
      <c r="AU525" s="18" t="s">
        <v>84</v>
      </c>
    </row>
    <row r="526" spans="1:65" s="2" customFormat="1" ht="16.5" customHeight="1">
      <c r="A526" s="39"/>
      <c r="B526" s="40"/>
      <c r="C526" s="205" t="s">
        <v>791</v>
      </c>
      <c r="D526" s="205" t="s">
        <v>135</v>
      </c>
      <c r="E526" s="206" t="s">
        <v>792</v>
      </c>
      <c r="F526" s="207" t="s">
        <v>793</v>
      </c>
      <c r="G526" s="208" t="s">
        <v>138</v>
      </c>
      <c r="H526" s="209">
        <v>1</v>
      </c>
      <c r="I526" s="210"/>
      <c r="J526" s="211">
        <f>ROUND(I526*H526,2)</f>
        <v>0</v>
      </c>
      <c r="K526" s="207" t="s">
        <v>146</v>
      </c>
      <c r="L526" s="45"/>
      <c r="M526" s="212" t="s">
        <v>19</v>
      </c>
      <c r="N526" s="213" t="s">
        <v>45</v>
      </c>
      <c r="O526" s="85"/>
      <c r="P526" s="214">
        <f>O526*H526</f>
        <v>0</v>
      </c>
      <c r="Q526" s="214">
        <v>0</v>
      </c>
      <c r="R526" s="214">
        <f>Q526*H526</f>
        <v>0</v>
      </c>
      <c r="S526" s="214">
        <v>0</v>
      </c>
      <c r="T526" s="21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249</v>
      </c>
      <c r="AT526" s="216" t="s">
        <v>135</v>
      </c>
      <c r="AU526" s="216" t="s">
        <v>84</v>
      </c>
      <c r="AY526" s="18" t="s">
        <v>133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82</v>
      </c>
      <c r="BK526" s="217">
        <f>ROUND(I526*H526,2)</f>
        <v>0</v>
      </c>
      <c r="BL526" s="18" t="s">
        <v>249</v>
      </c>
      <c r="BM526" s="216" t="s">
        <v>794</v>
      </c>
    </row>
    <row r="527" spans="1:47" s="2" customFormat="1" ht="12">
      <c r="A527" s="39"/>
      <c r="B527" s="40"/>
      <c r="C527" s="41"/>
      <c r="D527" s="218" t="s">
        <v>142</v>
      </c>
      <c r="E527" s="41"/>
      <c r="F527" s="219" t="s">
        <v>795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142</v>
      </c>
      <c r="AU527" s="18" t="s">
        <v>84</v>
      </c>
    </row>
    <row r="528" spans="1:47" s="2" customFormat="1" ht="12">
      <c r="A528" s="39"/>
      <c r="B528" s="40"/>
      <c r="C528" s="41"/>
      <c r="D528" s="223" t="s">
        <v>149</v>
      </c>
      <c r="E528" s="41"/>
      <c r="F528" s="224" t="s">
        <v>796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149</v>
      </c>
      <c r="AU528" s="18" t="s">
        <v>84</v>
      </c>
    </row>
    <row r="529" spans="1:65" s="2" customFormat="1" ht="16.5" customHeight="1">
      <c r="A529" s="39"/>
      <c r="B529" s="40"/>
      <c r="C529" s="258" t="s">
        <v>797</v>
      </c>
      <c r="D529" s="258" t="s">
        <v>195</v>
      </c>
      <c r="E529" s="259" t="s">
        <v>798</v>
      </c>
      <c r="F529" s="260" t="s">
        <v>789</v>
      </c>
      <c r="G529" s="261" t="s">
        <v>138</v>
      </c>
      <c r="H529" s="262">
        <v>1</v>
      </c>
      <c r="I529" s="263"/>
      <c r="J529" s="264">
        <f>ROUND(I529*H529,2)</f>
        <v>0</v>
      </c>
      <c r="K529" s="260" t="s">
        <v>146</v>
      </c>
      <c r="L529" s="265"/>
      <c r="M529" s="266" t="s">
        <v>19</v>
      </c>
      <c r="N529" s="267" t="s">
        <v>45</v>
      </c>
      <c r="O529" s="85"/>
      <c r="P529" s="214">
        <f>O529*H529</f>
        <v>0</v>
      </c>
      <c r="Q529" s="214">
        <v>0.0394</v>
      </c>
      <c r="R529" s="214">
        <f>Q529*H529</f>
        <v>0.0394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320</v>
      </c>
      <c r="AT529" s="216" t="s">
        <v>195</v>
      </c>
      <c r="AU529" s="216" t="s">
        <v>84</v>
      </c>
      <c r="AY529" s="18" t="s">
        <v>133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82</v>
      </c>
      <c r="BK529" s="217">
        <f>ROUND(I529*H529,2)</f>
        <v>0</v>
      </c>
      <c r="BL529" s="18" t="s">
        <v>249</v>
      </c>
      <c r="BM529" s="216" t="s">
        <v>799</v>
      </c>
    </row>
    <row r="530" spans="1:47" s="2" customFormat="1" ht="12">
      <c r="A530" s="39"/>
      <c r="B530" s="40"/>
      <c r="C530" s="41"/>
      <c r="D530" s="218" t="s">
        <v>142</v>
      </c>
      <c r="E530" s="41"/>
      <c r="F530" s="219" t="s">
        <v>789</v>
      </c>
      <c r="G530" s="41"/>
      <c r="H530" s="41"/>
      <c r="I530" s="220"/>
      <c r="J530" s="41"/>
      <c r="K530" s="41"/>
      <c r="L530" s="45"/>
      <c r="M530" s="221"/>
      <c r="N530" s="222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142</v>
      </c>
      <c r="AU530" s="18" t="s">
        <v>84</v>
      </c>
    </row>
    <row r="531" spans="1:65" s="2" customFormat="1" ht="16.5" customHeight="1">
      <c r="A531" s="39"/>
      <c r="B531" s="40"/>
      <c r="C531" s="205" t="s">
        <v>800</v>
      </c>
      <c r="D531" s="205" t="s">
        <v>135</v>
      </c>
      <c r="E531" s="206" t="s">
        <v>801</v>
      </c>
      <c r="F531" s="207" t="s">
        <v>802</v>
      </c>
      <c r="G531" s="208" t="s">
        <v>145</v>
      </c>
      <c r="H531" s="209">
        <v>55.6</v>
      </c>
      <c r="I531" s="210"/>
      <c r="J531" s="211">
        <f>ROUND(I531*H531,2)</f>
        <v>0</v>
      </c>
      <c r="K531" s="207" t="s">
        <v>146</v>
      </c>
      <c r="L531" s="45"/>
      <c r="M531" s="212" t="s">
        <v>19</v>
      </c>
      <c r="N531" s="213" t="s">
        <v>45</v>
      </c>
      <c r="O531" s="85"/>
      <c r="P531" s="214">
        <f>O531*H531</f>
        <v>0</v>
      </c>
      <c r="Q531" s="214">
        <v>0.00028</v>
      </c>
      <c r="R531" s="214">
        <f>Q531*H531</f>
        <v>0.015567999999999999</v>
      </c>
      <c r="S531" s="214">
        <v>0</v>
      </c>
      <c r="T531" s="21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249</v>
      </c>
      <c r="AT531" s="216" t="s">
        <v>135</v>
      </c>
      <c r="AU531" s="216" t="s">
        <v>84</v>
      </c>
      <c r="AY531" s="18" t="s">
        <v>133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82</v>
      </c>
      <c r="BK531" s="217">
        <f>ROUND(I531*H531,2)</f>
        <v>0</v>
      </c>
      <c r="BL531" s="18" t="s">
        <v>249</v>
      </c>
      <c r="BM531" s="216" t="s">
        <v>803</v>
      </c>
    </row>
    <row r="532" spans="1:47" s="2" customFormat="1" ht="12">
      <c r="A532" s="39"/>
      <c r="B532" s="40"/>
      <c r="C532" s="41"/>
      <c r="D532" s="218" t="s">
        <v>142</v>
      </c>
      <c r="E532" s="41"/>
      <c r="F532" s="219" t="s">
        <v>804</v>
      </c>
      <c r="G532" s="41"/>
      <c r="H532" s="41"/>
      <c r="I532" s="220"/>
      <c r="J532" s="41"/>
      <c r="K532" s="41"/>
      <c r="L532" s="45"/>
      <c r="M532" s="221"/>
      <c r="N532" s="222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142</v>
      </c>
      <c r="AU532" s="18" t="s">
        <v>84</v>
      </c>
    </row>
    <row r="533" spans="1:47" s="2" customFormat="1" ht="12">
      <c r="A533" s="39"/>
      <c r="B533" s="40"/>
      <c r="C533" s="41"/>
      <c r="D533" s="223" t="s">
        <v>149</v>
      </c>
      <c r="E533" s="41"/>
      <c r="F533" s="224" t="s">
        <v>805</v>
      </c>
      <c r="G533" s="41"/>
      <c r="H533" s="41"/>
      <c r="I533" s="220"/>
      <c r="J533" s="41"/>
      <c r="K533" s="41"/>
      <c r="L533" s="45"/>
      <c r="M533" s="221"/>
      <c r="N533" s="222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149</v>
      </c>
      <c r="AU533" s="18" t="s">
        <v>84</v>
      </c>
    </row>
    <row r="534" spans="1:51" s="13" customFormat="1" ht="12">
      <c r="A534" s="13"/>
      <c r="B534" s="225"/>
      <c r="C534" s="226"/>
      <c r="D534" s="218" t="s">
        <v>151</v>
      </c>
      <c r="E534" s="227" t="s">
        <v>19</v>
      </c>
      <c r="F534" s="228" t="s">
        <v>387</v>
      </c>
      <c r="G534" s="226"/>
      <c r="H534" s="227" t="s">
        <v>19</v>
      </c>
      <c r="I534" s="229"/>
      <c r="J534" s="226"/>
      <c r="K534" s="226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151</v>
      </c>
      <c r="AU534" s="234" t="s">
        <v>84</v>
      </c>
      <c r="AV534" s="13" t="s">
        <v>82</v>
      </c>
      <c r="AW534" s="13" t="s">
        <v>35</v>
      </c>
      <c r="AX534" s="13" t="s">
        <v>74</v>
      </c>
      <c r="AY534" s="234" t="s">
        <v>133</v>
      </c>
    </row>
    <row r="535" spans="1:51" s="14" customFormat="1" ht="12">
      <c r="A535" s="14"/>
      <c r="B535" s="235"/>
      <c r="C535" s="236"/>
      <c r="D535" s="218" t="s">
        <v>151</v>
      </c>
      <c r="E535" s="237" t="s">
        <v>19</v>
      </c>
      <c r="F535" s="238" t="s">
        <v>388</v>
      </c>
      <c r="G535" s="236"/>
      <c r="H535" s="239">
        <v>55.6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151</v>
      </c>
      <c r="AU535" s="245" t="s">
        <v>84</v>
      </c>
      <c r="AV535" s="14" t="s">
        <v>84</v>
      </c>
      <c r="AW535" s="14" t="s">
        <v>35</v>
      </c>
      <c r="AX535" s="14" t="s">
        <v>74</v>
      </c>
      <c r="AY535" s="245" t="s">
        <v>133</v>
      </c>
    </row>
    <row r="536" spans="1:51" s="15" customFormat="1" ht="12">
      <c r="A536" s="15"/>
      <c r="B536" s="246"/>
      <c r="C536" s="247"/>
      <c r="D536" s="218" t="s">
        <v>151</v>
      </c>
      <c r="E536" s="248" t="s">
        <v>19</v>
      </c>
      <c r="F536" s="249" t="s">
        <v>156</v>
      </c>
      <c r="G536" s="247"/>
      <c r="H536" s="250">
        <v>55.6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6" t="s">
        <v>151</v>
      </c>
      <c r="AU536" s="256" t="s">
        <v>84</v>
      </c>
      <c r="AV536" s="15" t="s">
        <v>140</v>
      </c>
      <c r="AW536" s="15" t="s">
        <v>35</v>
      </c>
      <c r="AX536" s="15" t="s">
        <v>82</v>
      </c>
      <c r="AY536" s="256" t="s">
        <v>133</v>
      </c>
    </row>
    <row r="537" spans="1:65" s="2" customFormat="1" ht="16.5" customHeight="1">
      <c r="A537" s="39"/>
      <c r="B537" s="40"/>
      <c r="C537" s="258" t="s">
        <v>806</v>
      </c>
      <c r="D537" s="258" t="s">
        <v>195</v>
      </c>
      <c r="E537" s="259" t="s">
        <v>807</v>
      </c>
      <c r="F537" s="260" t="s">
        <v>808</v>
      </c>
      <c r="G537" s="261" t="s">
        <v>145</v>
      </c>
      <c r="H537" s="262">
        <v>61.16</v>
      </c>
      <c r="I537" s="263"/>
      <c r="J537" s="264">
        <f>ROUND(I537*H537,2)</f>
        <v>0</v>
      </c>
      <c r="K537" s="260" t="s">
        <v>146</v>
      </c>
      <c r="L537" s="265"/>
      <c r="M537" s="266" t="s">
        <v>19</v>
      </c>
      <c r="N537" s="267" t="s">
        <v>45</v>
      </c>
      <c r="O537" s="85"/>
      <c r="P537" s="214">
        <f>O537*H537</f>
        <v>0</v>
      </c>
      <c r="Q537" s="214">
        <v>0.0078</v>
      </c>
      <c r="R537" s="214">
        <f>Q537*H537</f>
        <v>0.47704799999999997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320</v>
      </c>
      <c r="AT537" s="216" t="s">
        <v>195</v>
      </c>
      <c r="AU537" s="216" t="s">
        <v>84</v>
      </c>
      <c r="AY537" s="18" t="s">
        <v>133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82</v>
      </c>
      <c r="BK537" s="217">
        <f>ROUND(I537*H537,2)</f>
        <v>0</v>
      </c>
      <c r="BL537" s="18" t="s">
        <v>249</v>
      </c>
      <c r="BM537" s="216" t="s">
        <v>809</v>
      </c>
    </row>
    <row r="538" spans="1:47" s="2" customFormat="1" ht="12">
      <c r="A538" s="39"/>
      <c r="B538" s="40"/>
      <c r="C538" s="41"/>
      <c r="D538" s="218" t="s">
        <v>142</v>
      </c>
      <c r="E538" s="41"/>
      <c r="F538" s="219" t="s">
        <v>808</v>
      </c>
      <c r="G538" s="41"/>
      <c r="H538" s="41"/>
      <c r="I538" s="220"/>
      <c r="J538" s="41"/>
      <c r="K538" s="41"/>
      <c r="L538" s="45"/>
      <c r="M538" s="221"/>
      <c r="N538" s="222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142</v>
      </c>
      <c r="AU538" s="18" t="s">
        <v>84</v>
      </c>
    </row>
    <row r="539" spans="1:51" s="14" customFormat="1" ht="12">
      <c r="A539" s="14"/>
      <c r="B539" s="235"/>
      <c r="C539" s="236"/>
      <c r="D539" s="218" t="s">
        <v>151</v>
      </c>
      <c r="E539" s="236"/>
      <c r="F539" s="238" t="s">
        <v>393</v>
      </c>
      <c r="G539" s="236"/>
      <c r="H539" s="239">
        <v>61.16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151</v>
      </c>
      <c r="AU539" s="245" t="s">
        <v>84</v>
      </c>
      <c r="AV539" s="14" t="s">
        <v>84</v>
      </c>
      <c r="AW539" s="14" t="s">
        <v>4</v>
      </c>
      <c r="AX539" s="14" t="s">
        <v>82</v>
      </c>
      <c r="AY539" s="245" t="s">
        <v>133</v>
      </c>
    </row>
    <row r="540" spans="1:65" s="2" customFormat="1" ht="16.5" customHeight="1">
      <c r="A540" s="39"/>
      <c r="B540" s="40"/>
      <c r="C540" s="205" t="s">
        <v>810</v>
      </c>
      <c r="D540" s="205" t="s">
        <v>135</v>
      </c>
      <c r="E540" s="206" t="s">
        <v>811</v>
      </c>
      <c r="F540" s="207" t="s">
        <v>812</v>
      </c>
      <c r="G540" s="208" t="s">
        <v>145</v>
      </c>
      <c r="H540" s="209">
        <v>5</v>
      </c>
      <c r="I540" s="210"/>
      <c r="J540" s="211">
        <f>ROUND(I540*H540,2)</f>
        <v>0</v>
      </c>
      <c r="K540" s="207" t="s">
        <v>146</v>
      </c>
      <c r="L540" s="45"/>
      <c r="M540" s="212" t="s">
        <v>19</v>
      </c>
      <c r="N540" s="213" t="s">
        <v>45</v>
      </c>
      <c r="O540" s="85"/>
      <c r="P540" s="214">
        <f>O540*H540</f>
        <v>0</v>
      </c>
      <c r="Q540" s="214">
        <v>0</v>
      </c>
      <c r="R540" s="214">
        <f>Q540*H540</f>
        <v>0</v>
      </c>
      <c r="S540" s="214">
        <v>0.005</v>
      </c>
      <c r="T540" s="215">
        <f>S540*H540</f>
        <v>0.025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16" t="s">
        <v>140</v>
      </c>
      <c r="AT540" s="216" t="s">
        <v>135</v>
      </c>
      <c r="AU540" s="216" t="s">
        <v>84</v>
      </c>
      <c r="AY540" s="18" t="s">
        <v>133</v>
      </c>
      <c r="BE540" s="217">
        <f>IF(N540="základní",J540,0)</f>
        <v>0</v>
      </c>
      <c r="BF540" s="217">
        <f>IF(N540="snížená",J540,0)</f>
        <v>0</v>
      </c>
      <c r="BG540" s="217">
        <f>IF(N540="zákl. přenesená",J540,0)</f>
        <v>0</v>
      </c>
      <c r="BH540" s="217">
        <f>IF(N540="sníž. přenesená",J540,0)</f>
        <v>0</v>
      </c>
      <c r="BI540" s="217">
        <f>IF(N540="nulová",J540,0)</f>
        <v>0</v>
      </c>
      <c r="BJ540" s="18" t="s">
        <v>82</v>
      </c>
      <c r="BK540" s="217">
        <f>ROUND(I540*H540,2)</f>
        <v>0</v>
      </c>
      <c r="BL540" s="18" t="s">
        <v>140</v>
      </c>
      <c r="BM540" s="216" t="s">
        <v>813</v>
      </c>
    </row>
    <row r="541" spans="1:47" s="2" customFormat="1" ht="12">
      <c r="A541" s="39"/>
      <c r="B541" s="40"/>
      <c r="C541" s="41"/>
      <c r="D541" s="218" t="s">
        <v>142</v>
      </c>
      <c r="E541" s="41"/>
      <c r="F541" s="219" t="s">
        <v>814</v>
      </c>
      <c r="G541" s="41"/>
      <c r="H541" s="41"/>
      <c r="I541" s="220"/>
      <c r="J541" s="41"/>
      <c r="K541" s="41"/>
      <c r="L541" s="45"/>
      <c r="M541" s="221"/>
      <c r="N541" s="222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142</v>
      </c>
      <c r="AU541" s="18" t="s">
        <v>84</v>
      </c>
    </row>
    <row r="542" spans="1:47" s="2" customFormat="1" ht="12">
      <c r="A542" s="39"/>
      <c r="B542" s="40"/>
      <c r="C542" s="41"/>
      <c r="D542" s="223" t="s">
        <v>149</v>
      </c>
      <c r="E542" s="41"/>
      <c r="F542" s="224" t="s">
        <v>815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149</v>
      </c>
      <c r="AU542" s="18" t="s">
        <v>84</v>
      </c>
    </row>
    <row r="543" spans="1:51" s="13" customFormat="1" ht="12">
      <c r="A543" s="13"/>
      <c r="B543" s="225"/>
      <c r="C543" s="226"/>
      <c r="D543" s="218" t="s">
        <v>151</v>
      </c>
      <c r="E543" s="227" t="s">
        <v>19</v>
      </c>
      <c r="F543" s="228" t="s">
        <v>816</v>
      </c>
      <c r="G543" s="226"/>
      <c r="H543" s="227" t="s">
        <v>19</v>
      </c>
      <c r="I543" s="229"/>
      <c r="J543" s="226"/>
      <c r="K543" s="226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151</v>
      </c>
      <c r="AU543" s="234" t="s">
        <v>84</v>
      </c>
      <c r="AV543" s="13" t="s">
        <v>82</v>
      </c>
      <c r="AW543" s="13" t="s">
        <v>35</v>
      </c>
      <c r="AX543" s="13" t="s">
        <v>74</v>
      </c>
      <c r="AY543" s="234" t="s">
        <v>133</v>
      </c>
    </row>
    <row r="544" spans="1:51" s="14" customFormat="1" ht="12">
      <c r="A544" s="14"/>
      <c r="B544" s="235"/>
      <c r="C544" s="236"/>
      <c r="D544" s="218" t="s">
        <v>151</v>
      </c>
      <c r="E544" s="237" t="s">
        <v>19</v>
      </c>
      <c r="F544" s="238" t="s">
        <v>174</v>
      </c>
      <c r="G544" s="236"/>
      <c r="H544" s="239">
        <v>5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151</v>
      </c>
      <c r="AU544" s="245" t="s">
        <v>84</v>
      </c>
      <c r="AV544" s="14" t="s">
        <v>84</v>
      </c>
      <c r="AW544" s="14" t="s">
        <v>35</v>
      </c>
      <c r="AX544" s="14" t="s">
        <v>74</v>
      </c>
      <c r="AY544" s="245" t="s">
        <v>133</v>
      </c>
    </row>
    <row r="545" spans="1:51" s="15" customFormat="1" ht="12">
      <c r="A545" s="15"/>
      <c r="B545" s="246"/>
      <c r="C545" s="247"/>
      <c r="D545" s="218" t="s">
        <v>151</v>
      </c>
      <c r="E545" s="248" t="s">
        <v>19</v>
      </c>
      <c r="F545" s="249" t="s">
        <v>156</v>
      </c>
      <c r="G545" s="247"/>
      <c r="H545" s="250">
        <v>5</v>
      </c>
      <c r="I545" s="251"/>
      <c r="J545" s="247"/>
      <c r="K545" s="247"/>
      <c r="L545" s="252"/>
      <c r="M545" s="253"/>
      <c r="N545" s="254"/>
      <c r="O545" s="254"/>
      <c r="P545" s="254"/>
      <c r="Q545" s="254"/>
      <c r="R545" s="254"/>
      <c r="S545" s="254"/>
      <c r="T545" s="25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6" t="s">
        <v>151</v>
      </c>
      <c r="AU545" s="256" t="s">
        <v>84</v>
      </c>
      <c r="AV545" s="15" t="s">
        <v>140</v>
      </c>
      <c r="AW545" s="15" t="s">
        <v>35</v>
      </c>
      <c r="AX545" s="15" t="s">
        <v>82</v>
      </c>
      <c r="AY545" s="256" t="s">
        <v>133</v>
      </c>
    </row>
    <row r="546" spans="1:65" s="2" customFormat="1" ht="16.5" customHeight="1">
      <c r="A546" s="39"/>
      <c r="B546" s="40"/>
      <c r="C546" s="205" t="s">
        <v>817</v>
      </c>
      <c r="D546" s="205" t="s">
        <v>135</v>
      </c>
      <c r="E546" s="206" t="s">
        <v>818</v>
      </c>
      <c r="F546" s="207" t="s">
        <v>819</v>
      </c>
      <c r="G546" s="208" t="s">
        <v>145</v>
      </c>
      <c r="H546" s="209">
        <v>36.054</v>
      </c>
      <c r="I546" s="210"/>
      <c r="J546" s="211">
        <f>ROUND(I546*H546,2)</f>
        <v>0</v>
      </c>
      <c r="K546" s="207" t="s">
        <v>146</v>
      </c>
      <c r="L546" s="45"/>
      <c r="M546" s="212" t="s">
        <v>19</v>
      </c>
      <c r="N546" s="213" t="s">
        <v>45</v>
      </c>
      <c r="O546" s="85"/>
      <c r="P546" s="214">
        <f>O546*H546</f>
        <v>0</v>
      </c>
      <c r="Q546" s="214">
        <v>0.00027</v>
      </c>
      <c r="R546" s="214">
        <f>Q546*H546</f>
        <v>0.009734580000000001</v>
      </c>
      <c r="S546" s="214">
        <v>0</v>
      </c>
      <c r="T546" s="215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16" t="s">
        <v>249</v>
      </c>
      <c r="AT546" s="216" t="s">
        <v>135</v>
      </c>
      <c r="AU546" s="216" t="s">
        <v>84</v>
      </c>
      <c r="AY546" s="18" t="s">
        <v>133</v>
      </c>
      <c r="BE546" s="217">
        <f>IF(N546="základní",J546,0)</f>
        <v>0</v>
      </c>
      <c r="BF546" s="217">
        <f>IF(N546="snížená",J546,0)</f>
        <v>0</v>
      </c>
      <c r="BG546" s="217">
        <f>IF(N546="zákl. přenesená",J546,0)</f>
        <v>0</v>
      </c>
      <c r="BH546" s="217">
        <f>IF(N546="sníž. přenesená",J546,0)</f>
        <v>0</v>
      </c>
      <c r="BI546" s="217">
        <f>IF(N546="nulová",J546,0)</f>
        <v>0</v>
      </c>
      <c r="BJ546" s="18" t="s">
        <v>82</v>
      </c>
      <c r="BK546" s="217">
        <f>ROUND(I546*H546,2)</f>
        <v>0</v>
      </c>
      <c r="BL546" s="18" t="s">
        <v>249</v>
      </c>
      <c r="BM546" s="216" t="s">
        <v>820</v>
      </c>
    </row>
    <row r="547" spans="1:47" s="2" customFormat="1" ht="12">
      <c r="A547" s="39"/>
      <c r="B547" s="40"/>
      <c r="C547" s="41"/>
      <c r="D547" s="218" t="s">
        <v>142</v>
      </c>
      <c r="E547" s="41"/>
      <c r="F547" s="219" t="s">
        <v>821</v>
      </c>
      <c r="G547" s="41"/>
      <c r="H547" s="41"/>
      <c r="I547" s="220"/>
      <c r="J547" s="41"/>
      <c r="K547" s="41"/>
      <c r="L547" s="45"/>
      <c r="M547" s="221"/>
      <c r="N547" s="222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142</v>
      </c>
      <c r="AU547" s="18" t="s">
        <v>84</v>
      </c>
    </row>
    <row r="548" spans="1:47" s="2" customFormat="1" ht="12">
      <c r="A548" s="39"/>
      <c r="B548" s="40"/>
      <c r="C548" s="41"/>
      <c r="D548" s="223" t="s">
        <v>149</v>
      </c>
      <c r="E548" s="41"/>
      <c r="F548" s="224" t="s">
        <v>822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149</v>
      </c>
      <c r="AU548" s="18" t="s">
        <v>84</v>
      </c>
    </row>
    <row r="549" spans="1:51" s="14" customFormat="1" ht="12">
      <c r="A549" s="14"/>
      <c r="B549" s="235"/>
      <c r="C549" s="236"/>
      <c r="D549" s="218" t="s">
        <v>151</v>
      </c>
      <c r="E549" s="237" t="s">
        <v>19</v>
      </c>
      <c r="F549" s="238" t="s">
        <v>823</v>
      </c>
      <c r="G549" s="236"/>
      <c r="H549" s="239">
        <v>5.033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151</v>
      </c>
      <c r="AU549" s="245" t="s">
        <v>84</v>
      </c>
      <c r="AV549" s="14" t="s">
        <v>84</v>
      </c>
      <c r="AW549" s="14" t="s">
        <v>35</v>
      </c>
      <c r="AX549" s="14" t="s">
        <v>74</v>
      </c>
      <c r="AY549" s="245" t="s">
        <v>133</v>
      </c>
    </row>
    <row r="550" spans="1:51" s="14" customFormat="1" ht="12">
      <c r="A550" s="14"/>
      <c r="B550" s="235"/>
      <c r="C550" s="236"/>
      <c r="D550" s="218" t="s">
        <v>151</v>
      </c>
      <c r="E550" s="237" t="s">
        <v>19</v>
      </c>
      <c r="F550" s="238" t="s">
        <v>824</v>
      </c>
      <c r="G550" s="236"/>
      <c r="H550" s="239">
        <v>4.07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151</v>
      </c>
      <c r="AU550" s="245" t="s">
        <v>84</v>
      </c>
      <c r="AV550" s="14" t="s">
        <v>84</v>
      </c>
      <c r="AW550" s="14" t="s">
        <v>35</v>
      </c>
      <c r="AX550" s="14" t="s">
        <v>74</v>
      </c>
      <c r="AY550" s="245" t="s">
        <v>133</v>
      </c>
    </row>
    <row r="551" spans="1:51" s="14" customFormat="1" ht="12">
      <c r="A551" s="14"/>
      <c r="B551" s="235"/>
      <c r="C551" s="236"/>
      <c r="D551" s="218" t="s">
        <v>151</v>
      </c>
      <c r="E551" s="237" t="s">
        <v>19</v>
      </c>
      <c r="F551" s="238" t="s">
        <v>825</v>
      </c>
      <c r="G551" s="236"/>
      <c r="H551" s="239">
        <v>6.188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151</v>
      </c>
      <c r="AU551" s="245" t="s">
        <v>84</v>
      </c>
      <c r="AV551" s="14" t="s">
        <v>84</v>
      </c>
      <c r="AW551" s="14" t="s">
        <v>35</v>
      </c>
      <c r="AX551" s="14" t="s">
        <v>74</v>
      </c>
      <c r="AY551" s="245" t="s">
        <v>133</v>
      </c>
    </row>
    <row r="552" spans="1:51" s="14" customFormat="1" ht="12">
      <c r="A552" s="14"/>
      <c r="B552" s="235"/>
      <c r="C552" s="236"/>
      <c r="D552" s="218" t="s">
        <v>151</v>
      </c>
      <c r="E552" s="237" t="s">
        <v>19</v>
      </c>
      <c r="F552" s="238" t="s">
        <v>826</v>
      </c>
      <c r="G552" s="236"/>
      <c r="H552" s="239">
        <v>10.725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5" t="s">
        <v>151</v>
      </c>
      <c r="AU552" s="245" t="s">
        <v>84</v>
      </c>
      <c r="AV552" s="14" t="s">
        <v>84</v>
      </c>
      <c r="AW552" s="14" t="s">
        <v>35</v>
      </c>
      <c r="AX552" s="14" t="s">
        <v>74</v>
      </c>
      <c r="AY552" s="245" t="s">
        <v>133</v>
      </c>
    </row>
    <row r="553" spans="1:51" s="14" customFormat="1" ht="12">
      <c r="A553" s="14"/>
      <c r="B553" s="235"/>
      <c r="C553" s="236"/>
      <c r="D553" s="218" t="s">
        <v>151</v>
      </c>
      <c r="E553" s="237" t="s">
        <v>19</v>
      </c>
      <c r="F553" s="238" t="s">
        <v>827</v>
      </c>
      <c r="G553" s="236"/>
      <c r="H553" s="239">
        <v>8.663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5" t="s">
        <v>151</v>
      </c>
      <c r="AU553" s="245" t="s">
        <v>84</v>
      </c>
      <c r="AV553" s="14" t="s">
        <v>84</v>
      </c>
      <c r="AW553" s="14" t="s">
        <v>35</v>
      </c>
      <c r="AX553" s="14" t="s">
        <v>74</v>
      </c>
      <c r="AY553" s="245" t="s">
        <v>133</v>
      </c>
    </row>
    <row r="554" spans="1:51" s="14" customFormat="1" ht="12">
      <c r="A554" s="14"/>
      <c r="B554" s="235"/>
      <c r="C554" s="236"/>
      <c r="D554" s="218" t="s">
        <v>151</v>
      </c>
      <c r="E554" s="237" t="s">
        <v>19</v>
      </c>
      <c r="F554" s="238" t="s">
        <v>828</v>
      </c>
      <c r="G554" s="236"/>
      <c r="H554" s="239">
        <v>1.375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151</v>
      </c>
      <c r="AU554" s="245" t="s">
        <v>84</v>
      </c>
      <c r="AV554" s="14" t="s">
        <v>84</v>
      </c>
      <c r="AW554" s="14" t="s">
        <v>35</v>
      </c>
      <c r="AX554" s="14" t="s">
        <v>74</v>
      </c>
      <c r="AY554" s="245" t="s">
        <v>133</v>
      </c>
    </row>
    <row r="555" spans="1:51" s="15" customFormat="1" ht="12">
      <c r="A555" s="15"/>
      <c r="B555" s="246"/>
      <c r="C555" s="247"/>
      <c r="D555" s="218" t="s">
        <v>151</v>
      </c>
      <c r="E555" s="248" t="s">
        <v>19</v>
      </c>
      <c r="F555" s="249" t="s">
        <v>156</v>
      </c>
      <c r="G555" s="247"/>
      <c r="H555" s="250">
        <v>36.054</v>
      </c>
      <c r="I555" s="251"/>
      <c r="J555" s="247"/>
      <c r="K555" s="247"/>
      <c r="L555" s="252"/>
      <c r="M555" s="253"/>
      <c r="N555" s="254"/>
      <c r="O555" s="254"/>
      <c r="P555" s="254"/>
      <c r="Q555" s="254"/>
      <c r="R555" s="254"/>
      <c r="S555" s="254"/>
      <c r="T555" s="25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56" t="s">
        <v>151</v>
      </c>
      <c r="AU555" s="256" t="s">
        <v>84</v>
      </c>
      <c r="AV555" s="15" t="s">
        <v>140</v>
      </c>
      <c r="AW555" s="15" t="s">
        <v>35</v>
      </c>
      <c r="AX555" s="15" t="s">
        <v>82</v>
      </c>
      <c r="AY555" s="256" t="s">
        <v>133</v>
      </c>
    </row>
    <row r="556" spans="1:65" s="2" customFormat="1" ht="16.5" customHeight="1">
      <c r="A556" s="39"/>
      <c r="B556" s="40"/>
      <c r="C556" s="258" t="s">
        <v>829</v>
      </c>
      <c r="D556" s="258" t="s">
        <v>195</v>
      </c>
      <c r="E556" s="259" t="s">
        <v>830</v>
      </c>
      <c r="F556" s="260" t="s">
        <v>831</v>
      </c>
      <c r="G556" s="261" t="s">
        <v>145</v>
      </c>
      <c r="H556" s="262">
        <v>36.054</v>
      </c>
      <c r="I556" s="263"/>
      <c r="J556" s="264">
        <f>ROUND(I556*H556,2)</f>
        <v>0</v>
      </c>
      <c r="K556" s="260" t="s">
        <v>146</v>
      </c>
      <c r="L556" s="265"/>
      <c r="M556" s="266" t="s">
        <v>19</v>
      </c>
      <c r="N556" s="267" t="s">
        <v>45</v>
      </c>
      <c r="O556" s="85"/>
      <c r="P556" s="214">
        <f>O556*H556</f>
        <v>0</v>
      </c>
      <c r="Q556" s="214">
        <v>0.01784</v>
      </c>
      <c r="R556" s="214">
        <f>Q556*H556</f>
        <v>0.6432033600000001</v>
      </c>
      <c r="S556" s="214">
        <v>0</v>
      </c>
      <c r="T556" s="215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16" t="s">
        <v>320</v>
      </c>
      <c r="AT556" s="216" t="s">
        <v>195</v>
      </c>
      <c r="AU556" s="216" t="s">
        <v>84</v>
      </c>
      <c r="AY556" s="18" t="s">
        <v>133</v>
      </c>
      <c r="BE556" s="217">
        <f>IF(N556="základní",J556,0)</f>
        <v>0</v>
      </c>
      <c r="BF556" s="217">
        <f>IF(N556="snížená",J556,0)</f>
        <v>0</v>
      </c>
      <c r="BG556" s="217">
        <f>IF(N556="zákl. přenesená",J556,0)</f>
        <v>0</v>
      </c>
      <c r="BH556" s="217">
        <f>IF(N556="sníž. přenesená",J556,0)</f>
        <v>0</v>
      </c>
      <c r="BI556" s="217">
        <f>IF(N556="nulová",J556,0)</f>
        <v>0</v>
      </c>
      <c r="BJ556" s="18" t="s">
        <v>82</v>
      </c>
      <c r="BK556" s="217">
        <f>ROUND(I556*H556,2)</f>
        <v>0</v>
      </c>
      <c r="BL556" s="18" t="s">
        <v>249</v>
      </c>
      <c r="BM556" s="216" t="s">
        <v>832</v>
      </c>
    </row>
    <row r="557" spans="1:47" s="2" customFormat="1" ht="12">
      <c r="A557" s="39"/>
      <c r="B557" s="40"/>
      <c r="C557" s="41"/>
      <c r="D557" s="218" t="s">
        <v>142</v>
      </c>
      <c r="E557" s="41"/>
      <c r="F557" s="219" t="s">
        <v>831</v>
      </c>
      <c r="G557" s="41"/>
      <c r="H557" s="41"/>
      <c r="I557" s="220"/>
      <c r="J557" s="41"/>
      <c r="K557" s="41"/>
      <c r="L557" s="45"/>
      <c r="M557" s="221"/>
      <c r="N557" s="222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142</v>
      </c>
      <c r="AU557" s="18" t="s">
        <v>84</v>
      </c>
    </row>
    <row r="558" spans="1:65" s="2" customFormat="1" ht="24.15" customHeight="1">
      <c r="A558" s="39"/>
      <c r="B558" s="40"/>
      <c r="C558" s="205" t="s">
        <v>833</v>
      </c>
      <c r="D558" s="205" t="s">
        <v>135</v>
      </c>
      <c r="E558" s="206" t="s">
        <v>834</v>
      </c>
      <c r="F558" s="207" t="s">
        <v>835</v>
      </c>
      <c r="G558" s="208" t="s">
        <v>145</v>
      </c>
      <c r="H558" s="209">
        <v>17.28</v>
      </c>
      <c r="I558" s="210"/>
      <c r="J558" s="211">
        <f>ROUND(I558*H558,2)</f>
        <v>0</v>
      </c>
      <c r="K558" s="207" t="s">
        <v>139</v>
      </c>
      <c r="L558" s="45"/>
      <c r="M558" s="212" t="s">
        <v>19</v>
      </c>
      <c r="N558" s="213" t="s">
        <v>45</v>
      </c>
      <c r="O558" s="85"/>
      <c r="P558" s="214">
        <f>O558*H558</f>
        <v>0</v>
      </c>
      <c r="Q558" s="214">
        <v>0.00033</v>
      </c>
      <c r="R558" s="214">
        <f>Q558*H558</f>
        <v>0.005702400000000001</v>
      </c>
      <c r="S558" s="214">
        <v>0</v>
      </c>
      <c r="T558" s="21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6" t="s">
        <v>249</v>
      </c>
      <c r="AT558" s="216" t="s">
        <v>135</v>
      </c>
      <c r="AU558" s="216" t="s">
        <v>84</v>
      </c>
      <c r="AY558" s="18" t="s">
        <v>133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82</v>
      </c>
      <c r="BK558" s="217">
        <f>ROUND(I558*H558,2)</f>
        <v>0</v>
      </c>
      <c r="BL558" s="18" t="s">
        <v>249</v>
      </c>
      <c r="BM558" s="216" t="s">
        <v>836</v>
      </c>
    </row>
    <row r="559" spans="1:47" s="2" customFormat="1" ht="12">
      <c r="A559" s="39"/>
      <c r="B559" s="40"/>
      <c r="C559" s="41"/>
      <c r="D559" s="218" t="s">
        <v>142</v>
      </c>
      <c r="E559" s="41"/>
      <c r="F559" s="219" t="s">
        <v>835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142</v>
      </c>
      <c r="AU559" s="18" t="s">
        <v>84</v>
      </c>
    </row>
    <row r="560" spans="1:51" s="14" customFormat="1" ht="12">
      <c r="A560" s="14"/>
      <c r="B560" s="235"/>
      <c r="C560" s="236"/>
      <c r="D560" s="218" t="s">
        <v>151</v>
      </c>
      <c r="E560" s="237" t="s">
        <v>19</v>
      </c>
      <c r="F560" s="238" t="s">
        <v>837</v>
      </c>
      <c r="G560" s="236"/>
      <c r="H560" s="239">
        <v>6.6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151</v>
      </c>
      <c r="AU560" s="245" t="s">
        <v>84</v>
      </c>
      <c r="AV560" s="14" t="s">
        <v>84</v>
      </c>
      <c r="AW560" s="14" t="s">
        <v>35</v>
      </c>
      <c r="AX560" s="14" t="s">
        <v>74</v>
      </c>
      <c r="AY560" s="245" t="s">
        <v>133</v>
      </c>
    </row>
    <row r="561" spans="1:51" s="14" customFormat="1" ht="12">
      <c r="A561" s="14"/>
      <c r="B561" s="235"/>
      <c r="C561" s="236"/>
      <c r="D561" s="218" t="s">
        <v>151</v>
      </c>
      <c r="E561" s="237" t="s">
        <v>19</v>
      </c>
      <c r="F561" s="238" t="s">
        <v>838</v>
      </c>
      <c r="G561" s="236"/>
      <c r="H561" s="239">
        <v>10.68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5" t="s">
        <v>151</v>
      </c>
      <c r="AU561" s="245" t="s">
        <v>84</v>
      </c>
      <c r="AV561" s="14" t="s">
        <v>84</v>
      </c>
      <c r="AW561" s="14" t="s">
        <v>35</v>
      </c>
      <c r="AX561" s="14" t="s">
        <v>74</v>
      </c>
      <c r="AY561" s="245" t="s">
        <v>133</v>
      </c>
    </row>
    <row r="562" spans="1:51" s="15" customFormat="1" ht="12">
      <c r="A562" s="15"/>
      <c r="B562" s="246"/>
      <c r="C562" s="247"/>
      <c r="D562" s="218" t="s">
        <v>151</v>
      </c>
      <c r="E562" s="248" t="s">
        <v>19</v>
      </c>
      <c r="F562" s="249" t="s">
        <v>156</v>
      </c>
      <c r="G562" s="247"/>
      <c r="H562" s="250">
        <v>17.28</v>
      </c>
      <c r="I562" s="251"/>
      <c r="J562" s="247"/>
      <c r="K562" s="247"/>
      <c r="L562" s="252"/>
      <c r="M562" s="253"/>
      <c r="N562" s="254"/>
      <c r="O562" s="254"/>
      <c r="P562" s="254"/>
      <c r="Q562" s="254"/>
      <c r="R562" s="254"/>
      <c r="S562" s="254"/>
      <c r="T562" s="25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56" t="s">
        <v>151</v>
      </c>
      <c r="AU562" s="256" t="s">
        <v>84</v>
      </c>
      <c r="AV562" s="15" t="s">
        <v>140</v>
      </c>
      <c r="AW562" s="15" t="s">
        <v>35</v>
      </c>
      <c r="AX562" s="15" t="s">
        <v>82</v>
      </c>
      <c r="AY562" s="256" t="s">
        <v>133</v>
      </c>
    </row>
    <row r="563" spans="1:65" s="2" customFormat="1" ht="16.5" customHeight="1">
      <c r="A563" s="39"/>
      <c r="B563" s="40"/>
      <c r="C563" s="258" t="s">
        <v>839</v>
      </c>
      <c r="D563" s="258" t="s">
        <v>195</v>
      </c>
      <c r="E563" s="259" t="s">
        <v>840</v>
      </c>
      <c r="F563" s="260" t="s">
        <v>841</v>
      </c>
      <c r="G563" s="261" t="s">
        <v>145</v>
      </c>
      <c r="H563" s="262">
        <v>17.28</v>
      </c>
      <c r="I563" s="263"/>
      <c r="J563" s="264">
        <f>ROUND(I563*H563,2)</f>
        <v>0</v>
      </c>
      <c r="K563" s="260" t="s">
        <v>139</v>
      </c>
      <c r="L563" s="265"/>
      <c r="M563" s="266" t="s">
        <v>19</v>
      </c>
      <c r="N563" s="267" t="s">
        <v>45</v>
      </c>
      <c r="O563" s="85"/>
      <c r="P563" s="214">
        <f>O563*H563</f>
        <v>0</v>
      </c>
      <c r="Q563" s="214">
        <v>0.027</v>
      </c>
      <c r="R563" s="214">
        <f>Q563*H563</f>
        <v>0.46656000000000003</v>
      </c>
      <c r="S563" s="214">
        <v>0</v>
      </c>
      <c r="T563" s="215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16" t="s">
        <v>320</v>
      </c>
      <c r="AT563" s="216" t="s">
        <v>195</v>
      </c>
      <c r="AU563" s="216" t="s">
        <v>84</v>
      </c>
      <c r="AY563" s="18" t="s">
        <v>133</v>
      </c>
      <c r="BE563" s="217">
        <f>IF(N563="základní",J563,0)</f>
        <v>0</v>
      </c>
      <c r="BF563" s="217">
        <f>IF(N563="snížená",J563,0)</f>
        <v>0</v>
      </c>
      <c r="BG563" s="217">
        <f>IF(N563="zákl. přenesená",J563,0)</f>
        <v>0</v>
      </c>
      <c r="BH563" s="217">
        <f>IF(N563="sníž. přenesená",J563,0)</f>
        <v>0</v>
      </c>
      <c r="BI563" s="217">
        <f>IF(N563="nulová",J563,0)</f>
        <v>0</v>
      </c>
      <c r="BJ563" s="18" t="s">
        <v>82</v>
      </c>
      <c r="BK563" s="217">
        <f>ROUND(I563*H563,2)</f>
        <v>0</v>
      </c>
      <c r="BL563" s="18" t="s">
        <v>249</v>
      </c>
      <c r="BM563" s="216" t="s">
        <v>842</v>
      </c>
    </row>
    <row r="564" spans="1:47" s="2" customFormat="1" ht="12">
      <c r="A564" s="39"/>
      <c r="B564" s="40"/>
      <c r="C564" s="41"/>
      <c r="D564" s="218" t="s">
        <v>142</v>
      </c>
      <c r="E564" s="41"/>
      <c r="F564" s="219" t="s">
        <v>843</v>
      </c>
      <c r="G564" s="41"/>
      <c r="H564" s="41"/>
      <c r="I564" s="220"/>
      <c r="J564" s="41"/>
      <c r="K564" s="41"/>
      <c r="L564" s="45"/>
      <c r="M564" s="221"/>
      <c r="N564" s="222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142</v>
      </c>
      <c r="AU564" s="18" t="s">
        <v>84</v>
      </c>
    </row>
    <row r="565" spans="1:65" s="2" customFormat="1" ht="16.5" customHeight="1">
      <c r="A565" s="39"/>
      <c r="B565" s="40"/>
      <c r="C565" s="205" t="s">
        <v>844</v>
      </c>
      <c r="D565" s="205" t="s">
        <v>135</v>
      </c>
      <c r="E565" s="206" t="s">
        <v>845</v>
      </c>
      <c r="F565" s="207" t="s">
        <v>846</v>
      </c>
      <c r="G565" s="208" t="s">
        <v>138</v>
      </c>
      <c r="H565" s="209">
        <v>1</v>
      </c>
      <c r="I565" s="210"/>
      <c r="J565" s="211">
        <f>ROUND(I565*H565,2)</f>
        <v>0</v>
      </c>
      <c r="K565" s="207" t="s">
        <v>139</v>
      </c>
      <c r="L565" s="45"/>
      <c r="M565" s="212" t="s">
        <v>19</v>
      </c>
      <c r="N565" s="213" t="s">
        <v>45</v>
      </c>
      <c r="O565" s="85"/>
      <c r="P565" s="214">
        <f>O565*H565</f>
        <v>0</v>
      </c>
      <c r="Q565" s="214">
        <v>0.00094</v>
      </c>
      <c r="R565" s="214">
        <f>Q565*H565</f>
        <v>0.00094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249</v>
      </c>
      <c r="AT565" s="216" t="s">
        <v>135</v>
      </c>
      <c r="AU565" s="216" t="s">
        <v>84</v>
      </c>
      <c r="AY565" s="18" t="s">
        <v>133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82</v>
      </c>
      <c r="BK565" s="217">
        <f>ROUND(I565*H565,2)</f>
        <v>0</v>
      </c>
      <c r="BL565" s="18" t="s">
        <v>249</v>
      </c>
      <c r="BM565" s="216" t="s">
        <v>847</v>
      </c>
    </row>
    <row r="566" spans="1:47" s="2" customFormat="1" ht="12">
      <c r="A566" s="39"/>
      <c r="B566" s="40"/>
      <c r="C566" s="41"/>
      <c r="D566" s="218" t="s">
        <v>142</v>
      </c>
      <c r="E566" s="41"/>
      <c r="F566" s="219" t="s">
        <v>846</v>
      </c>
      <c r="G566" s="41"/>
      <c r="H566" s="41"/>
      <c r="I566" s="220"/>
      <c r="J566" s="41"/>
      <c r="K566" s="41"/>
      <c r="L566" s="45"/>
      <c r="M566" s="221"/>
      <c r="N566" s="222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142</v>
      </c>
      <c r="AU566" s="18" t="s">
        <v>84</v>
      </c>
    </row>
    <row r="567" spans="1:65" s="2" customFormat="1" ht="16.5" customHeight="1">
      <c r="A567" s="39"/>
      <c r="B567" s="40"/>
      <c r="C567" s="258" t="s">
        <v>848</v>
      </c>
      <c r="D567" s="258" t="s">
        <v>195</v>
      </c>
      <c r="E567" s="259" t="s">
        <v>849</v>
      </c>
      <c r="F567" s="260" t="s">
        <v>850</v>
      </c>
      <c r="G567" s="261" t="s">
        <v>138</v>
      </c>
      <c r="H567" s="262">
        <v>1</v>
      </c>
      <c r="I567" s="263"/>
      <c r="J567" s="264">
        <f>ROUND(I567*H567,2)</f>
        <v>0</v>
      </c>
      <c r="K567" s="260" t="s">
        <v>139</v>
      </c>
      <c r="L567" s="265"/>
      <c r="M567" s="266" t="s">
        <v>19</v>
      </c>
      <c r="N567" s="267" t="s">
        <v>45</v>
      </c>
      <c r="O567" s="85"/>
      <c r="P567" s="214">
        <f>O567*H567</f>
        <v>0</v>
      </c>
      <c r="Q567" s="214">
        <v>0.03</v>
      </c>
      <c r="R567" s="214">
        <f>Q567*H567</f>
        <v>0.03</v>
      </c>
      <c r="S567" s="214">
        <v>0</v>
      </c>
      <c r="T567" s="215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6" t="s">
        <v>320</v>
      </c>
      <c r="AT567" s="216" t="s">
        <v>195</v>
      </c>
      <c r="AU567" s="216" t="s">
        <v>84</v>
      </c>
      <c r="AY567" s="18" t="s">
        <v>133</v>
      </c>
      <c r="BE567" s="217">
        <f>IF(N567="základní",J567,0)</f>
        <v>0</v>
      </c>
      <c r="BF567" s="217">
        <f>IF(N567="snížená",J567,0)</f>
        <v>0</v>
      </c>
      <c r="BG567" s="217">
        <f>IF(N567="zákl. přenesená",J567,0)</f>
        <v>0</v>
      </c>
      <c r="BH567" s="217">
        <f>IF(N567="sníž. přenesená",J567,0)</f>
        <v>0</v>
      </c>
      <c r="BI567" s="217">
        <f>IF(N567="nulová",J567,0)</f>
        <v>0</v>
      </c>
      <c r="BJ567" s="18" t="s">
        <v>82</v>
      </c>
      <c r="BK567" s="217">
        <f>ROUND(I567*H567,2)</f>
        <v>0</v>
      </c>
      <c r="BL567" s="18" t="s">
        <v>249</v>
      </c>
      <c r="BM567" s="216" t="s">
        <v>851</v>
      </c>
    </row>
    <row r="568" spans="1:47" s="2" customFormat="1" ht="12">
      <c r="A568" s="39"/>
      <c r="B568" s="40"/>
      <c r="C568" s="41"/>
      <c r="D568" s="218" t="s">
        <v>142</v>
      </c>
      <c r="E568" s="41"/>
      <c r="F568" s="219" t="s">
        <v>852</v>
      </c>
      <c r="G568" s="41"/>
      <c r="H568" s="41"/>
      <c r="I568" s="220"/>
      <c r="J568" s="41"/>
      <c r="K568" s="41"/>
      <c r="L568" s="45"/>
      <c r="M568" s="221"/>
      <c r="N568" s="222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142</v>
      </c>
      <c r="AU568" s="18" t="s">
        <v>84</v>
      </c>
    </row>
    <row r="569" spans="1:65" s="2" customFormat="1" ht="16.5" customHeight="1">
      <c r="A569" s="39"/>
      <c r="B569" s="40"/>
      <c r="C569" s="205" t="s">
        <v>853</v>
      </c>
      <c r="D569" s="205" t="s">
        <v>135</v>
      </c>
      <c r="E569" s="206" t="s">
        <v>854</v>
      </c>
      <c r="F569" s="207" t="s">
        <v>855</v>
      </c>
      <c r="G569" s="208" t="s">
        <v>138</v>
      </c>
      <c r="H569" s="209">
        <v>1</v>
      </c>
      <c r="I569" s="210"/>
      <c r="J569" s="211">
        <f>ROUND(I569*H569,2)</f>
        <v>0</v>
      </c>
      <c r="K569" s="207" t="s">
        <v>139</v>
      </c>
      <c r="L569" s="45"/>
      <c r="M569" s="212" t="s">
        <v>19</v>
      </c>
      <c r="N569" s="213" t="s">
        <v>45</v>
      </c>
      <c r="O569" s="85"/>
      <c r="P569" s="214">
        <f>O569*H569</f>
        <v>0</v>
      </c>
      <c r="Q569" s="214">
        <v>0.00073</v>
      </c>
      <c r="R569" s="214">
        <f>Q569*H569</f>
        <v>0.00073</v>
      </c>
      <c r="S569" s="214">
        <v>0</v>
      </c>
      <c r="T569" s="215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16" t="s">
        <v>249</v>
      </c>
      <c r="AT569" s="216" t="s">
        <v>135</v>
      </c>
      <c r="AU569" s="216" t="s">
        <v>84</v>
      </c>
      <c r="AY569" s="18" t="s">
        <v>133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18" t="s">
        <v>82</v>
      </c>
      <c r="BK569" s="217">
        <f>ROUND(I569*H569,2)</f>
        <v>0</v>
      </c>
      <c r="BL569" s="18" t="s">
        <v>249</v>
      </c>
      <c r="BM569" s="216" t="s">
        <v>856</v>
      </c>
    </row>
    <row r="570" spans="1:47" s="2" customFormat="1" ht="12">
      <c r="A570" s="39"/>
      <c r="B570" s="40"/>
      <c r="C570" s="41"/>
      <c r="D570" s="218" t="s">
        <v>142</v>
      </c>
      <c r="E570" s="41"/>
      <c r="F570" s="219" t="s">
        <v>855</v>
      </c>
      <c r="G570" s="41"/>
      <c r="H570" s="41"/>
      <c r="I570" s="220"/>
      <c r="J570" s="41"/>
      <c r="K570" s="41"/>
      <c r="L570" s="45"/>
      <c r="M570" s="221"/>
      <c r="N570" s="222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142</v>
      </c>
      <c r="AU570" s="18" t="s">
        <v>84</v>
      </c>
    </row>
    <row r="571" spans="1:65" s="2" customFormat="1" ht="16.5" customHeight="1">
      <c r="A571" s="39"/>
      <c r="B571" s="40"/>
      <c r="C571" s="258" t="s">
        <v>857</v>
      </c>
      <c r="D571" s="258" t="s">
        <v>195</v>
      </c>
      <c r="E571" s="259" t="s">
        <v>858</v>
      </c>
      <c r="F571" s="260" t="s">
        <v>850</v>
      </c>
      <c r="G571" s="261" t="s">
        <v>138</v>
      </c>
      <c r="H571" s="262">
        <v>1</v>
      </c>
      <c r="I571" s="263"/>
      <c r="J571" s="264">
        <f>ROUND(I571*H571,2)</f>
        <v>0</v>
      </c>
      <c r="K571" s="260" t="s">
        <v>19</v>
      </c>
      <c r="L571" s="265"/>
      <c r="M571" s="266" t="s">
        <v>19</v>
      </c>
      <c r="N571" s="267" t="s">
        <v>45</v>
      </c>
      <c r="O571" s="85"/>
      <c r="P571" s="214">
        <f>O571*H571</f>
        <v>0</v>
      </c>
      <c r="Q571" s="214">
        <v>0.03</v>
      </c>
      <c r="R571" s="214">
        <f>Q571*H571</f>
        <v>0.03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320</v>
      </c>
      <c r="AT571" s="216" t="s">
        <v>195</v>
      </c>
      <c r="AU571" s="216" t="s">
        <v>84</v>
      </c>
      <c r="AY571" s="18" t="s">
        <v>133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82</v>
      </c>
      <c r="BK571" s="217">
        <f>ROUND(I571*H571,2)</f>
        <v>0</v>
      </c>
      <c r="BL571" s="18" t="s">
        <v>249</v>
      </c>
      <c r="BM571" s="216" t="s">
        <v>859</v>
      </c>
    </row>
    <row r="572" spans="1:47" s="2" customFormat="1" ht="12">
      <c r="A572" s="39"/>
      <c r="B572" s="40"/>
      <c r="C572" s="41"/>
      <c r="D572" s="218" t="s">
        <v>142</v>
      </c>
      <c r="E572" s="41"/>
      <c r="F572" s="219" t="s">
        <v>860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142</v>
      </c>
      <c r="AU572" s="18" t="s">
        <v>84</v>
      </c>
    </row>
    <row r="573" spans="1:65" s="2" customFormat="1" ht="16.5" customHeight="1">
      <c r="A573" s="39"/>
      <c r="B573" s="40"/>
      <c r="C573" s="205" t="s">
        <v>861</v>
      </c>
      <c r="D573" s="205" t="s">
        <v>135</v>
      </c>
      <c r="E573" s="206" t="s">
        <v>862</v>
      </c>
      <c r="F573" s="207" t="s">
        <v>863</v>
      </c>
      <c r="G573" s="208" t="s">
        <v>138</v>
      </c>
      <c r="H573" s="209">
        <v>1</v>
      </c>
      <c r="I573" s="210"/>
      <c r="J573" s="211">
        <f>ROUND(I573*H573,2)</f>
        <v>0</v>
      </c>
      <c r="K573" s="207" t="s">
        <v>139</v>
      </c>
      <c r="L573" s="45"/>
      <c r="M573" s="212" t="s">
        <v>19</v>
      </c>
      <c r="N573" s="213" t="s">
        <v>45</v>
      </c>
      <c r="O573" s="85"/>
      <c r="P573" s="214">
        <f>O573*H573</f>
        <v>0</v>
      </c>
      <c r="Q573" s="214">
        <v>0.00073</v>
      </c>
      <c r="R573" s="214">
        <f>Q573*H573</f>
        <v>0.00073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249</v>
      </c>
      <c r="AT573" s="216" t="s">
        <v>135</v>
      </c>
      <c r="AU573" s="216" t="s">
        <v>84</v>
      </c>
      <c r="AY573" s="18" t="s">
        <v>133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82</v>
      </c>
      <c r="BK573" s="217">
        <f>ROUND(I573*H573,2)</f>
        <v>0</v>
      </c>
      <c r="BL573" s="18" t="s">
        <v>249</v>
      </c>
      <c r="BM573" s="216" t="s">
        <v>864</v>
      </c>
    </row>
    <row r="574" spans="1:47" s="2" customFormat="1" ht="12">
      <c r="A574" s="39"/>
      <c r="B574" s="40"/>
      <c r="C574" s="41"/>
      <c r="D574" s="218" t="s">
        <v>142</v>
      </c>
      <c r="E574" s="41"/>
      <c r="F574" s="219" t="s">
        <v>863</v>
      </c>
      <c r="G574" s="41"/>
      <c r="H574" s="41"/>
      <c r="I574" s="220"/>
      <c r="J574" s="41"/>
      <c r="K574" s="41"/>
      <c r="L574" s="45"/>
      <c r="M574" s="221"/>
      <c r="N574" s="222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142</v>
      </c>
      <c r="AU574" s="18" t="s">
        <v>84</v>
      </c>
    </row>
    <row r="575" spans="1:65" s="2" customFormat="1" ht="16.5" customHeight="1">
      <c r="A575" s="39"/>
      <c r="B575" s="40"/>
      <c r="C575" s="205" t="s">
        <v>865</v>
      </c>
      <c r="D575" s="205" t="s">
        <v>135</v>
      </c>
      <c r="E575" s="206" t="s">
        <v>866</v>
      </c>
      <c r="F575" s="207" t="s">
        <v>867</v>
      </c>
      <c r="G575" s="208" t="s">
        <v>297</v>
      </c>
      <c r="H575" s="209">
        <v>3390</v>
      </c>
      <c r="I575" s="210"/>
      <c r="J575" s="211">
        <f>ROUND(I575*H575,2)</f>
        <v>0</v>
      </c>
      <c r="K575" s="207" t="s">
        <v>146</v>
      </c>
      <c r="L575" s="45"/>
      <c r="M575" s="212" t="s">
        <v>19</v>
      </c>
      <c r="N575" s="213" t="s">
        <v>45</v>
      </c>
      <c r="O575" s="85"/>
      <c r="P575" s="214">
        <f>O575*H575</f>
        <v>0</v>
      </c>
      <c r="Q575" s="214">
        <v>5E-05</v>
      </c>
      <c r="R575" s="214">
        <f>Q575*H575</f>
        <v>0.1695</v>
      </c>
      <c r="S575" s="214">
        <v>0</v>
      </c>
      <c r="T575" s="215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16" t="s">
        <v>249</v>
      </c>
      <c r="AT575" s="216" t="s">
        <v>135</v>
      </c>
      <c r="AU575" s="216" t="s">
        <v>84</v>
      </c>
      <c r="AY575" s="18" t="s">
        <v>133</v>
      </c>
      <c r="BE575" s="217">
        <f>IF(N575="základní",J575,0)</f>
        <v>0</v>
      </c>
      <c r="BF575" s="217">
        <f>IF(N575="snížená",J575,0)</f>
        <v>0</v>
      </c>
      <c r="BG575" s="217">
        <f>IF(N575="zákl. přenesená",J575,0)</f>
        <v>0</v>
      </c>
      <c r="BH575" s="217">
        <f>IF(N575="sníž. přenesená",J575,0)</f>
        <v>0</v>
      </c>
      <c r="BI575" s="217">
        <f>IF(N575="nulová",J575,0)</f>
        <v>0</v>
      </c>
      <c r="BJ575" s="18" t="s">
        <v>82</v>
      </c>
      <c r="BK575" s="217">
        <f>ROUND(I575*H575,2)</f>
        <v>0</v>
      </c>
      <c r="BL575" s="18" t="s">
        <v>249</v>
      </c>
      <c r="BM575" s="216" t="s">
        <v>868</v>
      </c>
    </row>
    <row r="576" spans="1:47" s="2" customFormat="1" ht="12">
      <c r="A576" s="39"/>
      <c r="B576" s="40"/>
      <c r="C576" s="41"/>
      <c r="D576" s="218" t="s">
        <v>142</v>
      </c>
      <c r="E576" s="41"/>
      <c r="F576" s="219" t="s">
        <v>869</v>
      </c>
      <c r="G576" s="41"/>
      <c r="H576" s="41"/>
      <c r="I576" s="220"/>
      <c r="J576" s="41"/>
      <c r="K576" s="41"/>
      <c r="L576" s="45"/>
      <c r="M576" s="221"/>
      <c r="N576" s="222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142</v>
      </c>
      <c r="AU576" s="18" t="s">
        <v>84</v>
      </c>
    </row>
    <row r="577" spans="1:47" s="2" customFormat="1" ht="12">
      <c r="A577" s="39"/>
      <c r="B577" s="40"/>
      <c r="C577" s="41"/>
      <c r="D577" s="223" t="s">
        <v>149</v>
      </c>
      <c r="E577" s="41"/>
      <c r="F577" s="224" t="s">
        <v>870</v>
      </c>
      <c r="G577" s="41"/>
      <c r="H577" s="41"/>
      <c r="I577" s="220"/>
      <c r="J577" s="41"/>
      <c r="K577" s="41"/>
      <c r="L577" s="45"/>
      <c r="M577" s="221"/>
      <c r="N577" s="22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149</v>
      </c>
      <c r="AU577" s="18" t="s">
        <v>84</v>
      </c>
    </row>
    <row r="578" spans="1:51" s="14" customFormat="1" ht="12">
      <c r="A578" s="14"/>
      <c r="B578" s="235"/>
      <c r="C578" s="236"/>
      <c r="D578" s="218" t="s">
        <v>151</v>
      </c>
      <c r="E578" s="236"/>
      <c r="F578" s="238" t="s">
        <v>871</v>
      </c>
      <c r="G578" s="236"/>
      <c r="H578" s="239">
        <v>3390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151</v>
      </c>
      <c r="AU578" s="245" t="s">
        <v>84</v>
      </c>
      <c r="AV578" s="14" t="s">
        <v>84</v>
      </c>
      <c r="AW578" s="14" t="s">
        <v>4</v>
      </c>
      <c r="AX578" s="14" t="s">
        <v>82</v>
      </c>
      <c r="AY578" s="245" t="s">
        <v>133</v>
      </c>
    </row>
    <row r="579" spans="1:65" s="2" customFormat="1" ht="16.5" customHeight="1">
      <c r="A579" s="39"/>
      <c r="B579" s="40"/>
      <c r="C579" s="258" t="s">
        <v>872</v>
      </c>
      <c r="D579" s="258" t="s">
        <v>195</v>
      </c>
      <c r="E579" s="259" t="s">
        <v>873</v>
      </c>
      <c r="F579" s="260" t="s">
        <v>874</v>
      </c>
      <c r="G579" s="261" t="s">
        <v>198</v>
      </c>
      <c r="H579" s="262">
        <v>0.03</v>
      </c>
      <c r="I579" s="263"/>
      <c r="J579" s="264">
        <f>ROUND(I579*H579,2)</f>
        <v>0</v>
      </c>
      <c r="K579" s="260" t="s">
        <v>875</v>
      </c>
      <c r="L579" s="265"/>
      <c r="M579" s="266" t="s">
        <v>19</v>
      </c>
      <c r="N579" s="267" t="s">
        <v>45</v>
      </c>
      <c r="O579" s="85"/>
      <c r="P579" s="214">
        <f>O579*H579</f>
        <v>0</v>
      </c>
      <c r="Q579" s="214">
        <v>1</v>
      </c>
      <c r="R579" s="214">
        <f>Q579*H579</f>
        <v>0.03</v>
      </c>
      <c r="S579" s="214">
        <v>0</v>
      </c>
      <c r="T579" s="215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16" t="s">
        <v>320</v>
      </c>
      <c r="AT579" s="216" t="s">
        <v>195</v>
      </c>
      <c r="AU579" s="216" t="s">
        <v>84</v>
      </c>
      <c r="AY579" s="18" t="s">
        <v>133</v>
      </c>
      <c r="BE579" s="217">
        <f>IF(N579="základní",J579,0)</f>
        <v>0</v>
      </c>
      <c r="BF579" s="217">
        <f>IF(N579="snížená",J579,0)</f>
        <v>0</v>
      </c>
      <c r="BG579" s="217">
        <f>IF(N579="zákl. přenesená",J579,0)</f>
        <v>0</v>
      </c>
      <c r="BH579" s="217">
        <f>IF(N579="sníž. přenesená",J579,0)</f>
        <v>0</v>
      </c>
      <c r="BI579" s="217">
        <f>IF(N579="nulová",J579,0)</f>
        <v>0</v>
      </c>
      <c r="BJ579" s="18" t="s">
        <v>82</v>
      </c>
      <c r="BK579" s="217">
        <f>ROUND(I579*H579,2)</f>
        <v>0</v>
      </c>
      <c r="BL579" s="18" t="s">
        <v>249</v>
      </c>
      <c r="BM579" s="216" t="s">
        <v>876</v>
      </c>
    </row>
    <row r="580" spans="1:47" s="2" customFormat="1" ht="12">
      <c r="A580" s="39"/>
      <c r="B580" s="40"/>
      <c r="C580" s="41"/>
      <c r="D580" s="218" t="s">
        <v>142</v>
      </c>
      <c r="E580" s="41"/>
      <c r="F580" s="219" t="s">
        <v>874</v>
      </c>
      <c r="G580" s="41"/>
      <c r="H580" s="41"/>
      <c r="I580" s="220"/>
      <c r="J580" s="41"/>
      <c r="K580" s="41"/>
      <c r="L580" s="45"/>
      <c r="M580" s="221"/>
      <c r="N580" s="222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142</v>
      </c>
      <c r="AU580" s="18" t="s">
        <v>84</v>
      </c>
    </row>
    <row r="581" spans="1:51" s="13" customFormat="1" ht="12">
      <c r="A581" s="13"/>
      <c r="B581" s="225"/>
      <c r="C581" s="226"/>
      <c r="D581" s="218" t="s">
        <v>151</v>
      </c>
      <c r="E581" s="227" t="s">
        <v>19</v>
      </c>
      <c r="F581" s="228" t="s">
        <v>877</v>
      </c>
      <c r="G581" s="226"/>
      <c r="H581" s="227" t="s">
        <v>19</v>
      </c>
      <c r="I581" s="229"/>
      <c r="J581" s="226"/>
      <c r="K581" s="226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151</v>
      </c>
      <c r="AU581" s="234" t="s">
        <v>84</v>
      </c>
      <c r="AV581" s="13" t="s">
        <v>82</v>
      </c>
      <c r="AW581" s="13" t="s">
        <v>35</v>
      </c>
      <c r="AX581" s="13" t="s">
        <v>74</v>
      </c>
      <c r="AY581" s="234" t="s">
        <v>133</v>
      </c>
    </row>
    <row r="582" spans="1:51" s="14" customFormat="1" ht="12">
      <c r="A582" s="14"/>
      <c r="B582" s="235"/>
      <c r="C582" s="236"/>
      <c r="D582" s="218" t="s">
        <v>151</v>
      </c>
      <c r="E582" s="237" t="s">
        <v>19</v>
      </c>
      <c r="F582" s="238" t="s">
        <v>878</v>
      </c>
      <c r="G582" s="236"/>
      <c r="H582" s="239">
        <v>0.03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151</v>
      </c>
      <c r="AU582" s="245" t="s">
        <v>84</v>
      </c>
      <c r="AV582" s="14" t="s">
        <v>84</v>
      </c>
      <c r="AW582" s="14" t="s">
        <v>35</v>
      </c>
      <c r="AX582" s="14" t="s">
        <v>74</v>
      </c>
      <c r="AY582" s="245" t="s">
        <v>133</v>
      </c>
    </row>
    <row r="583" spans="1:51" s="15" customFormat="1" ht="12">
      <c r="A583" s="15"/>
      <c r="B583" s="246"/>
      <c r="C583" s="247"/>
      <c r="D583" s="218" t="s">
        <v>151</v>
      </c>
      <c r="E583" s="248" t="s">
        <v>19</v>
      </c>
      <c r="F583" s="249" t="s">
        <v>156</v>
      </c>
      <c r="G583" s="247"/>
      <c r="H583" s="250">
        <v>0.03</v>
      </c>
      <c r="I583" s="251"/>
      <c r="J583" s="247"/>
      <c r="K583" s="247"/>
      <c r="L583" s="252"/>
      <c r="M583" s="253"/>
      <c r="N583" s="254"/>
      <c r="O583" s="254"/>
      <c r="P583" s="254"/>
      <c r="Q583" s="254"/>
      <c r="R583" s="254"/>
      <c r="S583" s="254"/>
      <c r="T583" s="25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6" t="s">
        <v>151</v>
      </c>
      <c r="AU583" s="256" t="s">
        <v>84</v>
      </c>
      <c r="AV583" s="15" t="s">
        <v>140</v>
      </c>
      <c r="AW583" s="15" t="s">
        <v>35</v>
      </c>
      <c r="AX583" s="15" t="s">
        <v>82</v>
      </c>
      <c r="AY583" s="256" t="s">
        <v>133</v>
      </c>
    </row>
    <row r="584" spans="1:65" s="2" customFormat="1" ht="16.5" customHeight="1">
      <c r="A584" s="39"/>
      <c r="B584" s="40"/>
      <c r="C584" s="258" t="s">
        <v>879</v>
      </c>
      <c r="D584" s="258" t="s">
        <v>195</v>
      </c>
      <c r="E584" s="259" t="s">
        <v>880</v>
      </c>
      <c r="F584" s="260" t="s">
        <v>881</v>
      </c>
      <c r="G584" s="261" t="s">
        <v>198</v>
      </c>
      <c r="H584" s="262">
        <v>0.05</v>
      </c>
      <c r="I584" s="263"/>
      <c r="J584" s="264">
        <f>ROUND(I584*H584,2)</f>
        <v>0</v>
      </c>
      <c r="K584" s="260" t="s">
        <v>875</v>
      </c>
      <c r="L584" s="265"/>
      <c r="M584" s="266" t="s">
        <v>19</v>
      </c>
      <c r="N584" s="267" t="s">
        <v>45</v>
      </c>
      <c r="O584" s="85"/>
      <c r="P584" s="214">
        <f>O584*H584</f>
        <v>0</v>
      </c>
      <c r="Q584" s="214">
        <v>1</v>
      </c>
      <c r="R584" s="214">
        <f>Q584*H584</f>
        <v>0.05</v>
      </c>
      <c r="S584" s="214">
        <v>0</v>
      </c>
      <c r="T584" s="215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16" t="s">
        <v>320</v>
      </c>
      <c r="AT584" s="216" t="s">
        <v>195</v>
      </c>
      <c r="AU584" s="216" t="s">
        <v>84</v>
      </c>
      <c r="AY584" s="18" t="s">
        <v>133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18" t="s">
        <v>82</v>
      </c>
      <c r="BK584" s="217">
        <f>ROUND(I584*H584,2)</f>
        <v>0</v>
      </c>
      <c r="BL584" s="18" t="s">
        <v>249</v>
      </c>
      <c r="BM584" s="216" t="s">
        <v>882</v>
      </c>
    </row>
    <row r="585" spans="1:47" s="2" customFormat="1" ht="12">
      <c r="A585" s="39"/>
      <c r="B585" s="40"/>
      <c r="C585" s="41"/>
      <c r="D585" s="218" t="s">
        <v>142</v>
      </c>
      <c r="E585" s="41"/>
      <c r="F585" s="219" t="s">
        <v>881</v>
      </c>
      <c r="G585" s="41"/>
      <c r="H585" s="41"/>
      <c r="I585" s="220"/>
      <c r="J585" s="41"/>
      <c r="K585" s="41"/>
      <c r="L585" s="45"/>
      <c r="M585" s="221"/>
      <c r="N585" s="222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142</v>
      </c>
      <c r="AU585" s="18" t="s">
        <v>84</v>
      </c>
    </row>
    <row r="586" spans="1:51" s="13" customFormat="1" ht="12">
      <c r="A586" s="13"/>
      <c r="B586" s="225"/>
      <c r="C586" s="226"/>
      <c r="D586" s="218" t="s">
        <v>151</v>
      </c>
      <c r="E586" s="227" t="s">
        <v>19</v>
      </c>
      <c r="F586" s="228" t="s">
        <v>883</v>
      </c>
      <c r="G586" s="226"/>
      <c r="H586" s="227" t="s">
        <v>19</v>
      </c>
      <c r="I586" s="229"/>
      <c r="J586" s="226"/>
      <c r="K586" s="226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151</v>
      </c>
      <c r="AU586" s="234" t="s">
        <v>84</v>
      </c>
      <c r="AV586" s="13" t="s">
        <v>82</v>
      </c>
      <c r="AW586" s="13" t="s">
        <v>35</v>
      </c>
      <c r="AX586" s="13" t="s">
        <v>74</v>
      </c>
      <c r="AY586" s="234" t="s">
        <v>133</v>
      </c>
    </row>
    <row r="587" spans="1:51" s="13" customFormat="1" ht="12">
      <c r="A587" s="13"/>
      <c r="B587" s="225"/>
      <c r="C587" s="226"/>
      <c r="D587" s="218" t="s">
        <v>151</v>
      </c>
      <c r="E587" s="227" t="s">
        <v>19</v>
      </c>
      <c r="F587" s="228" t="s">
        <v>884</v>
      </c>
      <c r="G587" s="226"/>
      <c r="H587" s="227" t="s">
        <v>19</v>
      </c>
      <c r="I587" s="229"/>
      <c r="J587" s="226"/>
      <c r="K587" s="226"/>
      <c r="L587" s="230"/>
      <c r="M587" s="231"/>
      <c r="N587" s="232"/>
      <c r="O587" s="232"/>
      <c r="P587" s="232"/>
      <c r="Q587" s="232"/>
      <c r="R587" s="232"/>
      <c r="S587" s="232"/>
      <c r="T587" s="23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4" t="s">
        <v>151</v>
      </c>
      <c r="AU587" s="234" t="s">
        <v>84</v>
      </c>
      <c r="AV587" s="13" t="s">
        <v>82</v>
      </c>
      <c r="AW587" s="13" t="s">
        <v>35</v>
      </c>
      <c r="AX587" s="13" t="s">
        <v>74</v>
      </c>
      <c r="AY587" s="234" t="s">
        <v>133</v>
      </c>
    </row>
    <row r="588" spans="1:51" s="14" customFormat="1" ht="12">
      <c r="A588" s="14"/>
      <c r="B588" s="235"/>
      <c r="C588" s="236"/>
      <c r="D588" s="218" t="s">
        <v>151</v>
      </c>
      <c r="E588" s="237" t="s">
        <v>19</v>
      </c>
      <c r="F588" s="238" t="s">
        <v>885</v>
      </c>
      <c r="G588" s="236"/>
      <c r="H588" s="239">
        <v>0.05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5" t="s">
        <v>151</v>
      </c>
      <c r="AU588" s="245" t="s">
        <v>84</v>
      </c>
      <c r="AV588" s="14" t="s">
        <v>84</v>
      </c>
      <c r="AW588" s="14" t="s">
        <v>35</v>
      </c>
      <c r="AX588" s="14" t="s">
        <v>74</v>
      </c>
      <c r="AY588" s="245" t="s">
        <v>133</v>
      </c>
    </row>
    <row r="589" spans="1:51" s="15" customFormat="1" ht="12">
      <c r="A589" s="15"/>
      <c r="B589" s="246"/>
      <c r="C589" s="247"/>
      <c r="D589" s="218" t="s">
        <v>151</v>
      </c>
      <c r="E589" s="248" t="s">
        <v>19</v>
      </c>
      <c r="F589" s="249" t="s">
        <v>156</v>
      </c>
      <c r="G589" s="247"/>
      <c r="H589" s="250">
        <v>0.05</v>
      </c>
      <c r="I589" s="251"/>
      <c r="J589" s="247"/>
      <c r="K589" s="247"/>
      <c r="L589" s="252"/>
      <c r="M589" s="253"/>
      <c r="N589" s="254"/>
      <c r="O589" s="254"/>
      <c r="P589" s="254"/>
      <c r="Q589" s="254"/>
      <c r="R589" s="254"/>
      <c r="S589" s="254"/>
      <c r="T589" s="25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56" t="s">
        <v>151</v>
      </c>
      <c r="AU589" s="256" t="s">
        <v>84</v>
      </c>
      <c r="AV589" s="15" t="s">
        <v>140</v>
      </c>
      <c r="AW589" s="15" t="s">
        <v>35</v>
      </c>
      <c r="AX589" s="15" t="s">
        <v>82</v>
      </c>
      <c r="AY589" s="256" t="s">
        <v>133</v>
      </c>
    </row>
    <row r="590" spans="1:65" s="2" customFormat="1" ht="16.5" customHeight="1">
      <c r="A590" s="39"/>
      <c r="B590" s="40"/>
      <c r="C590" s="258" t="s">
        <v>886</v>
      </c>
      <c r="D590" s="258" t="s">
        <v>195</v>
      </c>
      <c r="E590" s="259" t="s">
        <v>887</v>
      </c>
      <c r="F590" s="260" t="s">
        <v>888</v>
      </c>
      <c r="G590" s="261" t="s">
        <v>198</v>
      </c>
      <c r="H590" s="262">
        <v>2.338</v>
      </c>
      <c r="I590" s="263"/>
      <c r="J590" s="264">
        <f>ROUND(I590*H590,2)</f>
        <v>0</v>
      </c>
      <c r="K590" s="260" t="s">
        <v>139</v>
      </c>
      <c r="L590" s="265"/>
      <c r="M590" s="266" t="s">
        <v>19</v>
      </c>
      <c r="N590" s="267" t="s">
        <v>45</v>
      </c>
      <c r="O590" s="85"/>
      <c r="P590" s="214">
        <f>O590*H590</f>
        <v>0</v>
      </c>
      <c r="Q590" s="214">
        <v>1</v>
      </c>
      <c r="R590" s="214">
        <f>Q590*H590</f>
        <v>2.338</v>
      </c>
      <c r="S590" s="214">
        <v>0</v>
      </c>
      <c r="T590" s="215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16" t="s">
        <v>320</v>
      </c>
      <c r="AT590" s="216" t="s">
        <v>195</v>
      </c>
      <c r="AU590" s="216" t="s">
        <v>84</v>
      </c>
      <c r="AY590" s="18" t="s">
        <v>133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18" t="s">
        <v>82</v>
      </c>
      <c r="BK590" s="217">
        <f>ROUND(I590*H590,2)</f>
        <v>0</v>
      </c>
      <c r="BL590" s="18" t="s">
        <v>249</v>
      </c>
      <c r="BM590" s="216" t="s">
        <v>889</v>
      </c>
    </row>
    <row r="591" spans="1:47" s="2" customFormat="1" ht="12">
      <c r="A591" s="39"/>
      <c r="B591" s="40"/>
      <c r="C591" s="41"/>
      <c r="D591" s="218" t="s">
        <v>142</v>
      </c>
      <c r="E591" s="41"/>
      <c r="F591" s="219" t="s">
        <v>888</v>
      </c>
      <c r="G591" s="41"/>
      <c r="H591" s="41"/>
      <c r="I591" s="220"/>
      <c r="J591" s="41"/>
      <c r="K591" s="41"/>
      <c r="L591" s="45"/>
      <c r="M591" s="221"/>
      <c r="N591" s="222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142</v>
      </c>
      <c r="AU591" s="18" t="s">
        <v>84</v>
      </c>
    </row>
    <row r="592" spans="1:51" s="13" customFormat="1" ht="12">
      <c r="A592" s="13"/>
      <c r="B592" s="225"/>
      <c r="C592" s="226"/>
      <c r="D592" s="218" t="s">
        <v>151</v>
      </c>
      <c r="E592" s="227" t="s">
        <v>19</v>
      </c>
      <c r="F592" s="228" t="s">
        <v>890</v>
      </c>
      <c r="G592" s="226"/>
      <c r="H592" s="227" t="s">
        <v>19</v>
      </c>
      <c r="I592" s="229"/>
      <c r="J592" s="226"/>
      <c r="K592" s="226"/>
      <c r="L592" s="230"/>
      <c r="M592" s="231"/>
      <c r="N592" s="232"/>
      <c r="O592" s="232"/>
      <c r="P592" s="232"/>
      <c r="Q592" s="232"/>
      <c r="R592" s="232"/>
      <c r="S592" s="232"/>
      <c r="T592" s="23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4" t="s">
        <v>151</v>
      </c>
      <c r="AU592" s="234" t="s">
        <v>84</v>
      </c>
      <c r="AV592" s="13" t="s">
        <v>82</v>
      </c>
      <c r="AW592" s="13" t="s">
        <v>35</v>
      </c>
      <c r="AX592" s="13" t="s">
        <v>74</v>
      </c>
      <c r="AY592" s="234" t="s">
        <v>133</v>
      </c>
    </row>
    <row r="593" spans="1:51" s="13" customFormat="1" ht="12">
      <c r="A593" s="13"/>
      <c r="B593" s="225"/>
      <c r="C593" s="226"/>
      <c r="D593" s="218" t="s">
        <v>151</v>
      </c>
      <c r="E593" s="227" t="s">
        <v>19</v>
      </c>
      <c r="F593" s="228" t="s">
        <v>884</v>
      </c>
      <c r="G593" s="226"/>
      <c r="H593" s="227" t="s">
        <v>19</v>
      </c>
      <c r="I593" s="229"/>
      <c r="J593" s="226"/>
      <c r="K593" s="226"/>
      <c r="L593" s="230"/>
      <c r="M593" s="231"/>
      <c r="N593" s="232"/>
      <c r="O593" s="232"/>
      <c r="P593" s="232"/>
      <c r="Q593" s="232"/>
      <c r="R593" s="232"/>
      <c r="S593" s="232"/>
      <c r="T593" s="23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4" t="s">
        <v>151</v>
      </c>
      <c r="AU593" s="234" t="s">
        <v>84</v>
      </c>
      <c r="AV593" s="13" t="s">
        <v>82</v>
      </c>
      <c r="AW593" s="13" t="s">
        <v>35</v>
      </c>
      <c r="AX593" s="13" t="s">
        <v>74</v>
      </c>
      <c r="AY593" s="234" t="s">
        <v>133</v>
      </c>
    </row>
    <row r="594" spans="1:51" s="14" customFormat="1" ht="12">
      <c r="A594" s="14"/>
      <c r="B594" s="235"/>
      <c r="C594" s="236"/>
      <c r="D594" s="218" t="s">
        <v>151</v>
      </c>
      <c r="E594" s="237" t="s">
        <v>19</v>
      </c>
      <c r="F594" s="238" t="s">
        <v>891</v>
      </c>
      <c r="G594" s="236"/>
      <c r="H594" s="239">
        <v>0.667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5" t="s">
        <v>151</v>
      </c>
      <c r="AU594" s="245" t="s">
        <v>84</v>
      </c>
      <c r="AV594" s="14" t="s">
        <v>84</v>
      </c>
      <c r="AW594" s="14" t="s">
        <v>35</v>
      </c>
      <c r="AX594" s="14" t="s">
        <v>74</v>
      </c>
      <c r="AY594" s="245" t="s">
        <v>133</v>
      </c>
    </row>
    <row r="595" spans="1:51" s="13" customFormat="1" ht="12">
      <c r="A595" s="13"/>
      <c r="B595" s="225"/>
      <c r="C595" s="226"/>
      <c r="D595" s="218" t="s">
        <v>151</v>
      </c>
      <c r="E595" s="227" t="s">
        <v>19</v>
      </c>
      <c r="F595" s="228" t="s">
        <v>892</v>
      </c>
      <c r="G595" s="226"/>
      <c r="H595" s="227" t="s">
        <v>19</v>
      </c>
      <c r="I595" s="229"/>
      <c r="J595" s="226"/>
      <c r="K595" s="226"/>
      <c r="L595" s="230"/>
      <c r="M595" s="231"/>
      <c r="N595" s="232"/>
      <c r="O595" s="232"/>
      <c r="P595" s="232"/>
      <c r="Q595" s="232"/>
      <c r="R595" s="232"/>
      <c r="S595" s="232"/>
      <c r="T595" s="23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4" t="s">
        <v>151</v>
      </c>
      <c r="AU595" s="234" t="s">
        <v>84</v>
      </c>
      <c r="AV595" s="13" t="s">
        <v>82</v>
      </c>
      <c r="AW595" s="13" t="s">
        <v>35</v>
      </c>
      <c r="AX595" s="13" t="s">
        <v>74</v>
      </c>
      <c r="AY595" s="234" t="s">
        <v>133</v>
      </c>
    </row>
    <row r="596" spans="1:51" s="14" customFormat="1" ht="12">
      <c r="A596" s="14"/>
      <c r="B596" s="235"/>
      <c r="C596" s="236"/>
      <c r="D596" s="218" t="s">
        <v>151</v>
      </c>
      <c r="E596" s="237" t="s">
        <v>19</v>
      </c>
      <c r="F596" s="238" t="s">
        <v>893</v>
      </c>
      <c r="G596" s="236"/>
      <c r="H596" s="239">
        <v>1.671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151</v>
      </c>
      <c r="AU596" s="245" t="s">
        <v>84</v>
      </c>
      <c r="AV596" s="14" t="s">
        <v>84</v>
      </c>
      <c r="AW596" s="14" t="s">
        <v>35</v>
      </c>
      <c r="AX596" s="14" t="s">
        <v>74</v>
      </c>
      <c r="AY596" s="245" t="s">
        <v>133</v>
      </c>
    </row>
    <row r="597" spans="1:51" s="15" customFormat="1" ht="12">
      <c r="A597" s="15"/>
      <c r="B597" s="246"/>
      <c r="C597" s="247"/>
      <c r="D597" s="218" t="s">
        <v>151</v>
      </c>
      <c r="E597" s="248" t="s">
        <v>19</v>
      </c>
      <c r="F597" s="249" t="s">
        <v>156</v>
      </c>
      <c r="G597" s="247"/>
      <c r="H597" s="250">
        <v>2.338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56" t="s">
        <v>151</v>
      </c>
      <c r="AU597" s="256" t="s">
        <v>84</v>
      </c>
      <c r="AV597" s="15" t="s">
        <v>140</v>
      </c>
      <c r="AW597" s="15" t="s">
        <v>35</v>
      </c>
      <c r="AX597" s="15" t="s">
        <v>82</v>
      </c>
      <c r="AY597" s="256" t="s">
        <v>133</v>
      </c>
    </row>
    <row r="598" spans="1:65" s="2" customFormat="1" ht="16.5" customHeight="1">
      <c r="A598" s="39"/>
      <c r="B598" s="40"/>
      <c r="C598" s="258" t="s">
        <v>894</v>
      </c>
      <c r="D598" s="258" t="s">
        <v>195</v>
      </c>
      <c r="E598" s="259" t="s">
        <v>895</v>
      </c>
      <c r="F598" s="260" t="s">
        <v>896</v>
      </c>
      <c r="G598" s="261" t="s">
        <v>198</v>
      </c>
      <c r="H598" s="262">
        <v>0.291</v>
      </c>
      <c r="I598" s="263"/>
      <c r="J598" s="264">
        <f>ROUND(I598*H598,2)</f>
        <v>0</v>
      </c>
      <c r="K598" s="260" t="s">
        <v>139</v>
      </c>
      <c r="L598" s="265"/>
      <c r="M598" s="266" t="s">
        <v>19</v>
      </c>
      <c r="N598" s="267" t="s">
        <v>45</v>
      </c>
      <c r="O598" s="85"/>
      <c r="P598" s="214">
        <f>O598*H598</f>
        <v>0</v>
      </c>
      <c r="Q598" s="214">
        <v>1</v>
      </c>
      <c r="R598" s="214">
        <f>Q598*H598</f>
        <v>0.291</v>
      </c>
      <c r="S598" s="214">
        <v>0</v>
      </c>
      <c r="T598" s="215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6" t="s">
        <v>320</v>
      </c>
      <c r="AT598" s="216" t="s">
        <v>195</v>
      </c>
      <c r="AU598" s="216" t="s">
        <v>84</v>
      </c>
      <c r="AY598" s="18" t="s">
        <v>133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8" t="s">
        <v>82</v>
      </c>
      <c r="BK598" s="217">
        <f>ROUND(I598*H598,2)</f>
        <v>0</v>
      </c>
      <c r="BL598" s="18" t="s">
        <v>249</v>
      </c>
      <c r="BM598" s="216" t="s">
        <v>897</v>
      </c>
    </row>
    <row r="599" spans="1:47" s="2" customFormat="1" ht="12">
      <c r="A599" s="39"/>
      <c r="B599" s="40"/>
      <c r="C599" s="41"/>
      <c r="D599" s="218" t="s">
        <v>142</v>
      </c>
      <c r="E599" s="41"/>
      <c r="F599" s="219" t="s">
        <v>896</v>
      </c>
      <c r="G599" s="41"/>
      <c r="H599" s="41"/>
      <c r="I599" s="220"/>
      <c r="J599" s="41"/>
      <c r="K599" s="41"/>
      <c r="L599" s="45"/>
      <c r="M599" s="221"/>
      <c r="N599" s="222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142</v>
      </c>
      <c r="AU599" s="18" t="s">
        <v>84</v>
      </c>
    </row>
    <row r="600" spans="1:51" s="13" customFormat="1" ht="12">
      <c r="A600" s="13"/>
      <c r="B600" s="225"/>
      <c r="C600" s="226"/>
      <c r="D600" s="218" t="s">
        <v>151</v>
      </c>
      <c r="E600" s="227" t="s">
        <v>19</v>
      </c>
      <c r="F600" s="228" t="s">
        <v>892</v>
      </c>
      <c r="G600" s="226"/>
      <c r="H600" s="227" t="s">
        <v>19</v>
      </c>
      <c r="I600" s="229"/>
      <c r="J600" s="226"/>
      <c r="K600" s="226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151</v>
      </c>
      <c r="AU600" s="234" t="s">
        <v>84</v>
      </c>
      <c r="AV600" s="13" t="s">
        <v>82</v>
      </c>
      <c r="AW600" s="13" t="s">
        <v>35</v>
      </c>
      <c r="AX600" s="13" t="s">
        <v>74</v>
      </c>
      <c r="AY600" s="234" t="s">
        <v>133</v>
      </c>
    </row>
    <row r="601" spans="1:51" s="14" customFormat="1" ht="12">
      <c r="A601" s="14"/>
      <c r="B601" s="235"/>
      <c r="C601" s="236"/>
      <c r="D601" s="218" t="s">
        <v>151</v>
      </c>
      <c r="E601" s="237" t="s">
        <v>19</v>
      </c>
      <c r="F601" s="238" t="s">
        <v>898</v>
      </c>
      <c r="G601" s="236"/>
      <c r="H601" s="239">
        <v>0.291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151</v>
      </c>
      <c r="AU601" s="245" t="s">
        <v>84</v>
      </c>
      <c r="AV601" s="14" t="s">
        <v>84</v>
      </c>
      <c r="AW601" s="14" t="s">
        <v>35</v>
      </c>
      <c r="AX601" s="14" t="s">
        <v>74</v>
      </c>
      <c r="AY601" s="245" t="s">
        <v>133</v>
      </c>
    </row>
    <row r="602" spans="1:51" s="15" customFormat="1" ht="12">
      <c r="A602" s="15"/>
      <c r="B602" s="246"/>
      <c r="C602" s="247"/>
      <c r="D602" s="218" t="s">
        <v>151</v>
      </c>
      <c r="E602" s="248" t="s">
        <v>19</v>
      </c>
      <c r="F602" s="249" t="s">
        <v>156</v>
      </c>
      <c r="G602" s="247"/>
      <c r="H602" s="250">
        <v>0.291</v>
      </c>
      <c r="I602" s="251"/>
      <c r="J602" s="247"/>
      <c r="K602" s="247"/>
      <c r="L602" s="252"/>
      <c r="M602" s="253"/>
      <c r="N602" s="254"/>
      <c r="O602" s="254"/>
      <c r="P602" s="254"/>
      <c r="Q602" s="254"/>
      <c r="R602" s="254"/>
      <c r="S602" s="254"/>
      <c r="T602" s="25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56" t="s">
        <v>151</v>
      </c>
      <c r="AU602" s="256" t="s">
        <v>84</v>
      </c>
      <c r="AV602" s="15" t="s">
        <v>140</v>
      </c>
      <c r="AW602" s="15" t="s">
        <v>35</v>
      </c>
      <c r="AX602" s="15" t="s">
        <v>82</v>
      </c>
      <c r="AY602" s="256" t="s">
        <v>133</v>
      </c>
    </row>
    <row r="603" spans="1:65" s="2" customFormat="1" ht="16.5" customHeight="1">
      <c r="A603" s="39"/>
      <c r="B603" s="40"/>
      <c r="C603" s="258" t="s">
        <v>899</v>
      </c>
      <c r="D603" s="258" t="s">
        <v>195</v>
      </c>
      <c r="E603" s="259" t="s">
        <v>900</v>
      </c>
      <c r="F603" s="260" t="s">
        <v>901</v>
      </c>
      <c r="G603" s="261" t="s">
        <v>198</v>
      </c>
      <c r="H603" s="262">
        <v>0.666</v>
      </c>
      <c r="I603" s="263"/>
      <c r="J603" s="264">
        <f>ROUND(I603*H603,2)</f>
        <v>0</v>
      </c>
      <c r="K603" s="260" t="s">
        <v>139</v>
      </c>
      <c r="L603" s="265"/>
      <c r="M603" s="266" t="s">
        <v>19</v>
      </c>
      <c r="N603" s="267" t="s">
        <v>45</v>
      </c>
      <c r="O603" s="85"/>
      <c r="P603" s="214">
        <f>O603*H603</f>
        <v>0</v>
      </c>
      <c r="Q603" s="214">
        <v>1</v>
      </c>
      <c r="R603" s="214">
        <f>Q603*H603</f>
        <v>0.666</v>
      </c>
      <c r="S603" s="214">
        <v>0</v>
      </c>
      <c r="T603" s="215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16" t="s">
        <v>320</v>
      </c>
      <c r="AT603" s="216" t="s">
        <v>195</v>
      </c>
      <c r="AU603" s="216" t="s">
        <v>84</v>
      </c>
      <c r="AY603" s="18" t="s">
        <v>133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18" t="s">
        <v>82</v>
      </c>
      <c r="BK603" s="217">
        <f>ROUND(I603*H603,2)</f>
        <v>0</v>
      </c>
      <c r="BL603" s="18" t="s">
        <v>249</v>
      </c>
      <c r="BM603" s="216" t="s">
        <v>902</v>
      </c>
    </row>
    <row r="604" spans="1:47" s="2" customFormat="1" ht="12">
      <c r="A604" s="39"/>
      <c r="B604" s="40"/>
      <c r="C604" s="41"/>
      <c r="D604" s="218" t="s">
        <v>142</v>
      </c>
      <c r="E604" s="41"/>
      <c r="F604" s="219" t="s">
        <v>901</v>
      </c>
      <c r="G604" s="41"/>
      <c r="H604" s="41"/>
      <c r="I604" s="220"/>
      <c r="J604" s="41"/>
      <c r="K604" s="41"/>
      <c r="L604" s="45"/>
      <c r="M604" s="221"/>
      <c r="N604" s="222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142</v>
      </c>
      <c r="AU604" s="18" t="s">
        <v>84</v>
      </c>
    </row>
    <row r="605" spans="1:51" s="13" customFormat="1" ht="12">
      <c r="A605" s="13"/>
      <c r="B605" s="225"/>
      <c r="C605" s="226"/>
      <c r="D605" s="218" t="s">
        <v>151</v>
      </c>
      <c r="E605" s="227" t="s">
        <v>19</v>
      </c>
      <c r="F605" s="228" t="s">
        <v>903</v>
      </c>
      <c r="G605" s="226"/>
      <c r="H605" s="227" t="s">
        <v>19</v>
      </c>
      <c r="I605" s="229"/>
      <c r="J605" s="226"/>
      <c r="K605" s="226"/>
      <c r="L605" s="230"/>
      <c r="M605" s="231"/>
      <c r="N605" s="232"/>
      <c r="O605" s="232"/>
      <c r="P605" s="232"/>
      <c r="Q605" s="232"/>
      <c r="R605" s="232"/>
      <c r="S605" s="232"/>
      <c r="T605" s="23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4" t="s">
        <v>151</v>
      </c>
      <c r="AU605" s="234" t="s">
        <v>84</v>
      </c>
      <c r="AV605" s="13" t="s">
        <v>82</v>
      </c>
      <c r="AW605" s="13" t="s">
        <v>35</v>
      </c>
      <c r="AX605" s="13" t="s">
        <v>74</v>
      </c>
      <c r="AY605" s="234" t="s">
        <v>133</v>
      </c>
    </row>
    <row r="606" spans="1:51" s="13" customFormat="1" ht="12">
      <c r="A606" s="13"/>
      <c r="B606" s="225"/>
      <c r="C606" s="226"/>
      <c r="D606" s="218" t="s">
        <v>151</v>
      </c>
      <c r="E606" s="227" t="s">
        <v>19</v>
      </c>
      <c r="F606" s="228" t="s">
        <v>884</v>
      </c>
      <c r="G606" s="226"/>
      <c r="H606" s="227" t="s">
        <v>19</v>
      </c>
      <c r="I606" s="229"/>
      <c r="J606" s="226"/>
      <c r="K606" s="226"/>
      <c r="L606" s="230"/>
      <c r="M606" s="231"/>
      <c r="N606" s="232"/>
      <c r="O606" s="232"/>
      <c r="P606" s="232"/>
      <c r="Q606" s="232"/>
      <c r="R606" s="232"/>
      <c r="S606" s="232"/>
      <c r="T606" s="23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4" t="s">
        <v>151</v>
      </c>
      <c r="AU606" s="234" t="s">
        <v>84</v>
      </c>
      <c r="AV606" s="13" t="s">
        <v>82</v>
      </c>
      <c r="AW606" s="13" t="s">
        <v>35</v>
      </c>
      <c r="AX606" s="13" t="s">
        <v>74</v>
      </c>
      <c r="AY606" s="234" t="s">
        <v>133</v>
      </c>
    </row>
    <row r="607" spans="1:51" s="14" customFormat="1" ht="12">
      <c r="A607" s="14"/>
      <c r="B607" s="235"/>
      <c r="C607" s="236"/>
      <c r="D607" s="218" t="s">
        <v>151</v>
      </c>
      <c r="E607" s="237" t="s">
        <v>19</v>
      </c>
      <c r="F607" s="238" t="s">
        <v>904</v>
      </c>
      <c r="G607" s="236"/>
      <c r="H607" s="239">
        <v>0.298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5" t="s">
        <v>151</v>
      </c>
      <c r="AU607" s="245" t="s">
        <v>84</v>
      </c>
      <c r="AV607" s="14" t="s">
        <v>84</v>
      </c>
      <c r="AW607" s="14" t="s">
        <v>35</v>
      </c>
      <c r="AX607" s="14" t="s">
        <v>74</v>
      </c>
      <c r="AY607" s="245" t="s">
        <v>133</v>
      </c>
    </row>
    <row r="608" spans="1:51" s="13" customFormat="1" ht="12">
      <c r="A608" s="13"/>
      <c r="B608" s="225"/>
      <c r="C608" s="226"/>
      <c r="D608" s="218" t="s">
        <v>151</v>
      </c>
      <c r="E608" s="227" t="s">
        <v>19</v>
      </c>
      <c r="F608" s="228" t="s">
        <v>892</v>
      </c>
      <c r="G608" s="226"/>
      <c r="H608" s="227" t="s">
        <v>19</v>
      </c>
      <c r="I608" s="229"/>
      <c r="J608" s="226"/>
      <c r="K608" s="226"/>
      <c r="L608" s="230"/>
      <c r="M608" s="231"/>
      <c r="N608" s="232"/>
      <c r="O608" s="232"/>
      <c r="P608" s="232"/>
      <c r="Q608" s="232"/>
      <c r="R608" s="232"/>
      <c r="S608" s="232"/>
      <c r="T608" s="23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4" t="s">
        <v>151</v>
      </c>
      <c r="AU608" s="234" t="s">
        <v>84</v>
      </c>
      <c r="AV608" s="13" t="s">
        <v>82</v>
      </c>
      <c r="AW608" s="13" t="s">
        <v>35</v>
      </c>
      <c r="AX608" s="13" t="s">
        <v>74</v>
      </c>
      <c r="AY608" s="234" t="s">
        <v>133</v>
      </c>
    </row>
    <row r="609" spans="1:51" s="14" customFormat="1" ht="12">
      <c r="A609" s="14"/>
      <c r="B609" s="235"/>
      <c r="C609" s="236"/>
      <c r="D609" s="218" t="s">
        <v>151</v>
      </c>
      <c r="E609" s="237" t="s">
        <v>19</v>
      </c>
      <c r="F609" s="238" t="s">
        <v>905</v>
      </c>
      <c r="G609" s="236"/>
      <c r="H609" s="239">
        <v>0.368</v>
      </c>
      <c r="I609" s="240"/>
      <c r="J609" s="236"/>
      <c r="K609" s="236"/>
      <c r="L609" s="241"/>
      <c r="M609" s="242"/>
      <c r="N609" s="243"/>
      <c r="O609" s="243"/>
      <c r="P609" s="243"/>
      <c r="Q609" s="243"/>
      <c r="R609" s="243"/>
      <c r="S609" s="243"/>
      <c r="T609" s="24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5" t="s">
        <v>151</v>
      </c>
      <c r="AU609" s="245" t="s">
        <v>84</v>
      </c>
      <c r="AV609" s="14" t="s">
        <v>84</v>
      </c>
      <c r="AW609" s="14" t="s">
        <v>35</v>
      </c>
      <c r="AX609" s="14" t="s">
        <v>74</v>
      </c>
      <c r="AY609" s="245" t="s">
        <v>133</v>
      </c>
    </row>
    <row r="610" spans="1:51" s="15" customFormat="1" ht="12">
      <c r="A610" s="15"/>
      <c r="B610" s="246"/>
      <c r="C610" s="247"/>
      <c r="D610" s="218" t="s">
        <v>151</v>
      </c>
      <c r="E610" s="248" t="s">
        <v>19</v>
      </c>
      <c r="F610" s="249" t="s">
        <v>156</v>
      </c>
      <c r="G610" s="247"/>
      <c r="H610" s="250">
        <v>0.666</v>
      </c>
      <c r="I610" s="251"/>
      <c r="J610" s="247"/>
      <c r="K610" s="247"/>
      <c r="L610" s="252"/>
      <c r="M610" s="253"/>
      <c r="N610" s="254"/>
      <c r="O610" s="254"/>
      <c r="P610" s="254"/>
      <c r="Q610" s="254"/>
      <c r="R610" s="254"/>
      <c r="S610" s="254"/>
      <c r="T610" s="25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56" t="s">
        <v>151</v>
      </c>
      <c r="AU610" s="256" t="s">
        <v>84</v>
      </c>
      <c r="AV610" s="15" t="s">
        <v>140</v>
      </c>
      <c r="AW610" s="15" t="s">
        <v>35</v>
      </c>
      <c r="AX610" s="15" t="s">
        <v>82</v>
      </c>
      <c r="AY610" s="256" t="s">
        <v>133</v>
      </c>
    </row>
    <row r="611" spans="1:65" s="2" customFormat="1" ht="16.5" customHeight="1">
      <c r="A611" s="39"/>
      <c r="B611" s="40"/>
      <c r="C611" s="258" t="s">
        <v>906</v>
      </c>
      <c r="D611" s="258" t="s">
        <v>195</v>
      </c>
      <c r="E611" s="259" t="s">
        <v>907</v>
      </c>
      <c r="F611" s="260" t="s">
        <v>908</v>
      </c>
      <c r="G611" s="261" t="s">
        <v>198</v>
      </c>
      <c r="H611" s="262">
        <v>0.015</v>
      </c>
      <c r="I611" s="263"/>
      <c r="J611" s="264">
        <f>ROUND(I611*H611,2)</f>
        <v>0</v>
      </c>
      <c r="K611" s="260" t="s">
        <v>287</v>
      </c>
      <c r="L611" s="265"/>
      <c r="M611" s="266" t="s">
        <v>19</v>
      </c>
      <c r="N611" s="267" t="s">
        <v>45</v>
      </c>
      <c r="O611" s="85"/>
      <c r="P611" s="214">
        <f>O611*H611</f>
        <v>0</v>
      </c>
      <c r="Q611" s="214">
        <v>1</v>
      </c>
      <c r="R611" s="214">
        <f>Q611*H611</f>
        <v>0.015</v>
      </c>
      <c r="S611" s="214">
        <v>0</v>
      </c>
      <c r="T611" s="215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16" t="s">
        <v>320</v>
      </c>
      <c r="AT611" s="216" t="s">
        <v>195</v>
      </c>
      <c r="AU611" s="216" t="s">
        <v>84</v>
      </c>
      <c r="AY611" s="18" t="s">
        <v>133</v>
      </c>
      <c r="BE611" s="217">
        <f>IF(N611="základní",J611,0)</f>
        <v>0</v>
      </c>
      <c r="BF611" s="217">
        <f>IF(N611="snížená",J611,0)</f>
        <v>0</v>
      </c>
      <c r="BG611" s="217">
        <f>IF(N611="zákl. přenesená",J611,0)</f>
        <v>0</v>
      </c>
      <c r="BH611" s="217">
        <f>IF(N611="sníž. přenesená",J611,0)</f>
        <v>0</v>
      </c>
      <c r="BI611" s="217">
        <f>IF(N611="nulová",J611,0)</f>
        <v>0</v>
      </c>
      <c r="BJ611" s="18" t="s">
        <v>82</v>
      </c>
      <c r="BK611" s="217">
        <f>ROUND(I611*H611,2)</f>
        <v>0</v>
      </c>
      <c r="BL611" s="18" t="s">
        <v>249</v>
      </c>
      <c r="BM611" s="216" t="s">
        <v>909</v>
      </c>
    </row>
    <row r="612" spans="1:47" s="2" customFormat="1" ht="12">
      <c r="A612" s="39"/>
      <c r="B612" s="40"/>
      <c r="C612" s="41"/>
      <c r="D612" s="218" t="s">
        <v>142</v>
      </c>
      <c r="E612" s="41"/>
      <c r="F612" s="219" t="s">
        <v>908</v>
      </c>
      <c r="G612" s="41"/>
      <c r="H612" s="41"/>
      <c r="I612" s="220"/>
      <c r="J612" s="41"/>
      <c r="K612" s="41"/>
      <c r="L612" s="45"/>
      <c r="M612" s="221"/>
      <c r="N612" s="222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142</v>
      </c>
      <c r="AU612" s="18" t="s">
        <v>84</v>
      </c>
    </row>
    <row r="613" spans="1:51" s="14" customFormat="1" ht="12">
      <c r="A613" s="14"/>
      <c r="B613" s="235"/>
      <c r="C613" s="236"/>
      <c r="D613" s="218" t="s">
        <v>151</v>
      </c>
      <c r="E613" s="237" t="s">
        <v>19</v>
      </c>
      <c r="F613" s="238" t="s">
        <v>910</v>
      </c>
      <c r="G613" s="236"/>
      <c r="H613" s="239">
        <v>0.015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5" t="s">
        <v>151</v>
      </c>
      <c r="AU613" s="245" t="s">
        <v>84</v>
      </c>
      <c r="AV613" s="14" t="s">
        <v>84</v>
      </c>
      <c r="AW613" s="14" t="s">
        <v>35</v>
      </c>
      <c r="AX613" s="14" t="s">
        <v>82</v>
      </c>
      <c r="AY613" s="245" t="s">
        <v>133</v>
      </c>
    </row>
    <row r="614" spans="1:65" s="2" customFormat="1" ht="16.5" customHeight="1">
      <c r="A614" s="39"/>
      <c r="B614" s="40"/>
      <c r="C614" s="205" t="s">
        <v>911</v>
      </c>
      <c r="D614" s="205" t="s">
        <v>135</v>
      </c>
      <c r="E614" s="206" t="s">
        <v>912</v>
      </c>
      <c r="F614" s="207" t="s">
        <v>913</v>
      </c>
      <c r="G614" s="208" t="s">
        <v>198</v>
      </c>
      <c r="H614" s="209">
        <v>5.32</v>
      </c>
      <c r="I614" s="210"/>
      <c r="J614" s="211">
        <f>ROUND(I614*H614,2)</f>
        <v>0</v>
      </c>
      <c r="K614" s="207" t="s">
        <v>146</v>
      </c>
      <c r="L614" s="45"/>
      <c r="M614" s="212" t="s">
        <v>19</v>
      </c>
      <c r="N614" s="213" t="s">
        <v>45</v>
      </c>
      <c r="O614" s="85"/>
      <c r="P614" s="214">
        <f>O614*H614</f>
        <v>0</v>
      </c>
      <c r="Q614" s="214">
        <v>0</v>
      </c>
      <c r="R614" s="214">
        <f>Q614*H614</f>
        <v>0</v>
      </c>
      <c r="S614" s="214">
        <v>0</v>
      </c>
      <c r="T614" s="215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16" t="s">
        <v>249</v>
      </c>
      <c r="AT614" s="216" t="s">
        <v>135</v>
      </c>
      <c r="AU614" s="216" t="s">
        <v>84</v>
      </c>
      <c r="AY614" s="18" t="s">
        <v>133</v>
      </c>
      <c r="BE614" s="217">
        <f>IF(N614="základní",J614,0)</f>
        <v>0</v>
      </c>
      <c r="BF614" s="217">
        <f>IF(N614="snížená",J614,0)</f>
        <v>0</v>
      </c>
      <c r="BG614" s="217">
        <f>IF(N614="zákl. přenesená",J614,0)</f>
        <v>0</v>
      </c>
      <c r="BH614" s="217">
        <f>IF(N614="sníž. přenesená",J614,0)</f>
        <v>0</v>
      </c>
      <c r="BI614" s="217">
        <f>IF(N614="nulová",J614,0)</f>
        <v>0</v>
      </c>
      <c r="BJ614" s="18" t="s">
        <v>82</v>
      </c>
      <c r="BK614" s="217">
        <f>ROUND(I614*H614,2)</f>
        <v>0</v>
      </c>
      <c r="BL614" s="18" t="s">
        <v>249</v>
      </c>
      <c r="BM614" s="216" t="s">
        <v>914</v>
      </c>
    </row>
    <row r="615" spans="1:47" s="2" customFormat="1" ht="12">
      <c r="A615" s="39"/>
      <c r="B615" s="40"/>
      <c r="C615" s="41"/>
      <c r="D615" s="218" t="s">
        <v>142</v>
      </c>
      <c r="E615" s="41"/>
      <c r="F615" s="219" t="s">
        <v>915</v>
      </c>
      <c r="G615" s="41"/>
      <c r="H615" s="41"/>
      <c r="I615" s="220"/>
      <c r="J615" s="41"/>
      <c r="K615" s="41"/>
      <c r="L615" s="45"/>
      <c r="M615" s="221"/>
      <c r="N615" s="222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142</v>
      </c>
      <c r="AU615" s="18" t="s">
        <v>84</v>
      </c>
    </row>
    <row r="616" spans="1:47" s="2" customFormat="1" ht="12">
      <c r="A616" s="39"/>
      <c r="B616" s="40"/>
      <c r="C616" s="41"/>
      <c r="D616" s="223" t="s">
        <v>149</v>
      </c>
      <c r="E616" s="41"/>
      <c r="F616" s="224" t="s">
        <v>916</v>
      </c>
      <c r="G616" s="41"/>
      <c r="H616" s="41"/>
      <c r="I616" s="220"/>
      <c r="J616" s="41"/>
      <c r="K616" s="41"/>
      <c r="L616" s="45"/>
      <c r="M616" s="221"/>
      <c r="N616" s="222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149</v>
      </c>
      <c r="AU616" s="18" t="s">
        <v>84</v>
      </c>
    </row>
    <row r="617" spans="1:63" s="12" customFormat="1" ht="22.8" customHeight="1">
      <c r="A617" s="12"/>
      <c r="B617" s="189"/>
      <c r="C617" s="190"/>
      <c r="D617" s="191" t="s">
        <v>73</v>
      </c>
      <c r="E617" s="203" t="s">
        <v>917</v>
      </c>
      <c r="F617" s="203" t="s">
        <v>918</v>
      </c>
      <c r="G617" s="190"/>
      <c r="H617" s="190"/>
      <c r="I617" s="193"/>
      <c r="J617" s="204">
        <f>BK617</f>
        <v>0</v>
      </c>
      <c r="K617" s="190"/>
      <c r="L617" s="195"/>
      <c r="M617" s="196"/>
      <c r="N617" s="197"/>
      <c r="O617" s="197"/>
      <c r="P617" s="198">
        <f>SUM(P618:P638)</f>
        <v>0</v>
      </c>
      <c r="Q617" s="197"/>
      <c r="R617" s="198">
        <f>SUM(R618:R638)</f>
        <v>0.032913599999999994</v>
      </c>
      <c r="S617" s="197"/>
      <c r="T617" s="199">
        <f>SUM(T618:T638)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00" t="s">
        <v>84</v>
      </c>
      <c r="AT617" s="201" t="s">
        <v>73</v>
      </c>
      <c r="AU617" s="201" t="s">
        <v>82</v>
      </c>
      <c r="AY617" s="200" t="s">
        <v>133</v>
      </c>
      <c r="BK617" s="202">
        <f>SUM(BK618:BK638)</f>
        <v>0</v>
      </c>
    </row>
    <row r="618" spans="1:65" s="2" customFormat="1" ht="16.5" customHeight="1">
      <c r="A618" s="39"/>
      <c r="B618" s="40"/>
      <c r="C618" s="205" t="s">
        <v>919</v>
      </c>
      <c r="D618" s="205" t="s">
        <v>135</v>
      </c>
      <c r="E618" s="206" t="s">
        <v>920</v>
      </c>
      <c r="F618" s="207" t="s">
        <v>921</v>
      </c>
      <c r="G618" s="208" t="s">
        <v>145</v>
      </c>
      <c r="H618" s="209">
        <v>68.57</v>
      </c>
      <c r="I618" s="210"/>
      <c r="J618" s="211">
        <f>ROUND(I618*H618,2)</f>
        <v>0</v>
      </c>
      <c r="K618" s="207" t="s">
        <v>146</v>
      </c>
      <c r="L618" s="45"/>
      <c r="M618" s="212" t="s">
        <v>19</v>
      </c>
      <c r="N618" s="213" t="s">
        <v>45</v>
      </c>
      <c r="O618" s="85"/>
      <c r="P618" s="214">
        <f>O618*H618</f>
        <v>0</v>
      </c>
      <c r="Q618" s="214">
        <v>0.00048</v>
      </c>
      <c r="R618" s="214">
        <f>Q618*H618</f>
        <v>0.032913599999999994</v>
      </c>
      <c r="S618" s="214">
        <v>0</v>
      </c>
      <c r="T618" s="215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16" t="s">
        <v>249</v>
      </c>
      <c r="AT618" s="216" t="s">
        <v>135</v>
      </c>
      <c r="AU618" s="216" t="s">
        <v>84</v>
      </c>
      <c r="AY618" s="18" t="s">
        <v>133</v>
      </c>
      <c r="BE618" s="217">
        <f>IF(N618="základní",J618,0)</f>
        <v>0</v>
      </c>
      <c r="BF618" s="217">
        <f>IF(N618="snížená",J618,0)</f>
        <v>0</v>
      </c>
      <c r="BG618" s="217">
        <f>IF(N618="zákl. přenesená",J618,0)</f>
        <v>0</v>
      </c>
      <c r="BH618" s="217">
        <f>IF(N618="sníž. přenesená",J618,0)</f>
        <v>0</v>
      </c>
      <c r="BI618" s="217">
        <f>IF(N618="nulová",J618,0)</f>
        <v>0</v>
      </c>
      <c r="BJ618" s="18" t="s">
        <v>82</v>
      </c>
      <c r="BK618" s="217">
        <f>ROUND(I618*H618,2)</f>
        <v>0</v>
      </c>
      <c r="BL618" s="18" t="s">
        <v>249</v>
      </c>
      <c r="BM618" s="216" t="s">
        <v>922</v>
      </c>
    </row>
    <row r="619" spans="1:47" s="2" customFormat="1" ht="12">
      <c r="A619" s="39"/>
      <c r="B619" s="40"/>
      <c r="C619" s="41"/>
      <c r="D619" s="218" t="s">
        <v>142</v>
      </c>
      <c r="E619" s="41"/>
      <c r="F619" s="219" t="s">
        <v>923</v>
      </c>
      <c r="G619" s="41"/>
      <c r="H619" s="41"/>
      <c r="I619" s="220"/>
      <c r="J619" s="41"/>
      <c r="K619" s="41"/>
      <c r="L619" s="45"/>
      <c r="M619" s="221"/>
      <c r="N619" s="222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142</v>
      </c>
      <c r="AU619" s="18" t="s">
        <v>84</v>
      </c>
    </row>
    <row r="620" spans="1:47" s="2" customFormat="1" ht="12">
      <c r="A620" s="39"/>
      <c r="B620" s="40"/>
      <c r="C620" s="41"/>
      <c r="D620" s="223" t="s">
        <v>149</v>
      </c>
      <c r="E620" s="41"/>
      <c r="F620" s="224" t="s">
        <v>924</v>
      </c>
      <c r="G620" s="41"/>
      <c r="H620" s="41"/>
      <c r="I620" s="220"/>
      <c r="J620" s="41"/>
      <c r="K620" s="41"/>
      <c r="L620" s="45"/>
      <c r="M620" s="221"/>
      <c r="N620" s="222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149</v>
      </c>
      <c r="AU620" s="18" t="s">
        <v>84</v>
      </c>
    </row>
    <row r="621" spans="1:51" s="13" customFormat="1" ht="12">
      <c r="A621" s="13"/>
      <c r="B621" s="225"/>
      <c r="C621" s="226"/>
      <c r="D621" s="218" t="s">
        <v>151</v>
      </c>
      <c r="E621" s="227" t="s">
        <v>19</v>
      </c>
      <c r="F621" s="228" t="s">
        <v>877</v>
      </c>
      <c r="G621" s="226"/>
      <c r="H621" s="227" t="s">
        <v>19</v>
      </c>
      <c r="I621" s="229"/>
      <c r="J621" s="226"/>
      <c r="K621" s="226"/>
      <c r="L621" s="230"/>
      <c r="M621" s="231"/>
      <c r="N621" s="232"/>
      <c r="O621" s="232"/>
      <c r="P621" s="232"/>
      <c r="Q621" s="232"/>
      <c r="R621" s="232"/>
      <c r="S621" s="232"/>
      <c r="T621" s="23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4" t="s">
        <v>151</v>
      </c>
      <c r="AU621" s="234" t="s">
        <v>84</v>
      </c>
      <c r="AV621" s="13" t="s">
        <v>82</v>
      </c>
      <c r="AW621" s="13" t="s">
        <v>35</v>
      </c>
      <c r="AX621" s="13" t="s">
        <v>74</v>
      </c>
      <c r="AY621" s="234" t="s">
        <v>133</v>
      </c>
    </row>
    <row r="622" spans="1:51" s="14" customFormat="1" ht="12">
      <c r="A622" s="14"/>
      <c r="B622" s="235"/>
      <c r="C622" s="236"/>
      <c r="D622" s="218" t="s">
        <v>151</v>
      </c>
      <c r="E622" s="237" t="s">
        <v>19</v>
      </c>
      <c r="F622" s="238" t="s">
        <v>925</v>
      </c>
      <c r="G622" s="236"/>
      <c r="H622" s="239">
        <v>1.382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151</v>
      </c>
      <c r="AU622" s="245" t="s">
        <v>84</v>
      </c>
      <c r="AV622" s="14" t="s">
        <v>84</v>
      </c>
      <c r="AW622" s="14" t="s">
        <v>35</v>
      </c>
      <c r="AX622" s="14" t="s">
        <v>74</v>
      </c>
      <c r="AY622" s="245" t="s">
        <v>133</v>
      </c>
    </row>
    <row r="623" spans="1:51" s="13" customFormat="1" ht="12">
      <c r="A623" s="13"/>
      <c r="B623" s="225"/>
      <c r="C623" s="226"/>
      <c r="D623" s="218" t="s">
        <v>151</v>
      </c>
      <c r="E623" s="227" t="s">
        <v>19</v>
      </c>
      <c r="F623" s="228" t="s">
        <v>883</v>
      </c>
      <c r="G623" s="226"/>
      <c r="H623" s="227" t="s">
        <v>19</v>
      </c>
      <c r="I623" s="229"/>
      <c r="J623" s="226"/>
      <c r="K623" s="226"/>
      <c r="L623" s="230"/>
      <c r="M623" s="231"/>
      <c r="N623" s="232"/>
      <c r="O623" s="232"/>
      <c r="P623" s="232"/>
      <c r="Q623" s="232"/>
      <c r="R623" s="232"/>
      <c r="S623" s="232"/>
      <c r="T623" s="23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4" t="s">
        <v>151</v>
      </c>
      <c r="AU623" s="234" t="s">
        <v>84</v>
      </c>
      <c r="AV623" s="13" t="s">
        <v>82</v>
      </c>
      <c r="AW623" s="13" t="s">
        <v>35</v>
      </c>
      <c r="AX623" s="13" t="s">
        <v>74</v>
      </c>
      <c r="AY623" s="234" t="s">
        <v>133</v>
      </c>
    </row>
    <row r="624" spans="1:51" s="13" customFormat="1" ht="12">
      <c r="A624" s="13"/>
      <c r="B624" s="225"/>
      <c r="C624" s="226"/>
      <c r="D624" s="218" t="s">
        <v>151</v>
      </c>
      <c r="E624" s="227" t="s">
        <v>19</v>
      </c>
      <c r="F624" s="228" t="s">
        <v>884</v>
      </c>
      <c r="G624" s="226"/>
      <c r="H624" s="227" t="s">
        <v>19</v>
      </c>
      <c r="I624" s="229"/>
      <c r="J624" s="226"/>
      <c r="K624" s="226"/>
      <c r="L624" s="230"/>
      <c r="M624" s="231"/>
      <c r="N624" s="232"/>
      <c r="O624" s="232"/>
      <c r="P624" s="232"/>
      <c r="Q624" s="232"/>
      <c r="R624" s="232"/>
      <c r="S624" s="232"/>
      <c r="T624" s="23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4" t="s">
        <v>151</v>
      </c>
      <c r="AU624" s="234" t="s">
        <v>84</v>
      </c>
      <c r="AV624" s="13" t="s">
        <v>82</v>
      </c>
      <c r="AW624" s="13" t="s">
        <v>35</v>
      </c>
      <c r="AX624" s="13" t="s">
        <v>74</v>
      </c>
      <c r="AY624" s="234" t="s">
        <v>133</v>
      </c>
    </row>
    <row r="625" spans="1:51" s="14" customFormat="1" ht="12">
      <c r="A625" s="14"/>
      <c r="B625" s="235"/>
      <c r="C625" s="236"/>
      <c r="D625" s="218" t="s">
        <v>151</v>
      </c>
      <c r="E625" s="237" t="s">
        <v>19</v>
      </c>
      <c r="F625" s="238" t="s">
        <v>926</v>
      </c>
      <c r="G625" s="236"/>
      <c r="H625" s="239">
        <v>3.78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5" t="s">
        <v>151</v>
      </c>
      <c r="AU625" s="245" t="s">
        <v>84</v>
      </c>
      <c r="AV625" s="14" t="s">
        <v>84</v>
      </c>
      <c r="AW625" s="14" t="s">
        <v>35</v>
      </c>
      <c r="AX625" s="14" t="s">
        <v>74</v>
      </c>
      <c r="AY625" s="245" t="s">
        <v>133</v>
      </c>
    </row>
    <row r="626" spans="1:51" s="13" customFormat="1" ht="12">
      <c r="A626" s="13"/>
      <c r="B626" s="225"/>
      <c r="C626" s="226"/>
      <c r="D626" s="218" t="s">
        <v>151</v>
      </c>
      <c r="E626" s="227" t="s">
        <v>19</v>
      </c>
      <c r="F626" s="228" t="s">
        <v>890</v>
      </c>
      <c r="G626" s="226"/>
      <c r="H626" s="227" t="s">
        <v>19</v>
      </c>
      <c r="I626" s="229"/>
      <c r="J626" s="226"/>
      <c r="K626" s="226"/>
      <c r="L626" s="230"/>
      <c r="M626" s="231"/>
      <c r="N626" s="232"/>
      <c r="O626" s="232"/>
      <c r="P626" s="232"/>
      <c r="Q626" s="232"/>
      <c r="R626" s="232"/>
      <c r="S626" s="232"/>
      <c r="T626" s="23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4" t="s">
        <v>151</v>
      </c>
      <c r="AU626" s="234" t="s">
        <v>84</v>
      </c>
      <c r="AV626" s="13" t="s">
        <v>82</v>
      </c>
      <c r="AW626" s="13" t="s">
        <v>35</v>
      </c>
      <c r="AX626" s="13" t="s">
        <v>74</v>
      </c>
      <c r="AY626" s="234" t="s">
        <v>133</v>
      </c>
    </row>
    <row r="627" spans="1:51" s="13" customFormat="1" ht="12">
      <c r="A627" s="13"/>
      <c r="B627" s="225"/>
      <c r="C627" s="226"/>
      <c r="D627" s="218" t="s">
        <v>151</v>
      </c>
      <c r="E627" s="227" t="s">
        <v>19</v>
      </c>
      <c r="F627" s="228" t="s">
        <v>884</v>
      </c>
      <c r="G627" s="226"/>
      <c r="H627" s="227" t="s">
        <v>19</v>
      </c>
      <c r="I627" s="229"/>
      <c r="J627" s="226"/>
      <c r="K627" s="226"/>
      <c r="L627" s="230"/>
      <c r="M627" s="231"/>
      <c r="N627" s="232"/>
      <c r="O627" s="232"/>
      <c r="P627" s="232"/>
      <c r="Q627" s="232"/>
      <c r="R627" s="232"/>
      <c r="S627" s="232"/>
      <c r="T627" s="23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4" t="s">
        <v>151</v>
      </c>
      <c r="AU627" s="234" t="s">
        <v>84</v>
      </c>
      <c r="AV627" s="13" t="s">
        <v>82</v>
      </c>
      <c r="AW627" s="13" t="s">
        <v>35</v>
      </c>
      <c r="AX627" s="13" t="s">
        <v>74</v>
      </c>
      <c r="AY627" s="234" t="s">
        <v>133</v>
      </c>
    </row>
    <row r="628" spans="1:51" s="14" customFormat="1" ht="12">
      <c r="A628" s="14"/>
      <c r="B628" s="235"/>
      <c r="C628" s="236"/>
      <c r="D628" s="218" t="s">
        <v>151</v>
      </c>
      <c r="E628" s="237" t="s">
        <v>19</v>
      </c>
      <c r="F628" s="238" t="s">
        <v>927</v>
      </c>
      <c r="G628" s="236"/>
      <c r="H628" s="239">
        <v>11.88</v>
      </c>
      <c r="I628" s="240"/>
      <c r="J628" s="236"/>
      <c r="K628" s="236"/>
      <c r="L628" s="241"/>
      <c r="M628" s="242"/>
      <c r="N628" s="243"/>
      <c r="O628" s="243"/>
      <c r="P628" s="243"/>
      <c r="Q628" s="243"/>
      <c r="R628" s="243"/>
      <c r="S628" s="243"/>
      <c r="T628" s="24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5" t="s">
        <v>151</v>
      </c>
      <c r="AU628" s="245" t="s">
        <v>84</v>
      </c>
      <c r="AV628" s="14" t="s">
        <v>84</v>
      </c>
      <c r="AW628" s="14" t="s">
        <v>35</v>
      </c>
      <c r="AX628" s="14" t="s">
        <v>74</v>
      </c>
      <c r="AY628" s="245" t="s">
        <v>133</v>
      </c>
    </row>
    <row r="629" spans="1:51" s="13" customFormat="1" ht="12">
      <c r="A629" s="13"/>
      <c r="B629" s="225"/>
      <c r="C629" s="226"/>
      <c r="D629" s="218" t="s">
        <v>151</v>
      </c>
      <c r="E629" s="227" t="s">
        <v>19</v>
      </c>
      <c r="F629" s="228" t="s">
        <v>892</v>
      </c>
      <c r="G629" s="226"/>
      <c r="H629" s="227" t="s">
        <v>19</v>
      </c>
      <c r="I629" s="229"/>
      <c r="J629" s="226"/>
      <c r="K629" s="226"/>
      <c r="L629" s="230"/>
      <c r="M629" s="231"/>
      <c r="N629" s="232"/>
      <c r="O629" s="232"/>
      <c r="P629" s="232"/>
      <c r="Q629" s="232"/>
      <c r="R629" s="232"/>
      <c r="S629" s="232"/>
      <c r="T629" s="23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4" t="s">
        <v>151</v>
      </c>
      <c r="AU629" s="234" t="s">
        <v>84</v>
      </c>
      <c r="AV629" s="13" t="s">
        <v>82</v>
      </c>
      <c r="AW629" s="13" t="s">
        <v>35</v>
      </c>
      <c r="AX629" s="13" t="s">
        <v>74</v>
      </c>
      <c r="AY629" s="234" t="s">
        <v>133</v>
      </c>
    </row>
    <row r="630" spans="1:51" s="14" customFormat="1" ht="12">
      <c r="A630" s="14"/>
      <c r="B630" s="235"/>
      <c r="C630" s="236"/>
      <c r="D630" s="218" t="s">
        <v>151</v>
      </c>
      <c r="E630" s="237" t="s">
        <v>19</v>
      </c>
      <c r="F630" s="238" t="s">
        <v>928</v>
      </c>
      <c r="G630" s="236"/>
      <c r="H630" s="239">
        <v>29.762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5" t="s">
        <v>151</v>
      </c>
      <c r="AU630" s="245" t="s">
        <v>84</v>
      </c>
      <c r="AV630" s="14" t="s">
        <v>84</v>
      </c>
      <c r="AW630" s="14" t="s">
        <v>35</v>
      </c>
      <c r="AX630" s="14" t="s">
        <v>74</v>
      </c>
      <c r="AY630" s="245" t="s">
        <v>133</v>
      </c>
    </row>
    <row r="631" spans="1:51" s="13" customFormat="1" ht="12">
      <c r="A631" s="13"/>
      <c r="B631" s="225"/>
      <c r="C631" s="226"/>
      <c r="D631" s="218" t="s">
        <v>151</v>
      </c>
      <c r="E631" s="227" t="s">
        <v>19</v>
      </c>
      <c r="F631" s="228" t="s">
        <v>903</v>
      </c>
      <c r="G631" s="226"/>
      <c r="H631" s="227" t="s">
        <v>19</v>
      </c>
      <c r="I631" s="229"/>
      <c r="J631" s="226"/>
      <c r="K631" s="226"/>
      <c r="L631" s="230"/>
      <c r="M631" s="231"/>
      <c r="N631" s="232"/>
      <c r="O631" s="232"/>
      <c r="P631" s="232"/>
      <c r="Q631" s="232"/>
      <c r="R631" s="232"/>
      <c r="S631" s="232"/>
      <c r="T631" s="23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4" t="s">
        <v>151</v>
      </c>
      <c r="AU631" s="234" t="s">
        <v>84</v>
      </c>
      <c r="AV631" s="13" t="s">
        <v>82</v>
      </c>
      <c r="AW631" s="13" t="s">
        <v>35</v>
      </c>
      <c r="AX631" s="13" t="s">
        <v>74</v>
      </c>
      <c r="AY631" s="234" t="s">
        <v>133</v>
      </c>
    </row>
    <row r="632" spans="1:51" s="13" customFormat="1" ht="12">
      <c r="A632" s="13"/>
      <c r="B632" s="225"/>
      <c r="C632" s="226"/>
      <c r="D632" s="218" t="s">
        <v>151</v>
      </c>
      <c r="E632" s="227" t="s">
        <v>19</v>
      </c>
      <c r="F632" s="228" t="s">
        <v>884</v>
      </c>
      <c r="G632" s="226"/>
      <c r="H632" s="227" t="s">
        <v>19</v>
      </c>
      <c r="I632" s="229"/>
      <c r="J632" s="226"/>
      <c r="K632" s="226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151</v>
      </c>
      <c r="AU632" s="234" t="s">
        <v>84</v>
      </c>
      <c r="AV632" s="13" t="s">
        <v>82</v>
      </c>
      <c r="AW632" s="13" t="s">
        <v>35</v>
      </c>
      <c r="AX632" s="13" t="s">
        <v>74</v>
      </c>
      <c r="AY632" s="234" t="s">
        <v>133</v>
      </c>
    </row>
    <row r="633" spans="1:51" s="14" customFormat="1" ht="12">
      <c r="A633" s="14"/>
      <c r="B633" s="235"/>
      <c r="C633" s="236"/>
      <c r="D633" s="218" t="s">
        <v>151</v>
      </c>
      <c r="E633" s="237" t="s">
        <v>19</v>
      </c>
      <c r="F633" s="238" t="s">
        <v>929</v>
      </c>
      <c r="G633" s="236"/>
      <c r="H633" s="239">
        <v>5.4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5" t="s">
        <v>151</v>
      </c>
      <c r="AU633" s="245" t="s">
        <v>84</v>
      </c>
      <c r="AV633" s="14" t="s">
        <v>84</v>
      </c>
      <c r="AW633" s="14" t="s">
        <v>35</v>
      </c>
      <c r="AX633" s="14" t="s">
        <v>74</v>
      </c>
      <c r="AY633" s="245" t="s">
        <v>133</v>
      </c>
    </row>
    <row r="634" spans="1:51" s="13" customFormat="1" ht="12">
      <c r="A634" s="13"/>
      <c r="B634" s="225"/>
      <c r="C634" s="226"/>
      <c r="D634" s="218" t="s">
        <v>151</v>
      </c>
      <c r="E634" s="227" t="s">
        <v>19</v>
      </c>
      <c r="F634" s="228" t="s">
        <v>892</v>
      </c>
      <c r="G634" s="226"/>
      <c r="H634" s="227" t="s">
        <v>19</v>
      </c>
      <c r="I634" s="229"/>
      <c r="J634" s="226"/>
      <c r="K634" s="226"/>
      <c r="L634" s="230"/>
      <c r="M634" s="231"/>
      <c r="N634" s="232"/>
      <c r="O634" s="232"/>
      <c r="P634" s="232"/>
      <c r="Q634" s="232"/>
      <c r="R634" s="232"/>
      <c r="S634" s="232"/>
      <c r="T634" s="23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4" t="s">
        <v>151</v>
      </c>
      <c r="AU634" s="234" t="s">
        <v>84</v>
      </c>
      <c r="AV634" s="13" t="s">
        <v>82</v>
      </c>
      <c r="AW634" s="13" t="s">
        <v>35</v>
      </c>
      <c r="AX634" s="13" t="s">
        <v>74</v>
      </c>
      <c r="AY634" s="234" t="s">
        <v>133</v>
      </c>
    </row>
    <row r="635" spans="1:51" s="14" customFormat="1" ht="12">
      <c r="A635" s="14"/>
      <c r="B635" s="235"/>
      <c r="C635" s="236"/>
      <c r="D635" s="218" t="s">
        <v>151</v>
      </c>
      <c r="E635" s="237" t="s">
        <v>19</v>
      </c>
      <c r="F635" s="238" t="s">
        <v>930</v>
      </c>
      <c r="G635" s="236"/>
      <c r="H635" s="239">
        <v>6.675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5" t="s">
        <v>151</v>
      </c>
      <c r="AU635" s="245" t="s">
        <v>84</v>
      </c>
      <c r="AV635" s="14" t="s">
        <v>84</v>
      </c>
      <c r="AW635" s="14" t="s">
        <v>35</v>
      </c>
      <c r="AX635" s="14" t="s">
        <v>74</v>
      </c>
      <c r="AY635" s="245" t="s">
        <v>133</v>
      </c>
    </row>
    <row r="636" spans="1:51" s="13" customFormat="1" ht="12">
      <c r="A636" s="13"/>
      <c r="B636" s="225"/>
      <c r="C636" s="226"/>
      <c r="D636" s="218" t="s">
        <v>151</v>
      </c>
      <c r="E636" s="227" t="s">
        <v>19</v>
      </c>
      <c r="F636" s="228" t="s">
        <v>892</v>
      </c>
      <c r="G636" s="226"/>
      <c r="H636" s="227" t="s">
        <v>19</v>
      </c>
      <c r="I636" s="229"/>
      <c r="J636" s="226"/>
      <c r="K636" s="226"/>
      <c r="L636" s="230"/>
      <c r="M636" s="231"/>
      <c r="N636" s="232"/>
      <c r="O636" s="232"/>
      <c r="P636" s="232"/>
      <c r="Q636" s="232"/>
      <c r="R636" s="232"/>
      <c r="S636" s="232"/>
      <c r="T636" s="23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4" t="s">
        <v>151</v>
      </c>
      <c r="AU636" s="234" t="s">
        <v>84</v>
      </c>
      <c r="AV636" s="13" t="s">
        <v>82</v>
      </c>
      <c r="AW636" s="13" t="s">
        <v>35</v>
      </c>
      <c r="AX636" s="13" t="s">
        <v>74</v>
      </c>
      <c r="AY636" s="234" t="s">
        <v>133</v>
      </c>
    </row>
    <row r="637" spans="1:51" s="14" customFormat="1" ht="12">
      <c r="A637" s="14"/>
      <c r="B637" s="235"/>
      <c r="C637" s="236"/>
      <c r="D637" s="218" t="s">
        <v>151</v>
      </c>
      <c r="E637" s="237" t="s">
        <v>19</v>
      </c>
      <c r="F637" s="238" t="s">
        <v>931</v>
      </c>
      <c r="G637" s="236"/>
      <c r="H637" s="239">
        <v>9.691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151</v>
      </c>
      <c r="AU637" s="245" t="s">
        <v>84</v>
      </c>
      <c r="AV637" s="14" t="s">
        <v>84</v>
      </c>
      <c r="AW637" s="14" t="s">
        <v>35</v>
      </c>
      <c r="AX637" s="14" t="s">
        <v>74</v>
      </c>
      <c r="AY637" s="245" t="s">
        <v>133</v>
      </c>
    </row>
    <row r="638" spans="1:51" s="15" customFormat="1" ht="12">
      <c r="A638" s="15"/>
      <c r="B638" s="246"/>
      <c r="C638" s="247"/>
      <c r="D638" s="218" t="s">
        <v>151</v>
      </c>
      <c r="E638" s="248" t="s">
        <v>19</v>
      </c>
      <c r="F638" s="249" t="s">
        <v>156</v>
      </c>
      <c r="G638" s="247"/>
      <c r="H638" s="250">
        <v>68.57</v>
      </c>
      <c r="I638" s="251"/>
      <c r="J638" s="247"/>
      <c r="K638" s="247"/>
      <c r="L638" s="252"/>
      <c r="M638" s="253"/>
      <c r="N638" s="254"/>
      <c r="O638" s="254"/>
      <c r="P638" s="254"/>
      <c r="Q638" s="254"/>
      <c r="R638" s="254"/>
      <c r="S638" s="254"/>
      <c r="T638" s="25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56" t="s">
        <v>151</v>
      </c>
      <c r="AU638" s="256" t="s">
        <v>84</v>
      </c>
      <c r="AV638" s="15" t="s">
        <v>140</v>
      </c>
      <c r="AW638" s="15" t="s">
        <v>35</v>
      </c>
      <c r="AX638" s="15" t="s">
        <v>82</v>
      </c>
      <c r="AY638" s="256" t="s">
        <v>133</v>
      </c>
    </row>
    <row r="639" spans="1:63" s="12" customFormat="1" ht="25.9" customHeight="1">
      <c r="A639" s="12"/>
      <c r="B639" s="189"/>
      <c r="C639" s="190"/>
      <c r="D639" s="191" t="s">
        <v>73</v>
      </c>
      <c r="E639" s="192" t="s">
        <v>195</v>
      </c>
      <c r="F639" s="192" t="s">
        <v>932</v>
      </c>
      <c r="G639" s="190"/>
      <c r="H639" s="190"/>
      <c r="I639" s="193"/>
      <c r="J639" s="194">
        <f>BK639</f>
        <v>0</v>
      </c>
      <c r="K639" s="190"/>
      <c r="L639" s="195"/>
      <c r="M639" s="196"/>
      <c r="N639" s="197"/>
      <c r="O639" s="197"/>
      <c r="P639" s="198">
        <f>P640</f>
        <v>0</v>
      </c>
      <c r="Q639" s="197"/>
      <c r="R639" s="198">
        <f>R640</f>
        <v>0.0089</v>
      </c>
      <c r="S639" s="197"/>
      <c r="T639" s="199">
        <f>T640</f>
        <v>0.03225</v>
      </c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R639" s="200" t="s">
        <v>157</v>
      </c>
      <c r="AT639" s="201" t="s">
        <v>73</v>
      </c>
      <c r="AU639" s="201" t="s">
        <v>74</v>
      </c>
      <c r="AY639" s="200" t="s">
        <v>133</v>
      </c>
      <c r="BK639" s="202">
        <f>BK640</f>
        <v>0</v>
      </c>
    </row>
    <row r="640" spans="1:63" s="12" customFormat="1" ht="22.8" customHeight="1">
      <c r="A640" s="12"/>
      <c r="B640" s="189"/>
      <c r="C640" s="190"/>
      <c r="D640" s="191" t="s">
        <v>73</v>
      </c>
      <c r="E640" s="203" t="s">
        <v>933</v>
      </c>
      <c r="F640" s="203" t="s">
        <v>934</v>
      </c>
      <c r="G640" s="190"/>
      <c r="H640" s="190"/>
      <c r="I640" s="193"/>
      <c r="J640" s="204">
        <f>BK640</f>
        <v>0</v>
      </c>
      <c r="K640" s="190"/>
      <c r="L640" s="195"/>
      <c r="M640" s="196"/>
      <c r="N640" s="197"/>
      <c r="O640" s="197"/>
      <c r="P640" s="198">
        <f>SUM(P641:P649)</f>
        <v>0</v>
      </c>
      <c r="Q640" s="197"/>
      <c r="R640" s="198">
        <f>SUM(R641:R649)</f>
        <v>0.0089</v>
      </c>
      <c r="S640" s="197"/>
      <c r="T640" s="199">
        <f>SUM(T641:T649)</f>
        <v>0.03225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00" t="s">
        <v>157</v>
      </c>
      <c r="AT640" s="201" t="s">
        <v>73</v>
      </c>
      <c r="AU640" s="201" t="s">
        <v>82</v>
      </c>
      <c r="AY640" s="200" t="s">
        <v>133</v>
      </c>
      <c r="BK640" s="202">
        <f>SUM(BK641:BK649)</f>
        <v>0</v>
      </c>
    </row>
    <row r="641" spans="1:65" s="2" customFormat="1" ht="16.5" customHeight="1">
      <c r="A641" s="39"/>
      <c r="B641" s="40"/>
      <c r="C641" s="205" t="s">
        <v>935</v>
      </c>
      <c r="D641" s="205" t="s">
        <v>135</v>
      </c>
      <c r="E641" s="206" t="s">
        <v>936</v>
      </c>
      <c r="F641" s="207" t="s">
        <v>937</v>
      </c>
      <c r="G641" s="208" t="s">
        <v>138</v>
      </c>
      <c r="H641" s="209">
        <v>5</v>
      </c>
      <c r="I641" s="210"/>
      <c r="J641" s="211">
        <f>ROUND(I641*H641,2)</f>
        <v>0</v>
      </c>
      <c r="K641" s="207" t="s">
        <v>146</v>
      </c>
      <c r="L641" s="45"/>
      <c r="M641" s="212" t="s">
        <v>19</v>
      </c>
      <c r="N641" s="213" t="s">
        <v>45</v>
      </c>
      <c r="O641" s="85"/>
      <c r="P641" s="214">
        <f>O641*H641</f>
        <v>0</v>
      </c>
      <c r="Q641" s="214">
        <v>0</v>
      </c>
      <c r="R641" s="214">
        <f>Q641*H641</f>
        <v>0</v>
      </c>
      <c r="S641" s="214">
        <v>5E-05</v>
      </c>
      <c r="T641" s="215">
        <f>S641*H641</f>
        <v>0.00025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16" t="s">
        <v>797</v>
      </c>
      <c r="AT641" s="216" t="s">
        <v>135</v>
      </c>
      <c r="AU641" s="216" t="s">
        <v>84</v>
      </c>
      <c r="AY641" s="18" t="s">
        <v>133</v>
      </c>
      <c r="BE641" s="217">
        <f>IF(N641="základní",J641,0)</f>
        <v>0</v>
      </c>
      <c r="BF641" s="217">
        <f>IF(N641="snížená",J641,0)</f>
        <v>0</v>
      </c>
      <c r="BG641" s="217">
        <f>IF(N641="zákl. přenesená",J641,0)</f>
        <v>0</v>
      </c>
      <c r="BH641" s="217">
        <f>IF(N641="sníž. přenesená",J641,0)</f>
        <v>0</v>
      </c>
      <c r="BI641" s="217">
        <f>IF(N641="nulová",J641,0)</f>
        <v>0</v>
      </c>
      <c r="BJ641" s="18" t="s">
        <v>82</v>
      </c>
      <c r="BK641" s="217">
        <f>ROUND(I641*H641,2)</f>
        <v>0</v>
      </c>
      <c r="BL641" s="18" t="s">
        <v>797</v>
      </c>
      <c r="BM641" s="216" t="s">
        <v>938</v>
      </c>
    </row>
    <row r="642" spans="1:47" s="2" customFormat="1" ht="12">
      <c r="A642" s="39"/>
      <c r="B642" s="40"/>
      <c r="C642" s="41"/>
      <c r="D642" s="218" t="s">
        <v>142</v>
      </c>
      <c r="E642" s="41"/>
      <c r="F642" s="219" t="s">
        <v>939</v>
      </c>
      <c r="G642" s="41"/>
      <c r="H642" s="41"/>
      <c r="I642" s="220"/>
      <c r="J642" s="41"/>
      <c r="K642" s="41"/>
      <c r="L642" s="45"/>
      <c r="M642" s="221"/>
      <c r="N642" s="222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142</v>
      </c>
      <c r="AU642" s="18" t="s">
        <v>84</v>
      </c>
    </row>
    <row r="643" spans="1:47" s="2" customFormat="1" ht="12">
      <c r="A643" s="39"/>
      <c r="B643" s="40"/>
      <c r="C643" s="41"/>
      <c r="D643" s="223" t="s">
        <v>149</v>
      </c>
      <c r="E643" s="41"/>
      <c r="F643" s="224" t="s">
        <v>940</v>
      </c>
      <c r="G643" s="41"/>
      <c r="H643" s="41"/>
      <c r="I643" s="220"/>
      <c r="J643" s="41"/>
      <c r="K643" s="41"/>
      <c r="L643" s="45"/>
      <c r="M643" s="221"/>
      <c r="N643" s="222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149</v>
      </c>
      <c r="AU643" s="18" t="s">
        <v>84</v>
      </c>
    </row>
    <row r="644" spans="1:65" s="2" customFormat="1" ht="16.5" customHeight="1">
      <c r="A644" s="39"/>
      <c r="B644" s="40"/>
      <c r="C644" s="205" t="s">
        <v>941</v>
      </c>
      <c r="D644" s="205" t="s">
        <v>135</v>
      </c>
      <c r="E644" s="206" t="s">
        <v>942</v>
      </c>
      <c r="F644" s="207" t="s">
        <v>943</v>
      </c>
      <c r="G644" s="208" t="s">
        <v>305</v>
      </c>
      <c r="H644" s="209">
        <v>16</v>
      </c>
      <c r="I644" s="210"/>
      <c r="J644" s="211">
        <f>ROUND(I644*H644,2)</f>
        <v>0</v>
      </c>
      <c r="K644" s="207" t="s">
        <v>146</v>
      </c>
      <c r="L644" s="45"/>
      <c r="M644" s="212" t="s">
        <v>19</v>
      </c>
      <c r="N644" s="213" t="s">
        <v>45</v>
      </c>
      <c r="O644" s="85"/>
      <c r="P644" s="214">
        <f>O644*H644</f>
        <v>0</v>
      </c>
      <c r="Q644" s="214">
        <v>0</v>
      </c>
      <c r="R644" s="214">
        <f>Q644*H644</f>
        <v>0</v>
      </c>
      <c r="S644" s="214">
        <v>0.002</v>
      </c>
      <c r="T644" s="215">
        <f>S644*H644</f>
        <v>0.032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16" t="s">
        <v>797</v>
      </c>
      <c r="AT644" s="216" t="s">
        <v>135</v>
      </c>
      <c r="AU644" s="216" t="s">
        <v>84</v>
      </c>
      <c r="AY644" s="18" t="s">
        <v>133</v>
      </c>
      <c r="BE644" s="217">
        <f>IF(N644="základní",J644,0)</f>
        <v>0</v>
      </c>
      <c r="BF644" s="217">
        <f>IF(N644="snížená",J644,0)</f>
        <v>0</v>
      </c>
      <c r="BG644" s="217">
        <f>IF(N644="zákl. přenesená",J644,0)</f>
        <v>0</v>
      </c>
      <c r="BH644" s="217">
        <f>IF(N644="sníž. přenesená",J644,0)</f>
        <v>0</v>
      </c>
      <c r="BI644" s="217">
        <f>IF(N644="nulová",J644,0)</f>
        <v>0</v>
      </c>
      <c r="BJ644" s="18" t="s">
        <v>82</v>
      </c>
      <c r="BK644" s="217">
        <f>ROUND(I644*H644,2)</f>
        <v>0</v>
      </c>
      <c r="BL644" s="18" t="s">
        <v>797</v>
      </c>
      <c r="BM644" s="216" t="s">
        <v>944</v>
      </c>
    </row>
    <row r="645" spans="1:47" s="2" customFormat="1" ht="12">
      <c r="A645" s="39"/>
      <c r="B645" s="40"/>
      <c r="C645" s="41"/>
      <c r="D645" s="218" t="s">
        <v>142</v>
      </c>
      <c r="E645" s="41"/>
      <c r="F645" s="219" t="s">
        <v>945</v>
      </c>
      <c r="G645" s="41"/>
      <c r="H645" s="41"/>
      <c r="I645" s="220"/>
      <c r="J645" s="41"/>
      <c r="K645" s="41"/>
      <c r="L645" s="45"/>
      <c r="M645" s="221"/>
      <c r="N645" s="222"/>
      <c r="O645" s="85"/>
      <c r="P645" s="85"/>
      <c r="Q645" s="85"/>
      <c r="R645" s="85"/>
      <c r="S645" s="85"/>
      <c r="T645" s="86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142</v>
      </c>
      <c r="AU645" s="18" t="s">
        <v>84</v>
      </c>
    </row>
    <row r="646" spans="1:47" s="2" customFormat="1" ht="12">
      <c r="A646" s="39"/>
      <c r="B646" s="40"/>
      <c r="C646" s="41"/>
      <c r="D646" s="223" t="s">
        <v>149</v>
      </c>
      <c r="E646" s="41"/>
      <c r="F646" s="224" t="s">
        <v>946</v>
      </c>
      <c r="G646" s="41"/>
      <c r="H646" s="41"/>
      <c r="I646" s="220"/>
      <c r="J646" s="41"/>
      <c r="K646" s="41"/>
      <c r="L646" s="45"/>
      <c r="M646" s="221"/>
      <c r="N646" s="222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149</v>
      </c>
      <c r="AU646" s="18" t="s">
        <v>84</v>
      </c>
    </row>
    <row r="647" spans="1:65" s="2" customFormat="1" ht="21.75" customHeight="1">
      <c r="A647" s="39"/>
      <c r="B647" s="40"/>
      <c r="C647" s="205" t="s">
        <v>947</v>
      </c>
      <c r="D647" s="205" t="s">
        <v>135</v>
      </c>
      <c r="E647" s="206" t="s">
        <v>948</v>
      </c>
      <c r="F647" s="207" t="s">
        <v>949</v>
      </c>
      <c r="G647" s="208" t="s">
        <v>305</v>
      </c>
      <c r="H647" s="209">
        <v>5</v>
      </c>
      <c r="I647" s="210"/>
      <c r="J647" s="211">
        <f>ROUND(I647*H647,2)</f>
        <v>0</v>
      </c>
      <c r="K647" s="207" t="s">
        <v>146</v>
      </c>
      <c r="L647" s="45"/>
      <c r="M647" s="212" t="s">
        <v>19</v>
      </c>
      <c r="N647" s="213" t="s">
        <v>45</v>
      </c>
      <c r="O647" s="85"/>
      <c r="P647" s="214">
        <f>O647*H647</f>
        <v>0</v>
      </c>
      <c r="Q647" s="214">
        <v>0.00178</v>
      </c>
      <c r="R647" s="214">
        <f>Q647*H647</f>
        <v>0.0089</v>
      </c>
      <c r="S647" s="214">
        <v>0</v>
      </c>
      <c r="T647" s="215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16" t="s">
        <v>797</v>
      </c>
      <c r="AT647" s="216" t="s">
        <v>135</v>
      </c>
      <c r="AU647" s="216" t="s">
        <v>84</v>
      </c>
      <c r="AY647" s="18" t="s">
        <v>133</v>
      </c>
      <c r="BE647" s="217">
        <f>IF(N647="základní",J647,0)</f>
        <v>0</v>
      </c>
      <c r="BF647" s="217">
        <f>IF(N647="snížená",J647,0)</f>
        <v>0</v>
      </c>
      <c r="BG647" s="217">
        <f>IF(N647="zákl. přenesená",J647,0)</f>
        <v>0</v>
      </c>
      <c r="BH647" s="217">
        <f>IF(N647="sníž. přenesená",J647,0)</f>
        <v>0</v>
      </c>
      <c r="BI647" s="217">
        <f>IF(N647="nulová",J647,0)</f>
        <v>0</v>
      </c>
      <c r="BJ647" s="18" t="s">
        <v>82</v>
      </c>
      <c r="BK647" s="217">
        <f>ROUND(I647*H647,2)</f>
        <v>0</v>
      </c>
      <c r="BL647" s="18" t="s">
        <v>797</v>
      </c>
      <c r="BM647" s="216" t="s">
        <v>950</v>
      </c>
    </row>
    <row r="648" spans="1:47" s="2" customFormat="1" ht="12">
      <c r="A648" s="39"/>
      <c r="B648" s="40"/>
      <c r="C648" s="41"/>
      <c r="D648" s="218" t="s">
        <v>142</v>
      </c>
      <c r="E648" s="41"/>
      <c r="F648" s="219" t="s">
        <v>951</v>
      </c>
      <c r="G648" s="41"/>
      <c r="H648" s="41"/>
      <c r="I648" s="220"/>
      <c r="J648" s="41"/>
      <c r="K648" s="41"/>
      <c r="L648" s="45"/>
      <c r="M648" s="221"/>
      <c r="N648" s="222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142</v>
      </c>
      <c r="AU648" s="18" t="s">
        <v>84</v>
      </c>
    </row>
    <row r="649" spans="1:47" s="2" customFormat="1" ht="12">
      <c r="A649" s="39"/>
      <c r="B649" s="40"/>
      <c r="C649" s="41"/>
      <c r="D649" s="223" t="s">
        <v>149</v>
      </c>
      <c r="E649" s="41"/>
      <c r="F649" s="224" t="s">
        <v>952</v>
      </c>
      <c r="G649" s="41"/>
      <c r="H649" s="41"/>
      <c r="I649" s="220"/>
      <c r="J649" s="41"/>
      <c r="K649" s="41"/>
      <c r="L649" s="45"/>
      <c r="M649" s="268"/>
      <c r="N649" s="269"/>
      <c r="O649" s="270"/>
      <c r="P649" s="270"/>
      <c r="Q649" s="270"/>
      <c r="R649" s="270"/>
      <c r="S649" s="270"/>
      <c r="T649" s="271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149</v>
      </c>
      <c r="AU649" s="18" t="s">
        <v>84</v>
      </c>
    </row>
    <row r="650" spans="1:31" s="2" customFormat="1" ht="6.95" customHeight="1">
      <c r="A650" s="39"/>
      <c r="B650" s="60"/>
      <c r="C650" s="61"/>
      <c r="D650" s="61"/>
      <c r="E650" s="61"/>
      <c r="F650" s="61"/>
      <c r="G650" s="61"/>
      <c r="H650" s="61"/>
      <c r="I650" s="61"/>
      <c r="J650" s="61"/>
      <c r="K650" s="61"/>
      <c r="L650" s="45"/>
      <c r="M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</row>
  </sheetData>
  <sheetProtection password="CC35" sheet="1" objects="1" scenarios="1" formatColumns="0" formatRows="0" autoFilter="0"/>
  <autoFilter ref="C101:K649"/>
  <mergeCells count="9">
    <mergeCell ref="E7:H7"/>
    <mergeCell ref="E9:H9"/>
    <mergeCell ref="E18:H18"/>
    <mergeCell ref="E27:H27"/>
    <mergeCell ref="E48:H48"/>
    <mergeCell ref="E50:H50"/>
    <mergeCell ref="E92:H92"/>
    <mergeCell ref="E94:H94"/>
    <mergeCell ref="L2:V2"/>
  </mergeCells>
  <hyperlinks>
    <hyperlink ref="F109" r:id="rId1" display="https://podminky.urs.cz/item/CS_URS_2022_01/121151103"/>
    <hyperlink ref="F117" r:id="rId2" display="https://podminky.urs.cz/item/CS_URS_2022_01/122251101"/>
    <hyperlink ref="F122" r:id="rId3" display="https://podminky.urs.cz/item/CS_URS_2022_01/132351101"/>
    <hyperlink ref="F137" r:id="rId4" display="https://podminky.urs.cz/item/CS_URS_2022_01/174111101"/>
    <hyperlink ref="F146" r:id="rId5" display="https://podminky.urs.cz/item/CS_URS_2022_01/181951112"/>
    <hyperlink ref="F152" r:id="rId6" display="https://podminky.urs.cz/item/CS_URS_2022_01/271532212"/>
    <hyperlink ref="F160" r:id="rId7" display="https://podminky.urs.cz/item/CS_URS_2022_01/274313511"/>
    <hyperlink ref="F168" r:id="rId8" display="https://podminky.urs.cz/item/CS_URS_2022_01/274351121"/>
    <hyperlink ref="F174" r:id="rId9" display="https://podminky.urs.cz/item/CS_URS_2022_01/274351122"/>
    <hyperlink ref="F178" r:id="rId10" display="https://podminky.urs.cz/item/CS_URS_2022_01/317941123"/>
    <hyperlink ref="F184" r:id="rId11" display="https://podminky.urs.cz/item/CS_URS_2022_01/339921111"/>
    <hyperlink ref="F196" r:id="rId12" display="https://podminky.urs.cz/item/CS_URS_2022_01/564750011"/>
    <hyperlink ref="F206" r:id="rId13" display="https://podminky.urs.cz/item/CS_URS_2022_01/596211121"/>
    <hyperlink ref="F223" r:id="rId14" display="https://podminky.urs.cz/item/CS_URS_2022_01/628613611"/>
    <hyperlink ref="F227" r:id="rId15" display="https://podminky.urs.cz/item/CS_URS_2022_01/892271111"/>
    <hyperlink ref="F231" r:id="rId16" display="https://podminky.urs.cz/item/CS_URS_2022_01/916231113"/>
    <hyperlink ref="F238" r:id="rId17" display="https://podminky.urs.cz/item/CS_URS_2022_01/953312115"/>
    <hyperlink ref="F245" r:id="rId18" display="https://podminky.urs.cz/item/CS_URS_2022_01/953961217"/>
    <hyperlink ref="F251" r:id="rId19" display="https://podminky.urs.cz/item/CS_URS_2022_01/971033341"/>
    <hyperlink ref="F257" r:id="rId20" display="https://podminky.urs.cz/item/CS_URS_2022_01/971033381"/>
    <hyperlink ref="F265" r:id="rId21" display="https://podminky.urs.cz/item/CS_URS_2022_01/973041511"/>
    <hyperlink ref="F274" r:id="rId22" display="https://podminky.urs.cz/item/CS_URS_2022_01/974031135"/>
    <hyperlink ref="F281" r:id="rId23" display="https://podminky.urs.cz/item/CS_URS_2022_01/998014211"/>
    <hyperlink ref="F293" r:id="rId24" display="https://podminky.urs.cz/item/CS_URS_2022_01/712771101"/>
    <hyperlink ref="F301" r:id="rId25" display="https://podminky.urs.cz/item/CS_URS_2022_01/712771221"/>
    <hyperlink ref="F309" r:id="rId26" display="https://podminky.urs.cz/item/CS_URS_2022_01/712771411"/>
    <hyperlink ref="F317" r:id="rId27" display="https://podminky.urs.cz/item/CS_URS_2022_01/712771521"/>
    <hyperlink ref="F324" r:id="rId28" display="https://podminky.urs.cz/item/CS_URS_2022_01/998712101"/>
    <hyperlink ref="F328" r:id="rId29" display="https://podminky.urs.cz/item/CS_URS_2022_01/713141151"/>
    <hyperlink ref="F337" r:id="rId30" display="https://podminky.urs.cz/item/CS_URS_2022_01/713141311"/>
    <hyperlink ref="F347" r:id="rId31" display="https://podminky.urs.cz/item/CS_URS_2022_01/998713101"/>
    <hyperlink ref="F351" r:id="rId32" display="https://podminky.urs.cz/item/CS_URS_2022_01/721173401"/>
    <hyperlink ref="F356" r:id="rId33" display="https://podminky.urs.cz/item/CS_URS_2022_01/998721101"/>
    <hyperlink ref="F360" r:id="rId34" display="https://podminky.urs.cz/item/CS_URS_2022_01/722174002"/>
    <hyperlink ref="F367" r:id="rId35" display="https://podminky.urs.cz/item/CS_URS_2022_01/998722101"/>
    <hyperlink ref="F371" r:id="rId36" display="https://podminky.urs.cz/item/CS_URS_2022_01/741110061"/>
    <hyperlink ref="F379" r:id="rId37" display="https://podminky.urs.cz/item/CS_URS_2022_01/741112061"/>
    <hyperlink ref="F384" r:id="rId38" display="https://podminky.urs.cz/item/CS_URS_2022_01/741122015"/>
    <hyperlink ref="F391" r:id="rId39" display="https://podminky.urs.cz/item/CS_URS_2022_01/741122016"/>
    <hyperlink ref="F397" r:id="rId40" display="https://podminky.urs.cz/item/CS_URS_2022_01/741130001"/>
    <hyperlink ref="F403" r:id="rId41" display="https://podminky.urs.cz/item/CS_URS_2022_01/741210002"/>
    <hyperlink ref="F408" r:id="rId42" display="https://podminky.urs.cz/item/CS_URS_2022_01/741310003"/>
    <hyperlink ref="F413" r:id="rId43" display="https://podminky.urs.cz/item/CS_URS_2022_01/741313002"/>
    <hyperlink ref="F418" r:id="rId44" display="https://podminky.urs.cz/item/CS_URS_2022_01/741320105"/>
    <hyperlink ref="F423" r:id="rId45" display="https://podminky.urs.cz/item/CS_URS_2022_01/741370031"/>
    <hyperlink ref="F432" r:id="rId46" display="https://podminky.urs.cz/item/CS_URS_2022_01/741372101"/>
    <hyperlink ref="F437" r:id="rId47" display="https://podminky.urs.cz/item/CS_URS_2022_01/741810002"/>
    <hyperlink ref="F442" r:id="rId48" display="https://podminky.urs.cz/item/CS_URS_2022_01/998741101"/>
    <hyperlink ref="F446" r:id="rId49" display="https://podminky.urs.cz/item/CS_URS_2022_01/75171111R"/>
    <hyperlink ref="F449" r:id="rId50" display="https://podminky.urs.cz/item/CS_URS_2022_01/75172111R"/>
    <hyperlink ref="F457" r:id="rId51" display="https://podminky.urs.cz/item/CS_URS_2022_01/762951013"/>
    <hyperlink ref="F463" r:id="rId52" display="https://podminky.urs.cz/item/CS_URS_2022_01/762951101"/>
    <hyperlink ref="F466" r:id="rId53" display="https://podminky.urs.cz/item/CS_URS_2022_01/762952044"/>
    <hyperlink ref="F472" r:id="rId54" display="https://podminky.urs.cz/item/CS_URS_2022_01/998762101"/>
    <hyperlink ref="F476" r:id="rId55" display="https://podminky.urs.cz/item/CS_URS_2022_01/763131432"/>
    <hyperlink ref="F481" r:id="rId56" display="https://podminky.urs.cz/item/CS_URS_2022_01/763131714"/>
    <hyperlink ref="F484" r:id="rId57" display="https://podminky.urs.cz/item/CS_URS_2022_01/763135611"/>
    <hyperlink ref="F490" r:id="rId58" display="https://podminky.urs.cz/item/CS_URS_2022_01/998763301"/>
    <hyperlink ref="F494" r:id="rId59" display="https://podminky.urs.cz/item/CS_URS_2022_01/764224405"/>
    <hyperlink ref="F499" r:id="rId60" display="https://podminky.urs.cz/item/CS_URS_2022_01/764225445"/>
    <hyperlink ref="F502" r:id="rId61" display="https://podminky.urs.cz/item/CS_URS_2022_01/764521444"/>
    <hyperlink ref="F505" r:id="rId62" display="https://podminky.urs.cz/item/CS_URS_2022_01/764525411"/>
    <hyperlink ref="F508" r:id="rId63" display="https://podminky.urs.cz/item/CS_URS_2022_01/764528422"/>
    <hyperlink ref="F512" r:id="rId64" display="https://podminky.urs.cz/item/CS_URS_2022_01/998764101"/>
    <hyperlink ref="F516" r:id="rId65" display="https://podminky.urs.cz/item/CS_URS_2022_01/767163121"/>
    <hyperlink ref="F523" r:id="rId66" display="https://podminky.urs.cz/item/CS_URS_2022_01/767316310"/>
    <hyperlink ref="F528" r:id="rId67" display="https://podminky.urs.cz/item/CS_URS_2022_01/767316312"/>
    <hyperlink ref="F533" r:id="rId68" display="https://podminky.urs.cz/item/CS_URS_2022_01/767391112"/>
    <hyperlink ref="F542" r:id="rId69" display="https://podminky.urs.cz/item/CS_URS_2022_01/767581801"/>
    <hyperlink ref="F548" r:id="rId70" display="https://podminky.urs.cz/item/CS_URS_2022_01/767620114"/>
    <hyperlink ref="F577" r:id="rId71" display="https://podminky.urs.cz/item/CS_URS_2022_01/767995114R"/>
    <hyperlink ref="F616" r:id="rId72" display="https://podminky.urs.cz/item/CS_URS_2022_01/998767101"/>
    <hyperlink ref="F620" r:id="rId73" display="https://podminky.urs.cz/item/CS_URS_2022_01/789326431"/>
    <hyperlink ref="F643" r:id="rId74" display="https://podminky.urs.cz/item/CS_URS_2022_01/460680451"/>
    <hyperlink ref="F646" r:id="rId75" display="https://podminky.urs.cz/item/CS_URS_2022_01/460680581"/>
    <hyperlink ref="F649" r:id="rId76" display="https://podminky.urs.cz/item/CS_URS_2022_01/46071005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Přístavba krytého sezení, vč. zastřešení vstupu do budovy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2. 3. 2020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34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3.25" customHeight="1">
      <c r="A27" s="139"/>
      <c r="B27" s="140"/>
      <c r="C27" s="139"/>
      <c r="D27" s="139"/>
      <c r="E27" s="141" t="s">
        <v>39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ROUND((SUM(BE84:BE110)),2)</f>
        <v>0</v>
      </c>
      <c r="G33" s="39"/>
      <c r="H33" s="39"/>
      <c r="I33" s="149">
        <v>0.21</v>
      </c>
      <c r="J33" s="148">
        <f>ROUND(((SUM(BE84:BE110))*I33),2)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ROUND((SUM(BF84:BF110)),2)</f>
        <v>0</v>
      </c>
      <c r="G34" s="39"/>
      <c r="H34" s="39"/>
      <c r="I34" s="149">
        <v>0.15</v>
      </c>
      <c r="J34" s="148">
        <f>ROUND(((SUM(BF84:BF110))*I34),2)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ROUND((SUM(BG84:BG110)),2)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ROUND((SUM(BH84:BH110)),2)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ROUND((SUM(BI84:BI110)),2)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Přístavba krytého sezení, vč. zastřešení vstupu do budovy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Kladno</v>
      </c>
      <c r="G52" s="41"/>
      <c r="H52" s="41"/>
      <c r="I52" s="33" t="s">
        <v>23</v>
      </c>
      <c r="J52" s="73" t="str">
        <f>IF(J12="","",J12)</f>
        <v>2. 3. 2020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SOŠ a SOU Kladno, Nám. E. Beneše 2353, Kladno </v>
      </c>
      <c r="G54" s="41"/>
      <c r="H54" s="41"/>
      <c r="I54" s="33" t="s">
        <v>31</v>
      </c>
      <c r="J54" s="37" t="str">
        <f>E21</f>
        <v>Projekt Kladno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954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955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956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957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958</v>
      </c>
      <c r="E64" s="175"/>
      <c r="F64" s="175"/>
      <c r="G64" s="175"/>
      <c r="H64" s="175"/>
      <c r="I64" s="175"/>
      <c r="J64" s="176">
        <f>J107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118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Přístavba krytého sezení, vč. zastřešení vstupu do budovy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89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VON - Vedlejší a ostatní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Kladno</v>
      </c>
      <c r="G78" s="41"/>
      <c r="H78" s="41"/>
      <c r="I78" s="33" t="s">
        <v>23</v>
      </c>
      <c r="J78" s="73" t="str">
        <f>IF(J12="","",J12)</f>
        <v>2. 3. 2020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SOŠ a SOU Kladno, Nám. E. Beneše 2353, Kladno </v>
      </c>
      <c r="G80" s="41"/>
      <c r="H80" s="41"/>
      <c r="I80" s="33" t="s">
        <v>31</v>
      </c>
      <c r="J80" s="37" t="str">
        <f>E21</f>
        <v>Projekt Kladno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119</v>
      </c>
      <c r="D83" s="181" t="s">
        <v>59</v>
      </c>
      <c r="E83" s="181" t="s">
        <v>55</v>
      </c>
      <c r="F83" s="181" t="s">
        <v>56</v>
      </c>
      <c r="G83" s="181" t="s">
        <v>120</v>
      </c>
      <c r="H83" s="181" t="s">
        <v>121</v>
      </c>
      <c r="I83" s="181" t="s">
        <v>122</v>
      </c>
      <c r="J83" s="181" t="s">
        <v>93</v>
      </c>
      <c r="K83" s="182" t="s">
        <v>123</v>
      </c>
      <c r="L83" s="183"/>
      <c r="M83" s="93" t="s">
        <v>19</v>
      </c>
      <c r="N83" s="94" t="s">
        <v>44</v>
      </c>
      <c r="O83" s="94" t="s">
        <v>124</v>
      </c>
      <c r="P83" s="94" t="s">
        <v>125</v>
      </c>
      <c r="Q83" s="94" t="s">
        <v>126</v>
      </c>
      <c r="R83" s="94" t="s">
        <v>127</v>
      </c>
      <c r="S83" s="94" t="s">
        <v>128</v>
      </c>
      <c r="T83" s="95" t="s">
        <v>129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130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94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959</v>
      </c>
      <c r="F85" s="192" t="s">
        <v>960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P86+P96+P100+P107</f>
        <v>0</v>
      </c>
      <c r="Q85" s="197"/>
      <c r="R85" s="198">
        <f>R86+R96+R100+R107</f>
        <v>0</v>
      </c>
      <c r="S85" s="197"/>
      <c r="T85" s="199">
        <f>T86+T96+T100+T107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174</v>
      </c>
      <c r="AT85" s="201" t="s">
        <v>73</v>
      </c>
      <c r="AU85" s="201" t="s">
        <v>74</v>
      </c>
      <c r="AY85" s="200" t="s">
        <v>133</v>
      </c>
      <c r="BK85" s="202">
        <f>BK86+BK96+BK100+BK107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961</v>
      </c>
      <c r="F86" s="203" t="s">
        <v>962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SUM(P87:P95)</f>
        <v>0</v>
      </c>
      <c r="Q86" s="197"/>
      <c r="R86" s="198">
        <f>SUM(R87:R95)</f>
        <v>0</v>
      </c>
      <c r="S86" s="197"/>
      <c r="T86" s="199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174</v>
      </c>
      <c r="AT86" s="201" t="s">
        <v>73</v>
      </c>
      <c r="AU86" s="201" t="s">
        <v>82</v>
      </c>
      <c r="AY86" s="200" t="s">
        <v>133</v>
      </c>
      <c r="BK86" s="202">
        <f>SUM(BK87:BK95)</f>
        <v>0</v>
      </c>
    </row>
    <row r="87" spans="1:65" s="2" customFormat="1" ht="16.5" customHeight="1">
      <c r="A87" s="39"/>
      <c r="B87" s="40"/>
      <c r="C87" s="205" t="s">
        <v>82</v>
      </c>
      <c r="D87" s="205" t="s">
        <v>135</v>
      </c>
      <c r="E87" s="206" t="s">
        <v>963</v>
      </c>
      <c r="F87" s="207" t="s">
        <v>964</v>
      </c>
      <c r="G87" s="208" t="s">
        <v>177</v>
      </c>
      <c r="H87" s="209">
        <v>1</v>
      </c>
      <c r="I87" s="210"/>
      <c r="J87" s="211">
        <f>ROUND(I87*H87,2)</f>
        <v>0</v>
      </c>
      <c r="K87" s="207" t="s">
        <v>875</v>
      </c>
      <c r="L87" s="45"/>
      <c r="M87" s="212" t="s">
        <v>19</v>
      </c>
      <c r="N87" s="213" t="s">
        <v>45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965</v>
      </c>
      <c r="AT87" s="216" t="s">
        <v>135</v>
      </c>
      <c r="AU87" s="216" t="s">
        <v>84</v>
      </c>
      <c r="AY87" s="18" t="s">
        <v>133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82</v>
      </c>
      <c r="BK87" s="217">
        <f>ROUND(I87*H87,2)</f>
        <v>0</v>
      </c>
      <c r="BL87" s="18" t="s">
        <v>965</v>
      </c>
      <c r="BM87" s="216" t="s">
        <v>966</v>
      </c>
    </row>
    <row r="88" spans="1:47" s="2" customFormat="1" ht="12">
      <c r="A88" s="39"/>
      <c r="B88" s="40"/>
      <c r="C88" s="41"/>
      <c r="D88" s="218" t="s">
        <v>142</v>
      </c>
      <c r="E88" s="41"/>
      <c r="F88" s="219" t="s">
        <v>964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142</v>
      </c>
      <c r="AU88" s="18" t="s">
        <v>84</v>
      </c>
    </row>
    <row r="89" spans="1:47" s="2" customFormat="1" ht="12">
      <c r="A89" s="39"/>
      <c r="B89" s="40"/>
      <c r="C89" s="41"/>
      <c r="D89" s="223" t="s">
        <v>149</v>
      </c>
      <c r="E89" s="41"/>
      <c r="F89" s="224" t="s">
        <v>967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149</v>
      </c>
      <c r="AU89" s="18" t="s">
        <v>84</v>
      </c>
    </row>
    <row r="90" spans="1:65" s="2" customFormat="1" ht="16.5" customHeight="1">
      <c r="A90" s="39"/>
      <c r="B90" s="40"/>
      <c r="C90" s="205" t="s">
        <v>84</v>
      </c>
      <c r="D90" s="205" t="s">
        <v>135</v>
      </c>
      <c r="E90" s="206" t="s">
        <v>968</v>
      </c>
      <c r="F90" s="207" t="s">
        <v>969</v>
      </c>
      <c r="G90" s="208" t="s">
        <v>177</v>
      </c>
      <c r="H90" s="209">
        <v>1</v>
      </c>
      <c r="I90" s="210"/>
      <c r="J90" s="211">
        <f>ROUND(I90*H90,2)</f>
        <v>0</v>
      </c>
      <c r="K90" s="207" t="s">
        <v>875</v>
      </c>
      <c r="L90" s="45"/>
      <c r="M90" s="212" t="s">
        <v>19</v>
      </c>
      <c r="N90" s="213" t="s">
        <v>45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965</v>
      </c>
      <c r="AT90" s="216" t="s">
        <v>135</v>
      </c>
      <c r="AU90" s="216" t="s">
        <v>84</v>
      </c>
      <c r="AY90" s="18" t="s">
        <v>133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82</v>
      </c>
      <c r="BK90" s="217">
        <f>ROUND(I90*H90,2)</f>
        <v>0</v>
      </c>
      <c r="BL90" s="18" t="s">
        <v>965</v>
      </c>
      <c r="BM90" s="216" t="s">
        <v>970</v>
      </c>
    </row>
    <row r="91" spans="1:47" s="2" customFormat="1" ht="12">
      <c r="A91" s="39"/>
      <c r="B91" s="40"/>
      <c r="C91" s="41"/>
      <c r="D91" s="218" t="s">
        <v>142</v>
      </c>
      <c r="E91" s="41"/>
      <c r="F91" s="219" t="s">
        <v>969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142</v>
      </c>
      <c r="AU91" s="18" t="s">
        <v>84</v>
      </c>
    </row>
    <row r="92" spans="1:47" s="2" customFormat="1" ht="12">
      <c r="A92" s="39"/>
      <c r="B92" s="40"/>
      <c r="C92" s="41"/>
      <c r="D92" s="223" t="s">
        <v>149</v>
      </c>
      <c r="E92" s="41"/>
      <c r="F92" s="224" t="s">
        <v>971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149</v>
      </c>
      <c r="AU92" s="18" t="s">
        <v>84</v>
      </c>
    </row>
    <row r="93" spans="1:65" s="2" customFormat="1" ht="16.5" customHeight="1">
      <c r="A93" s="39"/>
      <c r="B93" s="40"/>
      <c r="C93" s="205" t="s">
        <v>157</v>
      </c>
      <c r="D93" s="205" t="s">
        <v>135</v>
      </c>
      <c r="E93" s="206" t="s">
        <v>972</v>
      </c>
      <c r="F93" s="207" t="s">
        <v>973</v>
      </c>
      <c r="G93" s="208" t="s">
        <v>177</v>
      </c>
      <c r="H93" s="209">
        <v>1</v>
      </c>
      <c r="I93" s="210"/>
      <c r="J93" s="211">
        <f>ROUND(I93*H93,2)</f>
        <v>0</v>
      </c>
      <c r="K93" s="207" t="s">
        <v>875</v>
      </c>
      <c r="L93" s="45"/>
      <c r="M93" s="212" t="s">
        <v>19</v>
      </c>
      <c r="N93" s="213" t="s">
        <v>45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965</v>
      </c>
      <c r="AT93" s="216" t="s">
        <v>135</v>
      </c>
      <c r="AU93" s="216" t="s">
        <v>84</v>
      </c>
      <c r="AY93" s="18" t="s">
        <v>133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82</v>
      </c>
      <c r="BK93" s="217">
        <f>ROUND(I93*H93,2)</f>
        <v>0</v>
      </c>
      <c r="BL93" s="18" t="s">
        <v>965</v>
      </c>
      <c r="BM93" s="216" t="s">
        <v>974</v>
      </c>
    </row>
    <row r="94" spans="1:47" s="2" customFormat="1" ht="12">
      <c r="A94" s="39"/>
      <c r="B94" s="40"/>
      <c r="C94" s="41"/>
      <c r="D94" s="218" t="s">
        <v>142</v>
      </c>
      <c r="E94" s="41"/>
      <c r="F94" s="219" t="s">
        <v>973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142</v>
      </c>
      <c r="AU94" s="18" t="s">
        <v>84</v>
      </c>
    </row>
    <row r="95" spans="1:47" s="2" customFormat="1" ht="12">
      <c r="A95" s="39"/>
      <c r="B95" s="40"/>
      <c r="C95" s="41"/>
      <c r="D95" s="223" t="s">
        <v>149</v>
      </c>
      <c r="E95" s="41"/>
      <c r="F95" s="224" t="s">
        <v>975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149</v>
      </c>
      <c r="AU95" s="18" t="s">
        <v>84</v>
      </c>
    </row>
    <row r="96" spans="1:63" s="12" customFormat="1" ht="22.8" customHeight="1">
      <c r="A96" s="12"/>
      <c r="B96" s="189"/>
      <c r="C96" s="190"/>
      <c r="D96" s="191" t="s">
        <v>73</v>
      </c>
      <c r="E96" s="203" t="s">
        <v>976</v>
      </c>
      <c r="F96" s="203" t="s">
        <v>977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174</v>
      </c>
      <c r="AT96" s="201" t="s">
        <v>73</v>
      </c>
      <c r="AU96" s="201" t="s">
        <v>82</v>
      </c>
      <c r="AY96" s="200" t="s">
        <v>133</v>
      </c>
      <c r="BK96" s="202">
        <f>SUM(BK97:BK99)</f>
        <v>0</v>
      </c>
    </row>
    <row r="97" spans="1:65" s="2" customFormat="1" ht="16.5" customHeight="1">
      <c r="A97" s="39"/>
      <c r="B97" s="40"/>
      <c r="C97" s="205" t="s">
        <v>140</v>
      </c>
      <c r="D97" s="205" t="s">
        <v>135</v>
      </c>
      <c r="E97" s="206" t="s">
        <v>978</v>
      </c>
      <c r="F97" s="207" t="s">
        <v>977</v>
      </c>
      <c r="G97" s="208" t="s">
        <v>979</v>
      </c>
      <c r="H97" s="272"/>
      <c r="I97" s="210"/>
      <c r="J97" s="211">
        <f>ROUND(I97*H97,2)</f>
        <v>0</v>
      </c>
      <c r="K97" s="207" t="s">
        <v>875</v>
      </c>
      <c r="L97" s="45"/>
      <c r="M97" s="212" t="s">
        <v>19</v>
      </c>
      <c r="N97" s="213" t="s">
        <v>45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965</v>
      </c>
      <c r="AT97" s="216" t="s">
        <v>135</v>
      </c>
      <c r="AU97" s="216" t="s">
        <v>84</v>
      </c>
      <c r="AY97" s="18" t="s">
        <v>133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82</v>
      </c>
      <c r="BK97" s="217">
        <f>ROUND(I97*H97,2)</f>
        <v>0</v>
      </c>
      <c r="BL97" s="18" t="s">
        <v>965</v>
      </c>
      <c r="BM97" s="216" t="s">
        <v>980</v>
      </c>
    </row>
    <row r="98" spans="1:47" s="2" customFormat="1" ht="12">
      <c r="A98" s="39"/>
      <c r="B98" s="40"/>
      <c r="C98" s="41"/>
      <c r="D98" s="218" t="s">
        <v>142</v>
      </c>
      <c r="E98" s="41"/>
      <c r="F98" s="219" t="s">
        <v>977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142</v>
      </c>
      <c r="AU98" s="18" t="s">
        <v>84</v>
      </c>
    </row>
    <row r="99" spans="1:47" s="2" customFormat="1" ht="12">
      <c r="A99" s="39"/>
      <c r="B99" s="40"/>
      <c r="C99" s="41"/>
      <c r="D99" s="223" t="s">
        <v>149</v>
      </c>
      <c r="E99" s="41"/>
      <c r="F99" s="224" t="s">
        <v>981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149</v>
      </c>
      <c r="AU99" s="18" t="s">
        <v>84</v>
      </c>
    </row>
    <row r="100" spans="1:63" s="12" customFormat="1" ht="22.8" customHeight="1">
      <c r="A100" s="12"/>
      <c r="B100" s="189"/>
      <c r="C100" s="190"/>
      <c r="D100" s="191" t="s">
        <v>73</v>
      </c>
      <c r="E100" s="203" t="s">
        <v>982</v>
      </c>
      <c r="F100" s="203" t="s">
        <v>983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SUM(P101:P106)</f>
        <v>0</v>
      </c>
      <c r="Q100" s="197"/>
      <c r="R100" s="198">
        <f>SUM(R101:R106)</f>
        <v>0</v>
      </c>
      <c r="S100" s="197"/>
      <c r="T100" s="199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174</v>
      </c>
      <c r="AT100" s="201" t="s">
        <v>73</v>
      </c>
      <c r="AU100" s="201" t="s">
        <v>82</v>
      </c>
      <c r="AY100" s="200" t="s">
        <v>133</v>
      </c>
      <c r="BK100" s="202">
        <f>SUM(BK101:BK106)</f>
        <v>0</v>
      </c>
    </row>
    <row r="101" spans="1:65" s="2" customFormat="1" ht="16.5" customHeight="1">
      <c r="A101" s="39"/>
      <c r="B101" s="40"/>
      <c r="C101" s="205" t="s">
        <v>174</v>
      </c>
      <c r="D101" s="205" t="s">
        <v>135</v>
      </c>
      <c r="E101" s="206" t="s">
        <v>984</v>
      </c>
      <c r="F101" s="207" t="s">
        <v>985</v>
      </c>
      <c r="G101" s="208" t="s">
        <v>979</v>
      </c>
      <c r="H101" s="272"/>
      <c r="I101" s="210"/>
      <c r="J101" s="211">
        <f>ROUND(I101*H101,2)</f>
        <v>0</v>
      </c>
      <c r="K101" s="207" t="s">
        <v>875</v>
      </c>
      <c r="L101" s="45"/>
      <c r="M101" s="212" t="s">
        <v>19</v>
      </c>
      <c r="N101" s="213" t="s">
        <v>45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965</v>
      </c>
      <c r="AT101" s="216" t="s">
        <v>135</v>
      </c>
      <c r="AU101" s="216" t="s">
        <v>84</v>
      </c>
      <c r="AY101" s="18" t="s">
        <v>133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82</v>
      </c>
      <c r="BK101" s="217">
        <f>ROUND(I101*H101,2)</f>
        <v>0</v>
      </c>
      <c r="BL101" s="18" t="s">
        <v>965</v>
      </c>
      <c r="BM101" s="216" t="s">
        <v>986</v>
      </c>
    </row>
    <row r="102" spans="1:47" s="2" customFormat="1" ht="12">
      <c r="A102" s="39"/>
      <c r="B102" s="40"/>
      <c r="C102" s="41"/>
      <c r="D102" s="218" t="s">
        <v>142</v>
      </c>
      <c r="E102" s="41"/>
      <c r="F102" s="219" t="s">
        <v>985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142</v>
      </c>
      <c r="AU102" s="18" t="s">
        <v>84</v>
      </c>
    </row>
    <row r="103" spans="1:47" s="2" customFormat="1" ht="12">
      <c r="A103" s="39"/>
      <c r="B103" s="40"/>
      <c r="C103" s="41"/>
      <c r="D103" s="223" t="s">
        <v>149</v>
      </c>
      <c r="E103" s="41"/>
      <c r="F103" s="224" t="s">
        <v>987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149</v>
      </c>
      <c r="AU103" s="18" t="s">
        <v>84</v>
      </c>
    </row>
    <row r="104" spans="1:65" s="2" customFormat="1" ht="16.5" customHeight="1">
      <c r="A104" s="39"/>
      <c r="B104" s="40"/>
      <c r="C104" s="205" t="s">
        <v>181</v>
      </c>
      <c r="D104" s="205" t="s">
        <v>135</v>
      </c>
      <c r="E104" s="206" t="s">
        <v>988</v>
      </c>
      <c r="F104" s="207" t="s">
        <v>989</v>
      </c>
      <c r="G104" s="208" t="s">
        <v>177</v>
      </c>
      <c r="H104" s="209">
        <v>1</v>
      </c>
      <c r="I104" s="210"/>
      <c r="J104" s="211">
        <f>ROUND(I104*H104,2)</f>
        <v>0</v>
      </c>
      <c r="K104" s="207" t="s">
        <v>875</v>
      </c>
      <c r="L104" s="45"/>
      <c r="M104" s="212" t="s">
        <v>19</v>
      </c>
      <c r="N104" s="213" t="s">
        <v>45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965</v>
      </c>
      <c r="AT104" s="216" t="s">
        <v>135</v>
      </c>
      <c r="AU104" s="216" t="s">
        <v>84</v>
      </c>
      <c r="AY104" s="18" t="s">
        <v>133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82</v>
      </c>
      <c r="BK104" s="217">
        <f>ROUND(I104*H104,2)</f>
        <v>0</v>
      </c>
      <c r="BL104" s="18" t="s">
        <v>965</v>
      </c>
      <c r="BM104" s="216" t="s">
        <v>990</v>
      </c>
    </row>
    <row r="105" spans="1:47" s="2" customFormat="1" ht="12">
      <c r="A105" s="39"/>
      <c r="B105" s="40"/>
      <c r="C105" s="41"/>
      <c r="D105" s="218" t="s">
        <v>142</v>
      </c>
      <c r="E105" s="41"/>
      <c r="F105" s="219" t="s">
        <v>989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142</v>
      </c>
      <c r="AU105" s="18" t="s">
        <v>84</v>
      </c>
    </row>
    <row r="106" spans="1:47" s="2" customFormat="1" ht="12">
      <c r="A106" s="39"/>
      <c r="B106" s="40"/>
      <c r="C106" s="41"/>
      <c r="D106" s="223" t="s">
        <v>149</v>
      </c>
      <c r="E106" s="41"/>
      <c r="F106" s="224" t="s">
        <v>991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149</v>
      </c>
      <c r="AU106" s="18" t="s">
        <v>84</v>
      </c>
    </row>
    <row r="107" spans="1:63" s="12" customFormat="1" ht="22.8" customHeight="1">
      <c r="A107" s="12"/>
      <c r="B107" s="189"/>
      <c r="C107" s="190"/>
      <c r="D107" s="191" t="s">
        <v>73</v>
      </c>
      <c r="E107" s="203" t="s">
        <v>992</v>
      </c>
      <c r="F107" s="203" t="s">
        <v>993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SUM(P108:P110)</f>
        <v>0</v>
      </c>
      <c r="Q107" s="197"/>
      <c r="R107" s="198">
        <f>SUM(R108:R110)</f>
        <v>0</v>
      </c>
      <c r="S107" s="197"/>
      <c r="T107" s="199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174</v>
      </c>
      <c r="AT107" s="201" t="s">
        <v>73</v>
      </c>
      <c r="AU107" s="201" t="s">
        <v>82</v>
      </c>
      <c r="AY107" s="200" t="s">
        <v>133</v>
      </c>
      <c r="BK107" s="202">
        <f>SUM(BK108:BK110)</f>
        <v>0</v>
      </c>
    </row>
    <row r="108" spans="1:65" s="2" customFormat="1" ht="16.5" customHeight="1">
      <c r="A108" s="39"/>
      <c r="B108" s="40"/>
      <c r="C108" s="205" t="s">
        <v>186</v>
      </c>
      <c r="D108" s="205" t="s">
        <v>135</v>
      </c>
      <c r="E108" s="206" t="s">
        <v>994</v>
      </c>
      <c r="F108" s="207" t="s">
        <v>995</v>
      </c>
      <c r="G108" s="208" t="s">
        <v>979</v>
      </c>
      <c r="H108" s="272"/>
      <c r="I108" s="210"/>
      <c r="J108" s="211">
        <f>ROUND(I108*H108,2)</f>
        <v>0</v>
      </c>
      <c r="K108" s="207" t="s">
        <v>875</v>
      </c>
      <c r="L108" s="45"/>
      <c r="M108" s="212" t="s">
        <v>19</v>
      </c>
      <c r="N108" s="213" t="s">
        <v>45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965</v>
      </c>
      <c r="AT108" s="216" t="s">
        <v>135</v>
      </c>
      <c r="AU108" s="216" t="s">
        <v>84</v>
      </c>
      <c r="AY108" s="18" t="s">
        <v>133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82</v>
      </c>
      <c r="BK108" s="217">
        <f>ROUND(I108*H108,2)</f>
        <v>0</v>
      </c>
      <c r="BL108" s="18" t="s">
        <v>965</v>
      </c>
      <c r="BM108" s="216" t="s">
        <v>996</v>
      </c>
    </row>
    <row r="109" spans="1:47" s="2" customFormat="1" ht="12">
      <c r="A109" s="39"/>
      <c r="B109" s="40"/>
      <c r="C109" s="41"/>
      <c r="D109" s="218" t="s">
        <v>142</v>
      </c>
      <c r="E109" s="41"/>
      <c r="F109" s="219" t="s">
        <v>995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142</v>
      </c>
      <c r="AU109" s="18" t="s">
        <v>84</v>
      </c>
    </row>
    <row r="110" spans="1:47" s="2" customFormat="1" ht="12">
      <c r="A110" s="39"/>
      <c r="B110" s="40"/>
      <c r="C110" s="41"/>
      <c r="D110" s="223" t="s">
        <v>149</v>
      </c>
      <c r="E110" s="41"/>
      <c r="F110" s="224" t="s">
        <v>997</v>
      </c>
      <c r="G110" s="41"/>
      <c r="H110" s="41"/>
      <c r="I110" s="220"/>
      <c r="J110" s="41"/>
      <c r="K110" s="41"/>
      <c r="L110" s="45"/>
      <c r="M110" s="268"/>
      <c r="N110" s="269"/>
      <c r="O110" s="270"/>
      <c r="P110" s="270"/>
      <c r="Q110" s="270"/>
      <c r="R110" s="270"/>
      <c r="S110" s="270"/>
      <c r="T110" s="271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149</v>
      </c>
      <c r="AU110" s="18" t="s">
        <v>84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83:K11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1_01/011103000"/>
    <hyperlink ref="F92" r:id="rId2" display="https://podminky.urs.cz/item/CS_URS_2021_01/011514000"/>
    <hyperlink ref="F95" r:id="rId3" display="https://podminky.urs.cz/item/CS_URS_2021_01/013294000"/>
    <hyperlink ref="F99" r:id="rId4" display="https://podminky.urs.cz/item/CS_URS_2021_01/030001000"/>
    <hyperlink ref="F103" r:id="rId5" display="https://podminky.urs.cz/item/CS_URS_2021_01/045002000"/>
    <hyperlink ref="F106" r:id="rId6" display="https://podminky.urs.cz/item/CS_URS_2021_01/049002000"/>
    <hyperlink ref="F110" r:id="rId7" display="https://podminky.urs.cz/item/CS_URS_2021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998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999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1000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1001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1002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1003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1004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1005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1006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1007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1008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81</v>
      </c>
      <c r="F18" s="284" t="s">
        <v>1009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1010</v>
      </c>
      <c r="F19" s="284" t="s">
        <v>1011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1012</v>
      </c>
      <c r="F20" s="284" t="s">
        <v>1013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85</v>
      </c>
      <c r="F21" s="284" t="s">
        <v>86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1014</v>
      </c>
      <c r="F22" s="284" t="s">
        <v>1015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1016</v>
      </c>
      <c r="F23" s="284" t="s">
        <v>1017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1018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1019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1020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1021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1022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1023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1024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1025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1026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119</v>
      </c>
      <c r="F36" s="284"/>
      <c r="G36" s="284" t="s">
        <v>1027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1028</v>
      </c>
      <c r="F37" s="284"/>
      <c r="G37" s="284" t="s">
        <v>1029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55</v>
      </c>
      <c r="F38" s="284"/>
      <c r="G38" s="284" t="s">
        <v>1030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56</v>
      </c>
      <c r="F39" s="284"/>
      <c r="G39" s="284" t="s">
        <v>1031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120</v>
      </c>
      <c r="F40" s="284"/>
      <c r="G40" s="284" t="s">
        <v>1032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121</v>
      </c>
      <c r="F41" s="284"/>
      <c r="G41" s="284" t="s">
        <v>1033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1034</v>
      </c>
      <c r="F42" s="284"/>
      <c r="G42" s="284" t="s">
        <v>1035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1036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1037</v>
      </c>
      <c r="F44" s="284"/>
      <c r="G44" s="284" t="s">
        <v>1038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123</v>
      </c>
      <c r="F45" s="284"/>
      <c r="G45" s="284" t="s">
        <v>1039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1040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1041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1042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1043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1044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1045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1046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1047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1048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1049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1050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1051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1052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1053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1054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1055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1056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1057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1058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1059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1060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1061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1062</v>
      </c>
      <c r="D76" s="302"/>
      <c r="E76" s="302"/>
      <c r="F76" s="302" t="s">
        <v>1063</v>
      </c>
      <c r="G76" s="303"/>
      <c r="H76" s="302" t="s">
        <v>56</v>
      </c>
      <c r="I76" s="302" t="s">
        <v>59</v>
      </c>
      <c r="J76" s="302" t="s">
        <v>1064</v>
      </c>
      <c r="K76" s="301"/>
    </row>
    <row r="77" spans="2:11" s="1" customFormat="1" ht="17.25" customHeight="1">
      <c r="B77" s="299"/>
      <c r="C77" s="304" t="s">
        <v>1065</v>
      </c>
      <c r="D77" s="304"/>
      <c r="E77" s="304"/>
      <c r="F77" s="305" t="s">
        <v>1066</v>
      </c>
      <c r="G77" s="306"/>
      <c r="H77" s="304"/>
      <c r="I77" s="304"/>
      <c r="J77" s="304" t="s">
        <v>1067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55</v>
      </c>
      <c r="D79" s="309"/>
      <c r="E79" s="309"/>
      <c r="F79" s="310" t="s">
        <v>1068</v>
      </c>
      <c r="G79" s="311"/>
      <c r="H79" s="287" t="s">
        <v>1069</v>
      </c>
      <c r="I79" s="287" t="s">
        <v>1070</v>
      </c>
      <c r="J79" s="287">
        <v>20</v>
      </c>
      <c r="K79" s="301"/>
    </row>
    <row r="80" spans="2:11" s="1" customFormat="1" ht="15" customHeight="1">
      <c r="B80" s="299"/>
      <c r="C80" s="287" t="s">
        <v>1071</v>
      </c>
      <c r="D80" s="287"/>
      <c r="E80" s="287"/>
      <c r="F80" s="310" t="s">
        <v>1068</v>
      </c>
      <c r="G80" s="311"/>
      <c r="H80" s="287" t="s">
        <v>1072</v>
      </c>
      <c r="I80" s="287" t="s">
        <v>1070</v>
      </c>
      <c r="J80" s="287">
        <v>120</v>
      </c>
      <c r="K80" s="301"/>
    </row>
    <row r="81" spans="2:11" s="1" customFormat="1" ht="15" customHeight="1">
      <c r="B81" s="312"/>
      <c r="C81" s="287" t="s">
        <v>1073</v>
      </c>
      <c r="D81" s="287"/>
      <c r="E81" s="287"/>
      <c r="F81" s="310" t="s">
        <v>1074</v>
      </c>
      <c r="G81" s="311"/>
      <c r="H81" s="287" t="s">
        <v>1075</v>
      </c>
      <c r="I81" s="287" t="s">
        <v>1070</v>
      </c>
      <c r="J81" s="287">
        <v>50</v>
      </c>
      <c r="K81" s="301"/>
    </row>
    <row r="82" spans="2:11" s="1" customFormat="1" ht="15" customHeight="1">
      <c r="B82" s="312"/>
      <c r="C82" s="287" t="s">
        <v>1076</v>
      </c>
      <c r="D82" s="287"/>
      <c r="E82" s="287"/>
      <c r="F82" s="310" t="s">
        <v>1068</v>
      </c>
      <c r="G82" s="311"/>
      <c r="H82" s="287" t="s">
        <v>1077</v>
      </c>
      <c r="I82" s="287" t="s">
        <v>1078</v>
      </c>
      <c r="J82" s="287"/>
      <c r="K82" s="301"/>
    </row>
    <row r="83" spans="2:11" s="1" customFormat="1" ht="15" customHeight="1">
      <c r="B83" s="312"/>
      <c r="C83" s="313" t="s">
        <v>1079</v>
      </c>
      <c r="D83" s="313"/>
      <c r="E83" s="313"/>
      <c r="F83" s="314" t="s">
        <v>1074</v>
      </c>
      <c r="G83" s="313"/>
      <c r="H83" s="313" t="s">
        <v>1080</v>
      </c>
      <c r="I83" s="313" t="s">
        <v>1070</v>
      </c>
      <c r="J83" s="313">
        <v>15</v>
      </c>
      <c r="K83" s="301"/>
    </row>
    <row r="84" spans="2:11" s="1" customFormat="1" ht="15" customHeight="1">
      <c r="B84" s="312"/>
      <c r="C84" s="313" t="s">
        <v>1081</v>
      </c>
      <c r="D84" s="313"/>
      <c r="E84" s="313"/>
      <c r="F84" s="314" t="s">
        <v>1074</v>
      </c>
      <c r="G84" s="313"/>
      <c r="H84" s="313" t="s">
        <v>1082</v>
      </c>
      <c r="I84" s="313" t="s">
        <v>1070</v>
      </c>
      <c r="J84" s="313">
        <v>15</v>
      </c>
      <c r="K84" s="301"/>
    </row>
    <row r="85" spans="2:11" s="1" customFormat="1" ht="15" customHeight="1">
      <c r="B85" s="312"/>
      <c r="C85" s="313" t="s">
        <v>1083</v>
      </c>
      <c r="D85" s="313"/>
      <c r="E85" s="313"/>
      <c r="F85" s="314" t="s">
        <v>1074</v>
      </c>
      <c r="G85" s="313"/>
      <c r="H85" s="313" t="s">
        <v>1084</v>
      </c>
      <c r="I85" s="313" t="s">
        <v>1070</v>
      </c>
      <c r="J85" s="313">
        <v>20</v>
      </c>
      <c r="K85" s="301"/>
    </row>
    <row r="86" spans="2:11" s="1" customFormat="1" ht="15" customHeight="1">
      <c r="B86" s="312"/>
      <c r="C86" s="313" t="s">
        <v>1085</v>
      </c>
      <c r="D86" s="313"/>
      <c r="E86" s="313"/>
      <c r="F86" s="314" t="s">
        <v>1074</v>
      </c>
      <c r="G86" s="313"/>
      <c r="H86" s="313" t="s">
        <v>1086</v>
      </c>
      <c r="I86" s="313" t="s">
        <v>1070</v>
      </c>
      <c r="J86" s="313">
        <v>20</v>
      </c>
      <c r="K86" s="301"/>
    </row>
    <row r="87" spans="2:11" s="1" customFormat="1" ht="15" customHeight="1">
      <c r="B87" s="312"/>
      <c r="C87" s="287" t="s">
        <v>1087</v>
      </c>
      <c r="D87" s="287"/>
      <c r="E87" s="287"/>
      <c r="F87" s="310" t="s">
        <v>1074</v>
      </c>
      <c r="G87" s="311"/>
      <c r="H87" s="287" t="s">
        <v>1088</v>
      </c>
      <c r="I87" s="287" t="s">
        <v>1070</v>
      </c>
      <c r="J87" s="287">
        <v>50</v>
      </c>
      <c r="K87" s="301"/>
    </row>
    <row r="88" spans="2:11" s="1" customFormat="1" ht="15" customHeight="1">
      <c r="B88" s="312"/>
      <c r="C88" s="287" t="s">
        <v>1089</v>
      </c>
      <c r="D88" s="287"/>
      <c r="E88" s="287"/>
      <c r="F88" s="310" t="s">
        <v>1074</v>
      </c>
      <c r="G88" s="311"/>
      <c r="H88" s="287" t="s">
        <v>1090</v>
      </c>
      <c r="I88" s="287" t="s">
        <v>1070</v>
      </c>
      <c r="J88" s="287">
        <v>20</v>
      </c>
      <c r="K88" s="301"/>
    </row>
    <row r="89" spans="2:11" s="1" customFormat="1" ht="15" customHeight="1">
      <c r="B89" s="312"/>
      <c r="C89" s="287" t="s">
        <v>1091</v>
      </c>
      <c r="D89" s="287"/>
      <c r="E89" s="287"/>
      <c r="F89" s="310" t="s">
        <v>1074</v>
      </c>
      <c r="G89" s="311"/>
      <c r="H89" s="287" t="s">
        <v>1092</v>
      </c>
      <c r="I89" s="287" t="s">
        <v>1070</v>
      </c>
      <c r="J89" s="287">
        <v>20</v>
      </c>
      <c r="K89" s="301"/>
    </row>
    <row r="90" spans="2:11" s="1" customFormat="1" ht="15" customHeight="1">
      <c r="B90" s="312"/>
      <c r="C90" s="287" t="s">
        <v>1093</v>
      </c>
      <c r="D90" s="287"/>
      <c r="E90" s="287"/>
      <c r="F90" s="310" t="s">
        <v>1074</v>
      </c>
      <c r="G90" s="311"/>
      <c r="H90" s="287" t="s">
        <v>1094</v>
      </c>
      <c r="I90" s="287" t="s">
        <v>1070</v>
      </c>
      <c r="J90" s="287">
        <v>50</v>
      </c>
      <c r="K90" s="301"/>
    </row>
    <row r="91" spans="2:11" s="1" customFormat="1" ht="15" customHeight="1">
      <c r="B91" s="312"/>
      <c r="C91" s="287" t="s">
        <v>1095</v>
      </c>
      <c r="D91" s="287"/>
      <c r="E91" s="287"/>
      <c r="F91" s="310" t="s">
        <v>1074</v>
      </c>
      <c r="G91" s="311"/>
      <c r="H91" s="287" t="s">
        <v>1095</v>
      </c>
      <c r="I91" s="287" t="s">
        <v>1070</v>
      </c>
      <c r="J91" s="287">
        <v>50</v>
      </c>
      <c r="K91" s="301"/>
    </row>
    <row r="92" spans="2:11" s="1" customFormat="1" ht="15" customHeight="1">
      <c r="B92" s="312"/>
      <c r="C92" s="287" t="s">
        <v>1096</v>
      </c>
      <c r="D92" s="287"/>
      <c r="E92" s="287"/>
      <c r="F92" s="310" t="s">
        <v>1074</v>
      </c>
      <c r="G92" s="311"/>
      <c r="H92" s="287" t="s">
        <v>1097</v>
      </c>
      <c r="I92" s="287" t="s">
        <v>1070</v>
      </c>
      <c r="J92" s="287">
        <v>255</v>
      </c>
      <c r="K92" s="301"/>
    </row>
    <row r="93" spans="2:11" s="1" customFormat="1" ht="15" customHeight="1">
      <c r="B93" s="312"/>
      <c r="C93" s="287" t="s">
        <v>1098</v>
      </c>
      <c r="D93" s="287"/>
      <c r="E93" s="287"/>
      <c r="F93" s="310" t="s">
        <v>1068</v>
      </c>
      <c r="G93" s="311"/>
      <c r="H93" s="287" t="s">
        <v>1099</v>
      </c>
      <c r="I93" s="287" t="s">
        <v>1100</v>
      </c>
      <c r="J93" s="287"/>
      <c r="K93" s="301"/>
    </row>
    <row r="94" spans="2:11" s="1" customFormat="1" ht="15" customHeight="1">
      <c r="B94" s="312"/>
      <c r="C94" s="287" t="s">
        <v>1101</v>
      </c>
      <c r="D94" s="287"/>
      <c r="E94" s="287"/>
      <c r="F94" s="310" t="s">
        <v>1068</v>
      </c>
      <c r="G94" s="311"/>
      <c r="H94" s="287" t="s">
        <v>1102</v>
      </c>
      <c r="I94" s="287" t="s">
        <v>1103</v>
      </c>
      <c r="J94" s="287"/>
      <c r="K94" s="301"/>
    </row>
    <row r="95" spans="2:11" s="1" customFormat="1" ht="15" customHeight="1">
      <c r="B95" s="312"/>
      <c r="C95" s="287" t="s">
        <v>1104</v>
      </c>
      <c r="D95" s="287"/>
      <c r="E95" s="287"/>
      <c r="F95" s="310" t="s">
        <v>1068</v>
      </c>
      <c r="G95" s="311"/>
      <c r="H95" s="287" t="s">
        <v>1104</v>
      </c>
      <c r="I95" s="287" t="s">
        <v>1103</v>
      </c>
      <c r="J95" s="287"/>
      <c r="K95" s="301"/>
    </row>
    <row r="96" spans="2:11" s="1" customFormat="1" ht="15" customHeight="1">
      <c r="B96" s="312"/>
      <c r="C96" s="287" t="s">
        <v>40</v>
      </c>
      <c r="D96" s="287"/>
      <c r="E96" s="287"/>
      <c r="F96" s="310" t="s">
        <v>1068</v>
      </c>
      <c r="G96" s="311"/>
      <c r="H96" s="287" t="s">
        <v>1105</v>
      </c>
      <c r="I96" s="287" t="s">
        <v>1103</v>
      </c>
      <c r="J96" s="287"/>
      <c r="K96" s="301"/>
    </row>
    <row r="97" spans="2:11" s="1" customFormat="1" ht="15" customHeight="1">
      <c r="B97" s="312"/>
      <c r="C97" s="287" t="s">
        <v>50</v>
      </c>
      <c r="D97" s="287"/>
      <c r="E97" s="287"/>
      <c r="F97" s="310" t="s">
        <v>1068</v>
      </c>
      <c r="G97" s="311"/>
      <c r="H97" s="287" t="s">
        <v>1106</v>
      </c>
      <c r="I97" s="287" t="s">
        <v>1103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1107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1062</v>
      </c>
      <c r="D103" s="302"/>
      <c r="E103" s="302"/>
      <c r="F103" s="302" t="s">
        <v>1063</v>
      </c>
      <c r="G103" s="303"/>
      <c r="H103" s="302" t="s">
        <v>56</v>
      </c>
      <c r="I103" s="302" t="s">
        <v>59</v>
      </c>
      <c r="J103" s="302" t="s">
        <v>1064</v>
      </c>
      <c r="K103" s="301"/>
    </row>
    <row r="104" spans="2:11" s="1" customFormat="1" ht="17.25" customHeight="1">
      <c r="B104" s="299"/>
      <c r="C104" s="304" t="s">
        <v>1065</v>
      </c>
      <c r="D104" s="304"/>
      <c r="E104" s="304"/>
      <c r="F104" s="305" t="s">
        <v>1066</v>
      </c>
      <c r="G104" s="306"/>
      <c r="H104" s="304"/>
      <c r="I104" s="304"/>
      <c r="J104" s="304" t="s">
        <v>1067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55</v>
      </c>
      <c r="D106" s="309"/>
      <c r="E106" s="309"/>
      <c r="F106" s="310" t="s">
        <v>1068</v>
      </c>
      <c r="G106" s="287"/>
      <c r="H106" s="287" t="s">
        <v>1108</v>
      </c>
      <c r="I106" s="287" t="s">
        <v>1070</v>
      </c>
      <c r="J106" s="287">
        <v>20</v>
      </c>
      <c r="K106" s="301"/>
    </row>
    <row r="107" spans="2:11" s="1" customFormat="1" ht="15" customHeight="1">
      <c r="B107" s="299"/>
      <c r="C107" s="287" t="s">
        <v>1071</v>
      </c>
      <c r="D107" s="287"/>
      <c r="E107" s="287"/>
      <c r="F107" s="310" t="s">
        <v>1068</v>
      </c>
      <c r="G107" s="287"/>
      <c r="H107" s="287" t="s">
        <v>1108</v>
      </c>
      <c r="I107" s="287" t="s">
        <v>1070</v>
      </c>
      <c r="J107" s="287">
        <v>120</v>
      </c>
      <c r="K107" s="301"/>
    </row>
    <row r="108" spans="2:11" s="1" customFormat="1" ht="15" customHeight="1">
      <c r="B108" s="312"/>
      <c r="C108" s="287" t="s">
        <v>1073</v>
      </c>
      <c r="D108" s="287"/>
      <c r="E108" s="287"/>
      <c r="F108" s="310" t="s">
        <v>1074</v>
      </c>
      <c r="G108" s="287"/>
      <c r="H108" s="287" t="s">
        <v>1108</v>
      </c>
      <c r="I108" s="287" t="s">
        <v>1070</v>
      </c>
      <c r="J108" s="287">
        <v>50</v>
      </c>
      <c r="K108" s="301"/>
    </row>
    <row r="109" spans="2:11" s="1" customFormat="1" ht="15" customHeight="1">
      <c r="B109" s="312"/>
      <c r="C109" s="287" t="s">
        <v>1076</v>
      </c>
      <c r="D109" s="287"/>
      <c r="E109" s="287"/>
      <c r="F109" s="310" t="s">
        <v>1068</v>
      </c>
      <c r="G109" s="287"/>
      <c r="H109" s="287" t="s">
        <v>1108</v>
      </c>
      <c r="I109" s="287" t="s">
        <v>1078</v>
      </c>
      <c r="J109" s="287"/>
      <c r="K109" s="301"/>
    </row>
    <row r="110" spans="2:11" s="1" customFormat="1" ht="15" customHeight="1">
      <c r="B110" s="312"/>
      <c r="C110" s="287" t="s">
        <v>1087</v>
      </c>
      <c r="D110" s="287"/>
      <c r="E110" s="287"/>
      <c r="F110" s="310" t="s">
        <v>1074</v>
      </c>
      <c r="G110" s="287"/>
      <c r="H110" s="287" t="s">
        <v>1108</v>
      </c>
      <c r="I110" s="287" t="s">
        <v>1070</v>
      </c>
      <c r="J110" s="287">
        <v>50</v>
      </c>
      <c r="K110" s="301"/>
    </row>
    <row r="111" spans="2:11" s="1" customFormat="1" ht="15" customHeight="1">
      <c r="B111" s="312"/>
      <c r="C111" s="287" t="s">
        <v>1095</v>
      </c>
      <c r="D111" s="287"/>
      <c r="E111" s="287"/>
      <c r="F111" s="310" t="s">
        <v>1074</v>
      </c>
      <c r="G111" s="287"/>
      <c r="H111" s="287" t="s">
        <v>1108</v>
      </c>
      <c r="I111" s="287" t="s">
        <v>1070</v>
      </c>
      <c r="J111" s="287">
        <v>50</v>
      </c>
      <c r="K111" s="301"/>
    </row>
    <row r="112" spans="2:11" s="1" customFormat="1" ht="15" customHeight="1">
      <c r="B112" s="312"/>
      <c r="C112" s="287" t="s">
        <v>1093</v>
      </c>
      <c r="D112" s="287"/>
      <c r="E112" s="287"/>
      <c r="F112" s="310" t="s">
        <v>1074</v>
      </c>
      <c r="G112" s="287"/>
      <c r="H112" s="287" t="s">
        <v>1108</v>
      </c>
      <c r="I112" s="287" t="s">
        <v>1070</v>
      </c>
      <c r="J112" s="287">
        <v>50</v>
      </c>
      <c r="K112" s="301"/>
    </row>
    <row r="113" spans="2:11" s="1" customFormat="1" ht="15" customHeight="1">
      <c r="B113" s="312"/>
      <c r="C113" s="287" t="s">
        <v>55</v>
      </c>
      <c r="D113" s="287"/>
      <c r="E113" s="287"/>
      <c r="F113" s="310" t="s">
        <v>1068</v>
      </c>
      <c r="G113" s="287"/>
      <c r="H113" s="287" t="s">
        <v>1109</v>
      </c>
      <c r="I113" s="287" t="s">
        <v>1070</v>
      </c>
      <c r="J113" s="287">
        <v>20</v>
      </c>
      <c r="K113" s="301"/>
    </row>
    <row r="114" spans="2:11" s="1" customFormat="1" ht="15" customHeight="1">
      <c r="B114" s="312"/>
      <c r="C114" s="287" t="s">
        <v>1110</v>
      </c>
      <c r="D114" s="287"/>
      <c r="E114" s="287"/>
      <c r="F114" s="310" t="s">
        <v>1068</v>
      </c>
      <c r="G114" s="287"/>
      <c r="H114" s="287" t="s">
        <v>1111</v>
      </c>
      <c r="I114" s="287" t="s">
        <v>1070</v>
      </c>
      <c r="J114" s="287">
        <v>120</v>
      </c>
      <c r="K114" s="301"/>
    </row>
    <row r="115" spans="2:11" s="1" customFormat="1" ht="15" customHeight="1">
      <c r="B115" s="312"/>
      <c r="C115" s="287" t="s">
        <v>40</v>
      </c>
      <c r="D115" s="287"/>
      <c r="E115" s="287"/>
      <c r="F115" s="310" t="s">
        <v>1068</v>
      </c>
      <c r="G115" s="287"/>
      <c r="H115" s="287" t="s">
        <v>1112</v>
      </c>
      <c r="I115" s="287" t="s">
        <v>1103</v>
      </c>
      <c r="J115" s="287"/>
      <c r="K115" s="301"/>
    </row>
    <row r="116" spans="2:11" s="1" customFormat="1" ht="15" customHeight="1">
      <c r="B116" s="312"/>
      <c r="C116" s="287" t="s">
        <v>50</v>
      </c>
      <c r="D116" s="287"/>
      <c r="E116" s="287"/>
      <c r="F116" s="310" t="s">
        <v>1068</v>
      </c>
      <c r="G116" s="287"/>
      <c r="H116" s="287" t="s">
        <v>1113</v>
      </c>
      <c r="I116" s="287" t="s">
        <v>1103</v>
      </c>
      <c r="J116" s="287"/>
      <c r="K116" s="301"/>
    </row>
    <row r="117" spans="2:11" s="1" customFormat="1" ht="15" customHeight="1">
      <c r="B117" s="312"/>
      <c r="C117" s="287" t="s">
        <v>59</v>
      </c>
      <c r="D117" s="287"/>
      <c r="E117" s="287"/>
      <c r="F117" s="310" t="s">
        <v>1068</v>
      </c>
      <c r="G117" s="287"/>
      <c r="H117" s="287" t="s">
        <v>1114</v>
      </c>
      <c r="I117" s="287" t="s">
        <v>1115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1116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1062</v>
      </c>
      <c r="D123" s="302"/>
      <c r="E123" s="302"/>
      <c r="F123" s="302" t="s">
        <v>1063</v>
      </c>
      <c r="G123" s="303"/>
      <c r="H123" s="302" t="s">
        <v>56</v>
      </c>
      <c r="I123" s="302" t="s">
        <v>59</v>
      </c>
      <c r="J123" s="302" t="s">
        <v>1064</v>
      </c>
      <c r="K123" s="331"/>
    </row>
    <row r="124" spans="2:11" s="1" customFormat="1" ht="17.25" customHeight="1">
      <c r="B124" s="330"/>
      <c r="C124" s="304" t="s">
        <v>1065</v>
      </c>
      <c r="D124" s="304"/>
      <c r="E124" s="304"/>
      <c r="F124" s="305" t="s">
        <v>1066</v>
      </c>
      <c r="G124" s="306"/>
      <c r="H124" s="304"/>
      <c r="I124" s="304"/>
      <c r="J124" s="304" t="s">
        <v>1067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1071</v>
      </c>
      <c r="D126" s="309"/>
      <c r="E126" s="309"/>
      <c r="F126" s="310" t="s">
        <v>1068</v>
      </c>
      <c r="G126" s="287"/>
      <c r="H126" s="287" t="s">
        <v>1108</v>
      </c>
      <c r="I126" s="287" t="s">
        <v>1070</v>
      </c>
      <c r="J126" s="287">
        <v>120</v>
      </c>
      <c r="K126" s="335"/>
    </row>
    <row r="127" spans="2:11" s="1" customFormat="1" ht="15" customHeight="1">
      <c r="B127" s="332"/>
      <c r="C127" s="287" t="s">
        <v>1117</v>
      </c>
      <c r="D127" s="287"/>
      <c r="E127" s="287"/>
      <c r="F127" s="310" t="s">
        <v>1068</v>
      </c>
      <c r="G127" s="287"/>
      <c r="H127" s="287" t="s">
        <v>1118</v>
      </c>
      <c r="I127" s="287" t="s">
        <v>1070</v>
      </c>
      <c r="J127" s="287" t="s">
        <v>1119</v>
      </c>
      <c r="K127" s="335"/>
    </row>
    <row r="128" spans="2:11" s="1" customFormat="1" ht="15" customHeight="1">
      <c r="B128" s="332"/>
      <c r="C128" s="287" t="s">
        <v>1016</v>
      </c>
      <c r="D128" s="287"/>
      <c r="E128" s="287"/>
      <c r="F128" s="310" t="s">
        <v>1068</v>
      </c>
      <c r="G128" s="287"/>
      <c r="H128" s="287" t="s">
        <v>1120</v>
      </c>
      <c r="I128" s="287" t="s">
        <v>1070</v>
      </c>
      <c r="J128" s="287" t="s">
        <v>1119</v>
      </c>
      <c r="K128" s="335"/>
    </row>
    <row r="129" spans="2:11" s="1" customFormat="1" ht="15" customHeight="1">
      <c r="B129" s="332"/>
      <c r="C129" s="287" t="s">
        <v>1079</v>
      </c>
      <c r="D129" s="287"/>
      <c r="E129" s="287"/>
      <c r="F129" s="310" t="s">
        <v>1074</v>
      </c>
      <c r="G129" s="287"/>
      <c r="H129" s="287" t="s">
        <v>1080</v>
      </c>
      <c r="I129" s="287" t="s">
        <v>1070</v>
      </c>
      <c r="J129" s="287">
        <v>15</v>
      </c>
      <c r="K129" s="335"/>
    </row>
    <row r="130" spans="2:11" s="1" customFormat="1" ht="15" customHeight="1">
      <c r="B130" s="332"/>
      <c r="C130" s="313" t="s">
        <v>1081</v>
      </c>
      <c r="D130" s="313"/>
      <c r="E130" s="313"/>
      <c r="F130" s="314" t="s">
        <v>1074</v>
      </c>
      <c r="G130" s="313"/>
      <c r="H130" s="313" t="s">
        <v>1082</v>
      </c>
      <c r="I130" s="313" t="s">
        <v>1070</v>
      </c>
      <c r="J130" s="313">
        <v>15</v>
      </c>
      <c r="K130" s="335"/>
    </row>
    <row r="131" spans="2:11" s="1" customFormat="1" ht="15" customHeight="1">
      <c r="B131" s="332"/>
      <c r="C131" s="313" t="s">
        <v>1083</v>
      </c>
      <c r="D131" s="313"/>
      <c r="E131" s="313"/>
      <c r="F131" s="314" t="s">
        <v>1074</v>
      </c>
      <c r="G131" s="313"/>
      <c r="H131" s="313" t="s">
        <v>1084</v>
      </c>
      <c r="I131" s="313" t="s">
        <v>1070</v>
      </c>
      <c r="J131" s="313">
        <v>20</v>
      </c>
      <c r="K131" s="335"/>
    </row>
    <row r="132" spans="2:11" s="1" customFormat="1" ht="15" customHeight="1">
      <c r="B132" s="332"/>
      <c r="C132" s="313" t="s">
        <v>1085</v>
      </c>
      <c r="D132" s="313"/>
      <c r="E132" s="313"/>
      <c r="F132" s="314" t="s">
        <v>1074</v>
      </c>
      <c r="G132" s="313"/>
      <c r="H132" s="313" t="s">
        <v>1086</v>
      </c>
      <c r="I132" s="313" t="s">
        <v>1070</v>
      </c>
      <c r="J132" s="313">
        <v>20</v>
      </c>
      <c r="K132" s="335"/>
    </row>
    <row r="133" spans="2:11" s="1" customFormat="1" ht="15" customHeight="1">
      <c r="B133" s="332"/>
      <c r="C133" s="287" t="s">
        <v>1073</v>
      </c>
      <c r="D133" s="287"/>
      <c r="E133" s="287"/>
      <c r="F133" s="310" t="s">
        <v>1074</v>
      </c>
      <c r="G133" s="287"/>
      <c r="H133" s="287" t="s">
        <v>1108</v>
      </c>
      <c r="I133" s="287" t="s">
        <v>1070</v>
      </c>
      <c r="J133" s="287">
        <v>50</v>
      </c>
      <c r="K133" s="335"/>
    </row>
    <row r="134" spans="2:11" s="1" customFormat="1" ht="15" customHeight="1">
      <c r="B134" s="332"/>
      <c r="C134" s="287" t="s">
        <v>1087</v>
      </c>
      <c r="D134" s="287"/>
      <c r="E134" s="287"/>
      <c r="F134" s="310" t="s">
        <v>1074</v>
      </c>
      <c r="G134" s="287"/>
      <c r="H134" s="287" t="s">
        <v>1108</v>
      </c>
      <c r="I134" s="287" t="s">
        <v>1070</v>
      </c>
      <c r="J134" s="287">
        <v>50</v>
      </c>
      <c r="K134" s="335"/>
    </row>
    <row r="135" spans="2:11" s="1" customFormat="1" ht="15" customHeight="1">
      <c r="B135" s="332"/>
      <c r="C135" s="287" t="s">
        <v>1093</v>
      </c>
      <c r="D135" s="287"/>
      <c r="E135" s="287"/>
      <c r="F135" s="310" t="s">
        <v>1074</v>
      </c>
      <c r="G135" s="287"/>
      <c r="H135" s="287" t="s">
        <v>1108</v>
      </c>
      <c r="I135" s="287" t="s">
        <v>1070</v>
      </c>
      <c r="J135" s="287">
        <v>50</v>
      </c>
      <c r="K135" s="335"/>
    </row>
    <row r="136" spans="2:11" s="1" customFormat="1" ht="15" customHeight="1">
      <c r="B136" s="332"/>
      <c r="C136" s="287" t="s">
        <v>1095</v>
      </c>
      <c r="D136" s="287"/>
      <c r="E136" s="287"/>
      <c r="F136" s="310" t="s">
        <v>1074</v>
      </c>
      <c r="G136" s="287"/>
      <c r="H136" s="287" t="s">
        <v>1108</v>
      </c>
      <c r="I136" s="287" t="s">
        <v>1070</v>
      </c>
      <c r="J136" s="287">
        <v>50</v>
      </c>
      <c r="K136" s="335"/>
    </row>
    <row r="137" spans="2:11" s="1" customFormat="1" ht="15" customHeight="1">
      <c r="B137" s="332"/>
      <c r="C137" s="287" t="s">
        <v>1096</v>
      </c>
      <c r="D137" s="287"/>
      <c r="E137" s="287"/>
      <c r="F137" s="310" t="s">
        <v>1074</v>
      </c>
      <c r="G137" s="287"/>
      <c r="H137" s="287" t="s">
        <v>1121</v>
      </c>
      <c r="I137" s="287" t="s">
        <v>1070</v>
      </c>
      <c r="J137" s="287">
        <v>255</v>
      </c>
      <c r="K137" s="335"/>
    </row>
    <row r="138" spans="2:11" s="1" customFormat="1" ht="15" customHeight="1">
      <c r="B138" s="332"/>
      <c r="C138" s="287" t="s">
        <v>1098</v>
      </c>
      <c r="D138" s="287"/>
      <c r="E138" s="287"/>
      <c r="F138" s="310" t="s">
        <v>1068</v>
      </c>
      <c r="G138" s="287"/>
      <c r="H138" s="287" t="s">
        <v>1122</v>
      </c>
      <c r="I138" s="287" t="s">
        <v>1100</v>
      </c>
      <c r="J138" s="287"/>
      <c r="K138" s="335"/>
    </row>
    <row r="139" spans="2:11" s="1" customFormat="1" ht="15" customHeight="1">
      <c r="B139" s="332"/>
      <c r="C139" s="287" t="s">
        <v>1101</v>
      </c>
      <c r="D139" s="287"/>
      <c r="E139" s="287"/>
      <c r="F139" s="310" t="s">
        <v>1068</v>
      </c>
      <c r="G139" s="287"/>
      <c r="H139" s="287" t="s">
        <v>1123</v>
      </c>
      <c r="I139" s="287" t="s">
        <v>1103</v>
      </c>
      <c r="J139" s="287"/>
      <c r="K139" s="335"/>
    </row>
    <row r="140" spans="2:11" s="1" customFormat="1" ht="15" customHeight="1">
      <c r="B140" s="332"/>
      <c r="C140" s="287" t="s">
        <v>1104</v>
      </c>
      <c r="D140" s="287"/>
      <c r="E140" s="287"/>
      <c r="F140" s="310" t="s">
        <v>1068</v>
      </c>
      <c r="G140" s="287"/>
      <c r="H140" s="287" t="s">
        <v>1104</v>
      </c>
      <c r="I140" s="287" t="s">
        <v>1103</v>
      </c>
      <c r="J140" s="287"/>
      <c r="K140" s="335"/>
    </row>
    <row r="141" spans="2:11" s="1" customFormat="1" ht="15" customHeight="1">
      <c r="B141" s="332"/>
      <c r="C141" s="287" t="s">
        <v>40</v>
      </c>
      <c r="D141" s="287"/>
      <c r="E141" s="287"/>
      <c r="F141" s="310" t="s">
        <v>1068</v>
      </c>
      <c r="G141" s="287"/>
      <c r="H141" s="287" t="s">
        <v>1124</v>
      </c>
      <c r="I141" s="287" t="s">
        <v>1103</v>
      </c>
      <c r="J141" s="287"/>
      <c r="K141" s="335"/>
    </row>
    <row r="142" spans="2:11" s="1" customFormat="1" ht="15" customHeight="1">
      <c r="B142" s="332"/>
      <c r="C142" s="287" t="s">
        <v>1125</v>
      </c>
      <c r="D142" s="287"/>
      <c r="E142" s="287"/>
      <c r="F142" s="310" t="s">
        <v>1068</v>
      </c>
      <c r="G142" s="287"/>
      <c r="H142" s="287" t="s">
        <v>1126</v>
      </c>
      <c r="I142" s="287" t="s">
        <v>1103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1127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1062</v>
      </c>
      <c r="D148" s="302"/>
      <c r="E148" s="302"/>
      <c r="F148" s="302" t="s">
        <v>1063</v>
      </c>
      <c r="G148" s="303"/>
      <c r="H148" s="302" t="s">
        <v>56</v>
      </c>
      <c r="I148" s="302" t="s">
        <v>59</v>
      </c>
      <c r="J148" s="302" t="s">
        <v>1064</v>
      </c>
      <c r="K148" s="301"/>
    </row>
    <row r="149" spans="2:11" s="1" customFormat="1" ht="17.25" customHeight="1">
      <c r="B149" s="299"/>
      <c r="C149" s="304" t="s">
        <v>1065</v>
      </c>
      <c r="D149" s="304"/>
      <c r="E149" s="304"/>
      <c r="F149" s="305" t="s">
        <v>1066</v>
      </c>
      <c r="G149" s="306"/>
      <c r="H149" s="304"/>
      <c r="I149" s="304"/>
      <c r="J149" s="304" t="s">
        <v>1067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1071</v>
      </c>
      <c r="D151" s="287"/>
      <c r="E151" s="287"/>
      <c r="F151" s="340" t="s">
        <v>1068</v>
      </c>
      <c r="G151" s="287"/>
      <c r="H151" s="339" t="s">
        <v>1108</v>
      </c>
      <c r="I151" s="339" t="s">
        <v>1070</v>
      </c>
      <c r="J151" s="339">
        <v>120</v>
      </c>
      <c r="K151" s="335"/>
    </row>
    <row r="152" spans="2:11" s="1" customFormat="1" ht="15" customHeight="1">
      <c r="B152" s="312"/>
      <c r="C152" s="339" t="s">
        <v>1117</v>
      </c>
      <c r="D152" s="287"/>
      <c r="E152" s="287"/>
      <c r="F152" s="340" t="s">
        <v>1068</v>
      </c>
      <c r="G152" s="287"/>
      <c r="H152" s="339" t="s">
        <v>1128</v>
      </c>
      <c r="I152" s="339" t="s">
        <v>1070</v>
      </c>
      <c r="J152" s="339" t="s">
        <v>1119</v>
      </c>
      <c r="K152" s="335"/>
    </row>
    <row r="153" spans="2:11" s="1" customFormat="1" ht="15" customHeight="1">
      <c r="B153" s="312"/>
      <c r="C153" s="339" t="s">
        <v>1016</v>
      </c>
      <c r="D153" s="287"/>
      <c r="E153" s="287"/>
      <c r="F153" s="340" t="s">
        <v>1068</v>
      </c>
      <c r="G153" s="287"/>
      <c r="H153" s="339" t="s">
        <v>1129</v>
      </c>
      <c r="I153" s="339" t="s">
        <v>1070</v>
      </c>
      <c r="J153" s="339" t="s">
        <v>1119</v>
      </c>
      <c r="K153" s="335"/>
    </row>
    <row r="154" spans="2:11" s="1" customFormat="1" ht="15" customHeight="1">
      <c r="B154" s="312"/>
      <c r="C154" s="339" t="s">
        <v>1073</v>
      </c>
      <c r="D154" s="287"/>
      <c r="E154" s="287"/>
      <c r="F154" s="340" t="s">
        <v>1074</v>
      </c>
      <c r="G154" s="287"/>
      <c r="H154" s="339" t="s">
        <v>1108</v>
      </c>
      <c r="I154" s="339" t="s">
        <v>1070</v>
      </c>
      <c r="J154" s="339">
        <v>50</v>
      </c>
      <c r="K154" s="335"/>
    </row>
    <row r="155" spans="2:11" s="1" customFormat="1" ht="15" customHeight="1">
      <c r="B155" s="312"/>
      <c r="C155" s="339" t="s">
        <v>1076</v>
      </c>
      <c r="D155" s="287"/>
      <c r="E155" s="287"/>
      <c r="F155" s="340" t="s">
        <v>1068</v>
      </c>
      <c r="G155" s="287"/>
      <c r="H155" s="339" t="s">
        <v>1108</v>
      </c>
      <c r="I155" s="339" t="s">
        <v>1078</v>
      </c>
      <c r="J155" s="339"/>
      <c r="K155" s="335"/>
    </row>
    <row r="156" spans="2:11" s="1" customFormat="1" ht="15" customHeight="1">
      <c r="B156" s="312"/>
      <c r="C156" s="339" t="s">
        <v>1087</v>
      </c>
      <c r="D156" s="287"/>
      <c r="E156" s="287"/>
      <c r="F156" s="340" t="s">
        <v>1074</v>
      </c>
      <c r="G156" s="287"/>
      <c r="H156" s="339" t="s">
        <v>1108</v>
      </c>
      <c r="I156" s="339" t="s">
        <v>1070</v>
      </c>
      <c r="J156" s="339">
        <v>50</v>
      </c>
      <c r="K156" s="335"/>
    </row>
    <row r="157" spans="2:11" s="1" customFormat="1" ht="15" customHeight="1">
      <c r="B157" s="312"/>
      <c r="C157" s="339" t="s">
        <v>1095</v>
      </c>
      <c r="D157" s="287"/>
      <c r="E157" s="287"/>
      <c r="F157" s="340" t="s">
        <v>1074</v>
      </c>
      <c r="G157" s="287"/>
      <c r="H157" s="339" t="s">
        <v>1108</v>
      </c>
      <c r="I157" s="339" t="s">
        <v>1070</v>
      </c>
      <c r="J157" s="339">
        <v>50</v>
      </c>
      <c r="K157" s="335"/>
    </row>
    <row r="158" spans="2:11" s="1" customFormat="1" ht="15" customHeight="1">
      <c r="B158" s="312"/>
      <c r="C158" s="339" t="s">
        <v>1093</v>
      </c>
      <c r="D158" s="287"/>
      <c r="E158" s="287"/>
      <c r="F158" s="340" t="s">
        <v>1074</v>
      </c>
      <c r="G158" s="287"/>
      <c r="H158" s="339" t="s">
        <v>1108</v>
      </c>
      <c r="I158" s="339" t="s">
        <v>1070</v>
      </c>
      <c r="J158" s="339">
        <v>50</v>
      </c>
      <c r="K158" s="335"/>
    </row>
    <row r="159" spans="2:11" s="1" customFormat="1" ht="15" customHeight="1">
      <c r="B159" s="312"/>
      <c r="C159" s="339" t="s">
        <v>92</v>
      </c>
      <c r="D159" s="287"/>
      <c r="E159" s="287"/>
      <c r="F159" s="340" t="s">
        <v>1068</v>
      </c>
      <c r="G159" s="287"/>
      <c r="H159" s="339" t="s">
        <v>1130</v>
      </c>
      <c r="I159" s="339" t="s">
        <v>1070</v>
      </c>
      <c r="J159" s="339" t="s">
        <v>1131</v>
      </c>
      <c r="K159" s="335"/>
    </row>
    <row r="160" spans="2:11" s="1" customFormat="1" ht="15" customHeight="1">
      <c r="B160" s="312"/>
      <c r="C160" s="339" t="s">
        <v>1132</v>
      </c>
      <c r="D160" s="287"/>
      <c r="E160" s="287"/>
      <c r="F160" s="340" t="s">
        <v>1068</v>
      </c>
      <c r="G160" s="287"/>
      <c r="H160" s="339" t="s">
        <v>1133</v>
      </c>
      <c r="I160" s="339" t="s">
        <v>1103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1134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1062</v>
      </c>
      <c r="D166" s="302"/>
      <c r="E166" s="302"/>
      <c r="F166" s="302" t="s">
        <v>1063</v>
      </c>
      <c r="G166" s="344"/>
      <c r="H166" s="345" t="s">
        <v>56</v>
      </c>
      <c r="I166" s="345" t="s">
        <v>59</v>
      </c>
      <c r="J166" s="302" t="s">
        <v>1064</v>
      </c>
      <c r="K166" s="279"/>
    </row>
    <row r="167" spans="2:11" s="1" customFormat="1" ht="17.25" customHeight="1">
      <c r="B167" s="280"/>
      <c r="C167" s="304" t="s">
        <v>1065</v>
      </c>
      <c r="D167" s="304"/>
      <c r="E167" s="304"/>
      <c r="F167" s="305" t="s">
        <v>1066</v>
      </c>
      <c r="G167" s="346"/>
      <c r="H167" s="347"/>
      <c r="I167" s="347"/>
      <c r="J167" s="304" t="s">
        <v>1067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1071</v>
      </c>
      <c r="D169" s="287"/>
      <c r="E169" s="287"/>
      <c r="F169" s="310" t="s">
        <v>1068</v>
      </c>
      <c r="G169" s="287"/>
      <c r="H169" s="287" t="s">
        <v>1108</v>
      </c>
      <c r="I169" s="287" t="s">
        <v>1070</v>
      </c>
      <c r="J169" s="287">
        <v>120</v>
      </c>
      <c r="K169" s="335"/>
    </row>
    <row r="170" spans="2:11" s="1" customFormat="1" ht="15" customHeight="1">
      <c r="B170" s="312"/>
      <c r="C170" s="287" t="s">
        <v>1117</v>
      </c>
      <c r="D170" s="287"/>
      <c r="E170" s="287"/>
      <c r="F170" s="310" t="s">
        <v>1068</v>
      </c>
      <c r="G170" s="287"/>
      <c r="H170" s="287" t="s">
        <v>1118</v>
      </c>
      <c r="I170" s="287" t="s">
        <v>1070</v>
      </c>
      <c r="J170" s="287" t="s">
        <v>1119</v>
      </c>
      <c r="K170" s="335"/>
    </row>
    <row r="171" spans="2:11" s="1" customFormat="1" ht="15" customHeight="1">
      <c r="B171" s="312"/>
      <c r="C171" s="287" t="s">
        <v>1016</v>
      </c>
      <c r="D171" s="287"/>
      <c r="E171" s="287"/>
      <c r="F171" s="310" t="s">
        <v>1068</v>
      </c>
      <c r="G171" s="287"/>
      <c r="H171" s="287" t="s">
        <v>1135</v>
      </c>
      <c r="I171" s="287" t="s">
        <v>1070</v>
      </c>
      <c r="J171" s="287" t="s">
        <v>1119</v>
      </c>
      <c r="K171" s="335"/>
    </row>
    <row r="172" spans="2:11" s="1" customFormat="1" ht="15" customHeight="1">
      <c r="B172" s="312"/>
      <c r="C172" s="287" t="s">
        <v>1073</v>
      </c>
      <c r="D172" s="287"/>
      <c r="E172" s="287"/>
      <c r="F172" s="310" t="s">
        <v>1074</v>
      </c>
      <c r="G172" s="287"/>
      <c r="H172" s="287" t="s">
        <v>1135</v>
      </c>
      <c r="I172" s="287" t="s">
        <v>1070</v>
      </c>
      <c r="J172" s="287">
        <v>50</v>
      </c>
      <c r="K172" s="335"/>
    </row>
    <row r="173" spans="2:11" s="1" customFormat="1" ht="15" customHeight="1">
      <c r="B173" s="312"/>
      <c r="C173" s="287" t="s">
        <v>1076</v>
      </c>
      <c r="D173" s="287"/>
      <c r="E173" s="287"/>
      <c r="F173" s="310" t="s">
        <v>1068</v>
      </c>
      <c r="G173" s="287"/>
      <c r="H173" s="287" t="s">
        <v>1135</v>
      </c>
      <c r="I173" s="287" t="s">
        <v>1078</v>
      </c>
      <c r="J173" s="287"/>
      <c r="K173" s="335"/>
    </row>
    <row r="174" spans="2:11" s="1" customFormat="1" ht="15" customHeight="1">
      <c r="B174" s="312"/>
      <c r="C174" s="287" t="s">
        <v>1087</v>
      </c>
      <c r="D174" s="287"/>
      <c r="E174" s="287"/>
      <c r="F174" s="310" t="s">
        <v>1074</v>
      </c>
      <c r="G174" s="287"/>
      <c r="H174" s="287" t="s">
        <v>1135</v>
      </c>
      <c r="I174" s="287" t="s">
        <v>1070</v>
      </c>
      <c r="J174" s="287">
        <v>50</v>
      </c>
      <c r="K174" s="335"/>
    </row>
    <row r="175" spans="2:11" s="1" customFormat="1" ht="15" customHeight="1">
      <c r="B175" s="312"/>
      <c r="C175" s="287" t="s">
        <v>1095</v>
      </c>
      <c r="D175" s="287"/>
      <c r="E175" s="287"/>
      <c r="F175" s="310" t="s">
        <v>1074</v>
      </c>
      <c r="G175" s="287"/>
      <c r="H175" s="287" t="s">
        <v>1135</v>
      </c>
      <c r="I175" s="287" t="s">
        <v>1070</v>
      </c>
      <c r="J175" s="287">
        <v>50</v>
      </c>
      <c r="K175" s="335"/>
    </row>
    <row r="176" spans="2:11" s="1" customFormat="1" ht="15" customHeight="1">
      <c r="B176" s="312"/>
      <c r="C176" s="287" t="s">
        <v>1093</v>
      </c>
      <c r="D176" s="287"/>
      <c r="E176" s="287"/>
      <c r="F176" s="310" t="s">
        <v>1074</v>
      </c>
      <c r="G176" s="287"/>
      <c r="H176" s="287" t="s">
        <v>1135</v>
      </c>
      <c r="I176" s="287" t="s">
        <v>1070</v>
      </c>
      <c r="J176" s="287">
        <v>50</v>
      </c>
      <c r="K176" s="335"/>
    </row>
    <row r="177" spans="2:11" s="1" customFormat="1" ht="15" customHeight="1">
      <c r="B177" s="312"/>
      <c r="C177" s="287" t="s">
        <v>119</v>
      </c>
      <c r="D177" s="287"/>
      <c r="E177" s="287"/>
      <c r="F177" s="310" t="s">
        <v>1068</v>
      </c>
      <c r="G177" s="287"/>
      <c r="H177" s="287" t="s">
        <v>1136</v>
      </c>
      <c r="I177" s="287" t="s">
        <v>1137</v>
      </c>
      <c r="J177" s="287"/>
      <c r="K177" s="335"/>
    </row>
    <row r="178" spans="2:11" s="1" customFormat="1" ht="15" customHeight="1">
      <c r="B178" s="312"/>
      <c r="C178" s="287" t="s">
        <v>59</v>
      </c>
      <c r="D178" s="287"/>
      <c r="E178" s="287"/>
      <c r="F178" s="310" t="s">
        <v>1068</v>
      </c>
      <c r="G178" s="287"/>
      <c r="H178" s="287" t="s">
        <v>1138</v>
      </c>
      <c r="I178" s="287" t="s">
        <v>1139</v>
      </c>
      <c r="J178" s="287">
        <v>1</v>
      </c>
      <c r="K178" s="335"/>
    </row>
    <row r="179" spans="2:11" s="1" customFormat="1" ht="15" customHeight="1">
      <c r="B179" s="312"/>
      <c r="C179" s="287" t="s">
        <v>55</v>
      </c>
      <c r="D179" s="287"/>
      <c r="E179" s="287"/>
      <c r="F179" s="310" t="s">
        <v>1068</v>
      </c>
      <c r="G179" s="287"/>
      <c r="H179" s="287" t="s">
        <v>1140</v>
      </c>
      <c r="I179" s="287" t="s">
        <v>1070</v>
      </c>
      <c r="J179" s="287">
        <v>20</v>
      </c>
      <c r="K179" s="335"/>
    </row>
    <row r="180" spans="2:11" s="1" customFormat="1" ht="15" customHeight="1">
      <c r="B180" s="312"/>
      <c r="C180" s="287" t="s">
        <v>56</v>
      </c>
      <c r="D180" s="287"/>
      <c r="E180" s="287"/>
      <c r="F180" s="310" t="s">
        <v>1068</v>
      </c>
      <c r="G180" s="287"/>
      <c r="H180" s="287" t="s">
        <v>1141</v>
      </c>
      <c r="I180" s="287" t="s">
        <v>1070</v>
      </c>
      <c r="J180" s="287">
        <v>255</v>
      </c>
      <c r="K180" s="335"/>
    </row>
    <row r="181" spans="2:11" s="1" customFormat="1" ht="15" customHeight="1">
      <c r="B181" s="312"/>
      <c r="C181" s="287" t="s">
        <v>120</v>
      </c>
      <c r="D181" s="287"/>
      <c r="E181" s="287"/>
      <c r="F181" s="310" t="s">
        <v>1068</v>
      </c>
      <c r="G181" s="287"/>
      <c r="H181" s="287" t="s">
        <v>1032</v>
      </c>
      <c r="I181" s="287" t="s">
        <v>1070</v>
      </c>
      <c r="J181" s="287">
        <v>10</v>
      </c>
      <c r="K181" s="335"/>
    </row>
    <row r="182" spans="2:11" s="1" customFormat="1" ht="15" customHeight="1">
      <c r="B182" s="312"/>
      <c r="C182" s="287" t="s">
        <v>121</v>
      </c>
      <c r="D182" s="287"/>
      <c r="E182" s="287"/>
      <c r="F182" s="310" t="s">
        <v>1068</v>
      </c>
      <c r="G182" s="287"/>
      <c r="H182" s="287" t="s">
        <v>1142</v>
      </c>
      <c r="I182" s="287" t="s">
        <v>1103</v>
      </c>
      <c r="J182" s="287"/>
      <c r="K182" s="335"/>
    </row>
    <row r="183" spans="2:11" s="1" customFormat="1" ht="15" customHeight="1">
      <c r="B183" s="312"/>
      <c r="C183" s="287" t="s">
        <v>1143</v>
      </c>
      <c r="D183" s="287"/>
      <c r="E183" s="287"/>
      <c r="F183" s="310" t="s">
        <v>1068</v>
      </c>
      <c r="G183" s="287"/>
      <c r="H183" s="287" t="s">
        <v>1144</v>
      </c>
      <c r="I183" s="287" t="s">
        <v>1103</v>
      </c>
      <c r="J183" s="287"/>
      <c r="K183" s="335"/>
    </row>
    <row r="184" spans="2:11" s="1" customFormat="1" ht="15" customHeight="1">
      <c r="B184" s="312"/>
      <c r="C184" s="287" t="s">
        <v>1132</v>
      </c>
      <c r="D184" s="287"/>
      <c r="E184" s="287"/>
      <c r="F184" s="310" t="s">
        <v>1068</v>
      </c>
      <c r="G184" s="287"/>
      <c r="H184" s="287" t="s">
        <v>1145</v>
      </c>
      <c r="I184" s="287" t="s">
        <v>1103</v>
      </c>
      <c r="J184" s="287"/>
      <c r="K184" s="335"/>
    </row>
    <row r="185" spans="2:11" s="1" customFormat="1" ht="15" customHeight="1">
      <c r="B185" s="312"/>
      <c r="C185" s="287" t="s">
        <v>123</v>
      </c>
      <c r="D185" s="287"/>
      <c r="E185" s="287"/>
      <c r="F185" s="310" t="s">
        <v>1074</v>
      </c>
      <c r="G185" s="287"/>
      <c r="H185" s="287" t="s">
        <v>1146</v>
      </c>
      <c r="I185" s="287" t="s">
        <v>1070</v>
      </c>
      <c r="J185" s="287">
        <v>50</v>
      </c>
      <c r="K185" s="335"/>
    </row>
    <row r="186" spans="2:11" s="1" customFormat="1" ht="15" customHeight="1">
      <c r="B186" s="312"/>
      <c r="C186" s="287" t="s">
        <v>1147</v>
      </c>
      <c r="D186" s="287"/>
      <c r="E186" s="287"/>
      <c r="F186" s="310" t="s">
        <v>1074</v>
      </c>
      <c r="G186" s="287"/>
      <c r="H186" s="287" t="s">
        <v>1148</v>
      </c>
      <c r="I186" s="287" t="s">
        <v>1149</v>
      </c>
      <c r="J186" s="287"/>
      <c r="K186" s="335"/>
    </row>
    <row r="187" spans="2:11" s="1" customFormat="1" ht="15" customHeight="1">
      <c r="B187" s="312"/>
      <c r="C187" s="287" t="s">
        <v>1150</v>
      </c>
      <c r="D187" s="287"/>
      <c r="E187" s="287"/>
      <c r="F187" s="310" t="s">
        <v>1074</v>
      </c>
      <c r="G187" s="287"/>
      <c r="H187" s="287" t="s">
        <v>1151</v>
      </c>
      <c r="I187" s="287" t="s">
        <v>1149</v>
      </c>
      <c r="J187" s="287"/>
      <c r="K187" s="335"/>
    </row>
    <row r="188" spans="2:11" s="1" customFormat="1" ht="15" customHeight="1">
      <c r="B188" s="312"/>
      <c r="C188" s="287" t="s">
        <v>1152</v>
      </c>
      <c r="D188" s="287"/>
      <c r="E188" s="287"/>
      <c r="F188" s="310" t="s">
        <v>1074</v>
      </c>
      <c r="G188" s="287"/>
      <c r="H188" s="287" t="s">
        <v>1153</v>
      </c>
      <c r="I188" s="287" t="s">
        <v>1149</v>
      </c>
      <c r="J188" s="287"/>
      <c r="K188" s="335"/>
    </row>
    <row r="189" spans="2:11" s="1" customFormat="1" ht="15" customHeight="1">
      <c r="B189" s="312"/>
      <c r="C189" s="348" t="s">
        <v>1154</v>
      </c>
      <c r="D189" s="287"/>
      <c r="E189" s="287"/>
      <c r="F189" s="310" t="s">
        <v>1074</v>
      </c>
      <c r="G189" s="287"/>
      <c r="H189" s="287" t="s">
        <v>1155</v>
      </c>
      <c r="I189" s="287" t="s">
        <v>1156</v>
      </c>
      <c r="J189" s="349" t="s">
        <v>1157</v>
      </c>
      <c r="K189" s="335"/>
    </row>
    <row r="190" spans="2:11" s="1" customFormat="1" ht="15" customHeight="1">
      <c r="B190" s="312"/>
      <c r="C190" s="348" t="s">
        <v>44</v>
      </c>
      <c r="D190" s="287"/>
      <c r="E190" s="287"/>
      <c r="F190" s="310" t="s">
        <v>1068</v>
      </c>
      <c r="G190" s="287"/>
      <c r="H190" s="284" t="s">
        <v>1158</v>
      </c>
      <c r="I190" s="287" t="s">
        <v>1159</v>
      </c>
      <c r="J190" s="287"/>
      <c r="K190" s="335"/>
    </row>
    <row r="191" spans="2:11" s="1" customFormat="1" ht="15" customHeight="1">
      <c r="B191" s="312"/>
      <c r="C191" s="348" t="s">
        <v>1160</v>
      </c>
      <c r="D191" s="287"/>
      <c r="E191" s="287"/>
      <c r="F191" s="310" t="s">
        <v>1068</v>
      </c>
      <c r="G191" s="287"/>
      <c r="H191" s="287" t="s">
        <v>1161</v>
      </c>
      <c r="I191" s="287" t="s">
        <v>1103</v>
      </c>
      <c r="J191" s="287"/>
      <c r="K191" s="335"/>
    </row>
    <row r="192" spans="2:11" s="1" customFormat="1" ht="15" customHeight="1">
      <c r="B192" s="312"/>
      <c r="C192" s="348" t="s">
        <v>1162</v>
      </c>
      <c r="D192" s="287"/>
      <c r="E192" s="287"/>
      <c r="F192" s="310" t="s">
        <v>1068</v>
      </c>
      <c r="G192" s="287"/>
      <c r="H192" s="287" t="s">
        <v>1163</v>
      </c>
      <c r="I192" s="287" t="s">
        <v>1103</v>
      </c>
      <c r="J192" s="287"/>
      <c r="K192" s="335"/>
    </row>
    <row r="193" spans="2:11" s="1" customFormat="1" ht="15" customHeight="1">
      <c r="B193" s="312"/>
      <c r="C193" s="348" t="s">
        <v>1164</v>
      </c>
      <c r="D193" s="287"/>
      <c r="E193" s="287"/>
      <c r="F193" s="310" t="s">
        <v>1074</v>
      </c>
      <c r="G193" s="287"/>
      <c r="H193" s="287" t="s">
        <v>1165</v>
      </c>
      <c r="I193" s="287" t="s">
        <v>1103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1166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1167</v>
      </c>
      <c r="D200" s="351"/>
      <c r="E200" s="351"/>
      <c r="F200" s="351" t="s">
        <v>1168</v>
      </c>
      <c r="G200" s="352"/>
      <c r="H200" s="351" t="s">
        <v>1169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1159</v>
      </c>
      <c r="D202" s="287"/>
      <c r="E202" s="287"/>
      <c r="F202" s="310" t="s">
        <v>45</v>
      </c>
      <c r="G202" s="287"/>
      <c r="H202" s="287" t="s">
        <v>1170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46</v>
      </c>
      <c r="G203" s="287"/>
      <c r="H203" s="287" t="s">
        <v>1171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49</v>
      </c>
      <c r="G204" s="287"/>
      <c r="H204" s="287" t="s">
        <v>1172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1173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48</v>
      </c>
      <c r="G206" s="287"/>
      <c r="H206" s="287" t="s">
        <v>1174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1115</v>
      </c>
      <c r="D208" s="287"/>
      <c r="E208" s="287"/>
      <c r="F208" s="310" t="s">
        <v>81</v>
      </c>
      <c r="G208" s="287"/>
      <c r="H208" s="287" t="s">
        <v>1175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1012</v>
      </c>
      <c r="G209" s="287"/>
      <c r="H209" s="287" t="s">
        <v>1013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1010</v>
      </c>
      <c r="G210" s="287"/>
      <c r="H210" s="287" t="s">
        <v>1176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85</v>
      </c>
      <c r="G211" s="348"/>
      <c r="H211" s="339" t="s">
        <v>86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1014</v>
      </c>
      <c r="G212" s="348"/>
      <c r="H212" s="339" t="s">
        <v>1177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1139</v>
      </c>
      <c r="D214" s="287"/>
      <c r="E214" s="287"/>
      <c r="F214" s="310">
        <v>1</v>
      </c>
      <c r="G214" s="348"/>
      <c r="H214" s="339" t="s">
        <v>1178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1179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1180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1181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LAPTOP-7V5AD3BR\klima</cp:lastModifiedBy>
  <dcterms:created xsi:type="dcterms:W3CDTF">2022-05-03T10:17:46Z</dcterms:created>
  <dcterms:modified xsi:type="dcterms:W3CDTF">2022-05-03T10:17:50Z</dcterms:modified>
  <cp:category/>
  <cp:version/>
  <cp:contentType/>
  <cp:contentStatus/>
</cp:coreProperties>
</file>