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240" yWindow="120" windowWidth="14940" windowHeight="9225" activeTab="0"/>
  </bookViews>
  <sheets>
    <sheet name="6 - SO104" sheetId="8" r:id="rId1"/>
  </sheets>
  <definedNames>
    <definedName name="_xlnm.Print_Area" localSheetId="0">'6 - SO104'!$A$1:$M$221</definedName>
    <definedName name="_xlnm.Print_Titles" localSheetId="0">'6 - SO104'!$28:$30</definedName>
  </definedNames>
  <calcPr calcId="162913"/>
</workbook>
</file>

<file path=xl/sharedStrings.xml><?xml version="1.0" encoding="utf-8"?>
<sst xmlns="http://schemas.openxmlformats.org/spreadsheetml/2006/main" count="511" uniqueCount="200">
  <si>
    <t>STAVBA</t>
  </si>
  <si>
    <t>009 - Silnice III/33810 Podhořany - hr. PK</t>
  </si>
  <si>
    <t/>
  </si>
  <si>
    <t>ZÁKLADNÍ ÚDAJE</t>
  </si>
  <si>
    <t xml:space="preserve">Zhotovitel: </t>
  </si>
  <si>
    <t xml:space="preserve">IČ: </t>
  </si>
  <si>
    <t xml:space="preserve">DIČ: </t>
  </si>
  <si>
    <t>Cena (bez DPH)</t>
  </si>
  <si>
    <t>Cena (s DPH)</t>
  </si>
  <si>
    <t>ROZPOČET</t>
  </si>
  <si>
    <t xml:space="preserve">Objekt: </t>
  </si>
  <si>
    <t xml:space="preserve">Celková cena (bez DPH): </t>
  </si>
  <si>
    <t xml:space="preserve">Celková cena (s DPH): </t>
  </si>
  <si>
    <t>SOUHRN</t>
  </si>
  <si>
    <t>Kód</t>
  </si>
  <si>
    <t>Název</t>
  </si>
  <si>
    <t>všeobecné podmínky</t>
  </si>
  <si>
    <t>POLOŽKY ROZPOČTU</t>
  </si>
  <si>
    <t>P.č.</t>
  </si>
  <si>
    <t>Var</t>
  </si>
  <si>
    <t>Skupina měření</t>
  </si>
  <si>
    <t>MJ</t>
  </si>
  <si>
    <t>Množství MJ</t>
  </si>
  <si>
    <t>JOC</t>
  </si>
  <si>
    <t>DPH %</t>
  </si>
  <si>
    <t>0 - všeobecné podmínky</t>
  </si>
  <si>
    <t>doplňující popis</t>
  </si>
  <si>
    <t>výměra</t>
  </si>
  <si>
    <t>technická specifikace</t>
  </si>
  <si>
    <t xml:space="preserve">Celkem (bez DPH): </t>
  </si>
  <si>
    <t xml:space="preserve">za DPH 21 %: </t>
  </si>
  <si>
    <t xml:space="preserve">Celkem (s DPH): </t>
  </si>
  <si>
    <t>Celkový součet (bez DPH):</t>
  </si>
  <si>
    <t>Celkový součet DPH:</t>
  </si>
  <si>
    <t>Celkový součet (s DPH):</t>
  </si>
  <si>
    <t>zemní práce</t>
  </si>
  <si>
    <t>základy</t>
  </si>
  <si>
    <t>vodorovné konstrukce</t>
  </si>
  <si>
    <t>komunikace</t>
  </si>
  <si>
    <t>potrubí</t>
  </si>
  <si>
    <t>ostatní práce</t>
  </si>
  <si>
    <t>014101</t>
  </si>
  <si>
    <t>POPLATKY ZA SKLÁDKU</t>
  </si>
  <si>
    <t>M3</t>
  </si>
  <si>
    <t xml:space="preserve">zahrnuje veškeré poplatky provozovateli skládky související s uložením odpadu na skládce.
</t>
  </si>
  <si>
    <t>014102</t>
  </si>
  <si>
    <t>T</t>
  </si>
  <si>
    <t>1 - zemní práce</t>
  </si>
  <si>
    <t>M2</t>
  </si>
  <si>
    <t>KUS</t>
  </si>
  <si>
    <t>11313</t>
  </si>
  <si>
    <t>ODSTRANĚNÍ KRYTU ZPEVNĚNÝCH PLOCH S ASFALTOVÝM POJIVEM</t>
  </si>
  <si>
    <t xml:space="preserve"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
</t>
  </si>
  <si>
    <t>11332</t>
  </si>
  <si>
    <t>ODSTRANĚNÍ PODKLADŮ ZPEVNĚNÝCH PLOCH Z KAMENIVA NESTMELENÉHO</t>
  </si>
  <si>
    <t>113764</t>
  </si>
  <si>
    <t>FRÉZOVÁNÍ DRÁŽKY PRŮŘEZU DO 400MM2 V ASFALTOVÉ VOZOVCE</t>
  </si>
  <si>
    <t>M</t>
  </si>
  <si>
    <t xml:space="preserve">Položka zahrnuje veškerou manipulaci s vybouranou sutí a s vybouranými hmotami vč. uložení na skládku.
</t>
  </si>
  <si>
    <t>12373</t>
  </si>
  <si>
    <t>ODKOP PRO SPOD STAVBU SILNIC A ŽELEZNIC TŘ. I</t>
  </si>
  <si>
    <t xml:space="preserve"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
</t>
  </si>
  <si>
    <t>12573</t>
  </si>
  <si>
    <t>VYKOPÁVKY ZE ZEMNÍKŮ A SKLÁDEK TŘ. I</t>
  </si>
  <si>
    <t>ornice</t>
  </si>
  <si>
    <t xml:space="preserve"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ruční vykopávky, odstranění kořenů a napadávek
- pažení, vzepření a rozepření vč. přepažování (vyjma štětových stěn)
- úpravu, ochranu a očištění dna, základové spáry, stěn a svahů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položka nezahrnuje:
- práce spojené s otvírkou zemníku
</t>
  </si>
  <si>
    <t>12920</t>
  </si>
  <si>
    <t>ČIŠTĚNÍ KRAJNIC OD NÁNOSU</t>
  </si>
  <si>
    <t xml:space="preserve">Součástí položky je vodorovná a svislá doprava, přemístění, přeložení, manipulace s materiálem a uložení na skládku.
 Nezahrnuje poplatek za skládku, který se vykazuje v položce 0141** (s výjimkou malého množství  materiálu, kde je možné poplatek zahrnout do jednotkové ceny položky – tento fakt musí být uveden v doplňujícím textu k položce)
</t>
  </si>
  <si>
    <t>13273</t>
  </si>
  <si>
    <t>HLOUBENÍ RÝH ŠÍŘ DO 2M PAŽ I NEPAŽ TŘ. I</t>
  </si>
  <si>
    <t xml:space="preserve"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
</t>
  </si>
  <si>
    <t>17120</t>
  </si>
  <si>
    <t>ULOŽENÍ SYPANINY DO NÁSYPŮ A NA SKLÁDKY BEZ ZHUTNĚNÍ</t>
  </si>
  <si>
    <t xml:space="preserve">položka zahrnuje:
- kompletní provedení zemní konstrukce do předepsaného tvaru
- ošetření úložiště po celou dobu práce v něm vč. klimatických opatření
- ztížení v okolí vedení, konstrukcí a objektů a jejich dočasné zajištění
- ztížení provádění ve ztížených podmínkách a stísněných prostorech
- ztížené ukládání sypaniny pod vodu
- ukládání po vrstvách a po jiných nutných částech (figurách) vč. dosypávek
- spouštění a nošení materiálu
- úprava, očištění a ochrana podloží a svahů
- svahování,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
</t>
  </si>
  <si>
    <t>17380</t>
  </si>
  <si>
    <t>ZEMNÍ KRAJNICE A DOSYPÁVKY Z NAKUPOVANÝCH MATERIÁLŮ</t>
  </si>
  <si>
    <t xml:space="preserve"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svahování, hutnění a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
</t>
  </si>
  <si>
    <t>17581</t>
  </si>
  <si>
    <t>OBSYP POTRUBÍ A OBJEKTŮ Z NAKUPOVANÝCH MATERIÁLŮ</t>
  </si>
  <si>
    <t xml:space="preserve"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
- zemina vytlačená potrubím o DN do 180mm se od kubatury obsypů neodečítá
</t>
  </si>
  <si>
    <t>18110</t>
  </si>
  <si>
    <t>ÚPRAVA PLÁNĚ SE ZHUTNĚNÍM V HORNINĚ TŘ. I</t>
  </si>
  <si>
    <t xml:space="preserve">položka zahrnuje úpravu pláně včetně vyrovnání výškových rozdílů. Míru zhutnění určuje projekt.
</t>
  </si>
  <si>
    <t>18241</t>
  </si>
  <si>
    <t>ZALOŽENÍ TRÁVNÍKU RUČNÍM VÝSEVEM</t>
  </si>
  <si>
    <t xml:space="preserve">Zahrnuje dodání předepsané travní směsi, její výsev na ornici, zalévání, první pokosení, to vše bez ohledu na sklon terénu
</t>
  </si>
  <si>
    <t>18247</t>
  </si>
  <si>
    <t>OŠETŘOVÁNÍ TRÁVNÍKU</t>
  </si>
  <si>
    <t xml:space="preserve">Zahrnuje pokosení se shrabáním, naložení shrabků na dopravní prostředek, s odvozem a se složením, to vše bez ohledu na sklon terénu
zahrnuje nutné zalití a hnojení
</t>
  </si>
  <si>
    <t>2 - základy</t>
  </si>
  <si>
    <t>21452</t>
  </si>
  <si>
    <t>SANAČNÍ VRSTVY Z KAMENIVA DRCENÉHO</t>
  </si>
  <si>
    <t xml:space="preserve">položka zahrnuje dodávku předepsaného kameniva, mimostaveništní a vnitrostaveništní dopravu a jeho uložení
není-li v zadávací dokumentaci uvedeno jinak, jedná se o nakupovaný materiál
</t>
  </si>
  <si>
    <t>4 - vodorovné konstrukce</t>
  </si>
  <si>
    <t>45131A</t>
  </si>
  <si>
    <t>PODKLADNÍ A VÝPLŇOVÉ VRSTVY Z PROSTÉHO BETONU C20/25</t>
  </si>
  <si>
    <t xml:space="preserve"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
</t>
  </si>
  <si>
    <t>45157</t>
  </si>
  <si>
    <t>PODKLADNÍ A VÝPLŇOVÉ VRSTVY Z KAMENIVA TĚŽENÉHO</t>
  </si>
  <si>
    <t>465512</t>
  </si>
  <si>
    <t>DLAŽBY Z LOMOVÉHO KAMENE NA MC</t>
  </si>
  <si>
    <t xml:space="preserve">položka zahrnuje:
- nutné zemní práce (svahování, úpravu pláně a pod.)
- zřízení spojovací vrstvy
- zřízení lože dlažby z cementové malty předepsané kvality a předepsané tloušťky
- dodávku a položení dlažby z lomového kamene do předepsaného tvaru
- spárování, těsnění, tmelení a vyplnění spar MC případně s vyklínováním
- úprava povrchu pro odvedení srážkové vody
- nezahrnuje podklad pod dlažbu, vykazuje se samostatně položkami SD 45
</t>
  </si>
  <si>
    <t>5 - komunikace</t>
  </si>
  <si>
    <t>56330</t>
  </si>
  <si>
    <t>VOZOVKOVÉ VRSTVY ZE ŠTĚRKODRTI</t>
  </si>
  <si>
    <t xml:space="preserve">- dodání kameniva předepsané kvality a zrnitosti
- rozprostření a zhutnění vrstvy v předepsané tloušťce
- zřízení vrstvy bez rozlišení šířky, pokládání vrstvy po etapách
- nezahrnuje postřiky, nátěry
</t>
  </si>
  <si>
    <t>56960</t>
  </si>
  <si>
    <t>ZPEVNĚNÍ KRAJNIC Z RECYKLOVANÉHO MATERIÁLU</t>
  </si>
  <si>
    <t xml:space="preserve">- dodání recyklátu v požadované kvalitě
- očištění podkladu
- uložení recyklátu dle předepsaného technologického předpisu, zhutnění vrstvy v předepsané tloušťce
- zřízení vrstvy bez rozlišení šířky, pokládání vrstvy po etapách, včetně pracovních spar a spojů
- úpravu napojení, ukončení 
- nezahrnuje postřiky, nátěry
</t>
  </si>
  <si>
    <t>572123</t>
  </si>
  <si>
    <t>INFILTRAČNÍ POSTŘIK Z EMULZE DO 1,0KG/M2</t>
  </si>
  <si>
    <t xml:space="preserve">- dodání všech předepsaných materiálů pro postřiky v předepsaném množství
- provedení dle předepsaného technologického předpisu
- zřízení vrstvy bez rozlišení šířky, pokládání vrstvy po etapách
- úpravu napojení, ukončení
</t>
  </si>
  <si>
    <t>572213</t>
  </si>
  <si>
    <t>SPOJOVACÍ POSTŘIK Z EMULZE DO 0,5KG/M2</t>
  </si>
  <si>
    <t>574A03</t>
  </si>
  <si>
    <t>ASFALTOVÝ BETON PRO OBRUSNÉ VRSTVY ACO 11</t>
  </si>
  <si>
    <t xml:space="preserve"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
</t>
  </si>
  <si>
    <t>574E06</t>
  </si>
  <si>
    <t>ASFALTOVÝ BETON PRO PODKLADNÍ VRSTVY ACP 16+, 16S</t>
  </si>
  <si>
    <t>8 - potrubí</t>
  </si>
  <si>
    <t>9 - ostatní práce</t>
  </si>
  <si>
    <t>914131</t>
  </si>
  <si>
    <t>DOPRAVNÍ ZNAČKY ZÁKLADNÍ VELIKOSTI OCELOVÉ FÓLIE TŘ 2 - DODÁVKA A MONTÁŽ</t>
  </si>
  <si>
    <t xml:space="preserve">položka zahrnuje:
- dodávku a montáž značek v požadovaném provedení
</t>
  </si>
  <si>
    <t>914133</t>
  </si>
  <si>
    <t>DOPRAVNÍ ZNAČKY ZÁKLADNÍ VELIKOSTI OCELOVÉ FÓLIE TŘ 2 - DEMONTÁŽ</t>
  </si>
  <si>
    <t xml:space="preserve">Položka zahrnuje odstranění, demontáž a odklizení materiálu s odvozem na předepsané místo
</t>
  </si>
  <si>
    <t>914911</t>
  </si>
  <si>
    <t>SLOUPKY A STOJKY DOPRAVNÍCH ZNAČEK Z OCEL TRUBEK SE ZABETONOVÁNÍM - DODÁVKA A MONTÁŽ</t>
  </si>
  <si>
    <t xml:space="preserve">položka zahrnuje:
- sloupky a upevňovací zařízení včetně jejich osazení (betonová patka, zemní práce)
</t>
  </si>
  <si>
    <t>914913</t>
  </si>
  <si>
    <t>SLOUPKY A STOJKY DZ Z OCEL TRUBEK ZABETON DEMONTÁŽ</t>
  </si>
  <si>
    <t>915111</t>
  </si>
  <si>
    <t>VODOROVNÉ DOPRAVNÍ ZNAČENÍ BARVOU HLADKÉ - DODÁVKA A POKLÁDKA</t>
  </si>
  <si>
    <t xml:space="preserve">položka zahrnuje:
- dodání a pokládku nátěrového materiálu (měří se pouze natíraná plocha)
- předznačení a reflexní úpravu
</t>
  </si>
  <si>
    <t>915211</t>
  </si>
  <si>
    <t>VODOROVNÉ DOPRAVNÍ ZNAČENÍ PLASTEM HLADKÉ - DODÁVKA A POKLÁDKA</t>
  </si>
  <si>
    <t>931314</t>
  </si>
  <si>
    <t>TĚSNĚNÍ DILATAČ SPAR ASF ZÁLIVKOU PRŮŘ DO 400MM2</t>
  </si>
  <si>
    <t xml:space="preserve">položka zahrnuje dodávku a osazení předepsaného materiálu, očištění ploch spáry před úpravou, očištění okolí spáry po úpravě
nezahrnuje těsnící profil
</t>
  </si>
  <si>
    <t>969246</t>
  </si>
  <si>
    <t>VYBOURÁNÍ POTRUBÍ DN DO 400MM KANALIZAČ</t>
  </si>
  <si>
    <t xml:space="preserve"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položka zahrnuje veškeré další práce plynoucí z technologického předpisu a z platných předpisů
</t>
  </si>
  <si>
    <t>18221</t>
  </si>
  <si>
    <t>ROZPROSTŘENÍ ORNICE VE SVAHU V TL DO 0,10M</t>
  </si>
  <si>
    <t xml:space="preserve">položka zahrnuje:
nutné přemístění ornice z dočasných skládek vzdálených do 50m
rozprostření ornice v předepsané tloušťce ve svahu přes 1:5
</t>
  </si>
  <si>
    <t>Jedná se o provizorní položku, v případě zjištění nedostatečné únosnosti zemní pláně.</t>
  </si>
  <si>
    <t>56360</t>
  </si>
  <si>
    <t>VOZOVKOVÉ VRSTVY Z RECYKLOVANÉHO MATERIÁLU</t>
  </si>
  <si>
    <t>899523</t>
  </si>
  <si>
    <t>OBETONOVÁNÍ POTRUBÍ Z PROSTÉHO BETONU DO C16/20</t>
  </si>
  <si>
    <t xml:space="preserve">Položka zahrnuje:
- dodání a položení potrubí z trub z dokumentací předepsaného materiálu a předepsaného průměru
- případné úpravy trub (zkrácení, šikmé seříznutí)
Nezahrnuje podkladní vrstvy a obetonování.
</t>
  </si>
  <si>
    <t>9183B1</t>
  </si>
  <si>
    <t>PROPUSTY Z TRUB DN 400MM BETONOVÝCH</t>
  </si>
  <si>
    <t>Pozn. Položka je odvozená od provedených konstrukčních jádrových vrtů.</t>
  </si>
  <si>
    <t>Pozn. Stávající propustky s dobrým TS a polohou, budou ponechány!</t>
  </si>
  <si>
    <t>Ošetření spar dle položky frézování drážky: dl. 5,50 m = 5,500000 =&gt; A</t>
  </si>
  <si>
    <t>SO104 - Silnice III/33810 Středočeský kraj</t>
  </si>
  <si>
    <t>dle pol. č. 11332:59,252 = 59,252000 =&gt; A 
dle pol. č. 12373.1:42,798 = 42,798000 =&gt; B 
dle pol. č. 12373.2:97,712 = 97,712000 =&gt; C 
dle pol. č. 12920:4,428 = 4,428000 =&gt; D 
A+B+C+D = 204,190000 =&gt; E</t>
  </si>
  <si>
    <t>dle pol. č. 11313:6,616m3*2,4t/m3 = 15,878400 =&gt; A</t>
  </si>
  <si>
    <t>Odměřeno z AutoCADu - silnice:  celková plocha: 165,39m2   = 165,390000 =&gt; A Bude rozdělena  dle jádrových vrtů
Rozdělení dle jádrových vrtů stáv. Kce:
VRT 6 (km 1,485): tl. 0,015+0,025m (postřik regenerační + Penetrační makadam) = 0,040000 =&gt; B 
A*B = 6,615600 =&gt; C</t>
  </si>
  <si>
    <t>Uvažována prům. tl. 410 mm
Silnice III/33810 Středočeský kraj  tl. (0,41-0,04) m* plocha 160,14 m2  = 59,251800 =&gt; A uvažován přesah kce</t>
  </si>
  <si>
    <t>KÚ dl. 5,50 m = 5,500000 =&gt; A</t>
  </si>
  <si>
    <t>Pro zřízení zemní pláně:  plocha (54,10) m2 * tl. 0,41 m  = 22,181000 =&gt; A 
Pro terénní úpravy vč. prohloubení příkopů:  Viz. kubatury SO 104: 20,617 m3 = 20,617000 =&gt; B 
Celkem:A+B = 42,798000 =&gt; C</t>
  </si>
  <si>
    <t>Jedná se o provizorní položku, v případě zjištění nedostatečné únosnosti zemní pláně.   Úvést poznámku do rozpisu!
Uvažováno 100 % plochy
Vrstva 1 vč. Přesahu    plocha 241,07 m2 * 100% * tl. 0,2 m  = 48,214000 =&gt; A 
Vrstva 2 vč. Přesahu    plocha 247,49 m2 * 100% * tl. 0,2 m  = 49,498000 =&gt; B 
Celkem: A+B = 97,712000 =&gt; C</t>
  </si>
  <si>
    <t>79,18 m2 *0,10 = 7,918000 =&gt; A</t>
  </si>
  <si>
    <t>plocha 29,52m2 * průměrná tl. 0,150m  = 4,428000 =&gt; A</t>
  </si>
  <si>
    <t>Pro potrubí DN400:  dl. 9,5 m * š. 0,6 m * hl. 0,5m  = 2,850000 =&gt; A</t>
  </si>
  <si>
    <t>dle pol. č. 11332:59,252 = 59,252000 =&gt; A 
dle pol. č. 12373.1:42,798 = 42,798000 =&gt; B 
dle pol. č. 12373.2:97,712 = 97,712000 =&gt; C 
A+B+C = 199,762000 =&gt; D</t>
  </si>
  <si>
    <t>Dolpnění pod nezp. Krajnici vlevo    prům. plocha 0,11 m2 * dl. 45,64 m  = 5,020400 =&gt; A 
Dolpnění pod nezp. Krajnici vpravo prům. plocha 0,11 m2 * dl. 20,83 m  = 2,291300 =&gt; B 
Celkem:A+B = 7,311700 =&gt; C</t>
  </si>
  <si>
    <t>Pozn. Do výměry uvažováno, výměna všech propustků za nové. V případě dobrého tech. Stavu a polohy budou propustky pomechány stávající !</t>
  </si>
  <si>
    <t>Podsyp obet. potrubí DN400 příčné:   dl. 9,5m * (prům. plocha 0,14 m2)  = 1,330000 =&gt; A</t>
  </si>
  <si>
    <t>Plocha zemní pláně:  plocha 238,75 m2   = 238,750000 =&gt; A</t>
  </si>
  <si>
    <t>Plocha odměřená v programu AutoCAD:  plocha: 79,18 m2 = 79,180000 =&gt; A</t>
  </si>
  <si>
    <t>Plocha viz položka rozprostření ornice ve svahu  plocha: 79,18 m2 = 79,180000 =&gt; A</t>
  </si>
  <si>
    <t>Uvažováno 100 % plochy z obrusné vrstvy.
Vrtstva 1 vč. Přesahu   plocha 241,07 m2 * tl. 0,2 m  = 48,214000 =&gt; A 
Vrtstva 2 vč. Přesahu   plocha 247,49 m2 * tl. 0,2m  = 49,498000 =&gt; B 
Celkem:A+B = 97,712000 =&gt; C</t>
  </si>
  <si>
    <t>Odláždění čel výtoku potrubí + zpevnění příkopu  plocha: (14,89 m2) * tl. 0,10 = 1,489000 =&gt; A</t>
  </si>
  <si>
    <t>Pod dlažbu z lomového kamene: plocha (14,89 m2) * tl. 0,10 m  = 1,489000 =&gt; A</t>
  </si>
  <si>
    <t>Odláždění čel výtoku potrubí  plocha: (14,89)*tl. 0,20 m  = 2,978000 =&gt; A</t>
  </si>
  <si>
    <t>Silnice III/33810 Středočeský kraj (vrstva 1)   plocha: 191,01m2 * tl. 0,15 m  = 28,651500 =&gt; A 
Silnice III/33810 Středočeský kraj(vrstva 2)    plocha: 205,11 m2 * tl. 0,15 m  = 30,766500 =&gt; B 
Celkem: A+B = 59,418000 =&gt; C</t>
  </si>
  <si>
    <t>Hosp. sjezd km 1,554 plocha: 6,67 m2 * tl. 0,10 m  = 0,667000 =&gt; A 
Hosp. sjezd km 1,567 plocha: 8,0 m2 * tl. 0,10 m  = 0,800000 =&gt; B 
Celkem:A+B = 1,467000 =&gt; C</t>
  </si>
  <si>
    <t>Silnice III/33810 Středočeský kraj  plocha: 29,52 m2 * tl. 0,15 m  = 4,428000 =&gt; A</t>
  </si>
  <si>
    <t>Silnice III/33810 Středočeský kraj
plocha: 184,64m2 = 184,640000 =&gt; A 
plocha ACP 16+</t>
  </si>
  <si>
    <t>Silnice III/33810 Středočeský kraj 
plocha 187,23 m2 = 187,230000 =&gt; A 
plocha ACO 11</t>
  </si>
  <si>
    <t>Silnice III/33810 Středočeský kraj
plocha: 187,23 m2 * tl. 0,04 m  = 7,489200 =&gt; A 
odměřeno z programu AutoCAD</t>
  </si>
  <si>
    <t>Silnice III/33810 Středočeský kraj
plocha: 184,64 m2 * tl. 0,07 m  = 12,924800 =&gt; A</t>
  </si>
  <si>
    <t>Příčné propustky DN400:  prům. plocha 0,39 m2 * dl. (9,5)  = 3,705000 =&gt; A</t>
  </si>
  <si>
    <t>km 1,567 SDZ IS14+IS14   2 ks  IS14 2x = 2,000000 =&gt; C 
km 1,567 SDZ E1+IS14+IS14    1ks E1 nové = 1,000000 =&gt; A 
km 1,571 SDZ IS14+IS14           2ks  IS14 2x Nové = 2,000000 =&gt; B 
C+A+B = 5,000000 =&gt; D</t>
  </si>
  <si>
    <t>km 1,559 SDZ A7a               1 ks = 1,000000 =&gt; A 
km 1,567 SDZ E1                  1 ks = 1,000000 =&gt; B 
km 1,571 SDZ IS14+IS14    2 ks = 2,000000 =&gt; C 
km 1,567 SDZ IS14+IS14    2 ks = 2,000000 =&gt; D 
Celkem:A+B+C+D = 6,000000 =&gt; E</t>
  </si>
  <si>
    <t>km 1,567 SDZ E1+IS14+IS14   1ks  = 1,000000 =&gt; A 
km 1,571 SDZ IS14+IS14          1ks = 1,000000 =&gt; B 
A+B = 2,000000 =&gt; C</t>
  </si>
  <si>
    <t>km 1,559 SDZ A7a: 1 ks = 1,000000 =&gt; A 
km 1,567 SDZ E1+IS14+IS14: 1 ks = 1,000000 =&gt; B 
km 1,571 SDZ IS14+IS14: 1 ks = 1,000000 =&gt; C 
A+B+C = 3,000000 =&gt; D</t>
  </si>
  <si>
    <t>V4 (0,25)  dl. (45,59+21,43)*0,25 = 16,755000 =&gt; A</t>
  </si>
  <si>
    <t>Příčný propustek km 1,56296  dl. 9,5m = 9,500000 =&gt; A (Nutno prověřit TS a polohu)</t>
  </si>
  <si>
    <t>vč. poplatku za skládku.
Pozn. Propustky s dobrým TS a polohou budou ponechány stávající.</t>
  </si>
  <si>
    <t>Hosp. sjezd km 1,56296  dl. 6,6 m = 6,600000 =&gt; A 
Pozn. Propustky s dobrým TS a polohou, budou ponechány stávají !!!</t>
  </si>
  <si>
    <t>02720</t>
  </si>
  <si>
    <t>POMOC PRÁCE ZŘÍZ NEBO ZAJIŠTĚNÍ REGULACI A OCHRANU DOPRAVY</t>
  </si>
  <si>
    <t>Provedení DIO dle odsouhlasené dokumentace a DIR, kompletní, vč. osazení dle TP66, montáží, přesunů, demontáží, úpravy a pronájmu DZ.</t>
  </si>
  <si>
    <t>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</si>
</sst>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\K\č;[Red]\-#,##0.00\ \K\č"/>
    <numFmt numFmtId="165" formatCode="#,##0.000"/>
  </numFmts>
  <fonts count="10">
    <font>
      <sz val="10"/>
      <color theme="1"/>
      <name val="Arial"/>
      <family val="2"/>
    </font>
    <font>
      <sz val="10"/>
      <name val="Arial"/>
      <family val="2"/>
    </font>
    <font>
      <b/>
      <sz val="16"/>
      <color rgb="FF2B2E91"/>
      <name val="Roboto"/>
      <family val="2"/>
    </font>
    <font>
      <sz val="10"/>
      <color rgb="FF2B2E91"/>
      <name val="Roboto"/>
      <family val="2"/>
    </font>
    <font>
      <b/>
      <sz val="20"/>
      <color theme="1"/>
      <name val="Roboto"/>
      <family val="2"/>
    </font>
    <font>
      <sz val="10"/>
      <color theme="1"/>
      <name val="Roboto"/>
      <family val="2"/>
    </font>
    <font>
      <sz val="8"/>
      <color theme="1"/>
      <name val="Roboto"/>
      <family val="2"/>
    </font>
    <font>
      <b/>
      <sz val="10"/>
      <color theme="1"/>
      <name val="Roboto"/>
      <family val="2"/>
    </font>
    <font>
      <b/>
      <sz val="12"/>
      <color theme="1"/>
      <name val="Roboto"/>
      <family val="2"/>
    </font>
    <font>
      <i/>
      <sz val="10"/>
      <color theme="1"/>
      <name val="Roboto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2B2E91"/>
      </bottom>
    </border>
    <border>
      <left style="thin">
        <color rgb="FF2B2E91"/>
      </left>
      <right/>
      <top style="thin">
        <color rgb="FF2B2E91"/>
      </top>
      <bottom/>
    </border>
    <border>
      <left/>
      <right/>
      <top style="thin">
        <color rgb="FF2B2E91"/>
      </top>
      <bottom/>
    </border>
    <border>
      <left/>
      <right style="thin">
        <color rgb="FF2B2E91"/>
      </right>
      <top style="thin">
        <color rgb="FF2B2E91"/>
      </top>
      <bottom/>
    </border>
    <border>
      <left style="thin">
        <color rgb="FF2B2E91"/>
      </left>
      <right/>
      <top/>
      <bottom/>
    </border>
    <border>
      <left/>
      <right style="thin">
        <color rgb="FF2B2E91"/>
      </right>
      <top/>
      <bottom/>
    </border>
    <border>
      <left style="thin">
        <color rgb="FF2B2E91"/>
      </left>
      <right/>
      <top/>
      <bottom style="thin">
        <color rgb="FF2B2E91"/>
      </bottom>
    </border>
    <border>
      <left/>
      <right style="thin">
        <color rgb="FF2B2E91"/>
      </right>
      <top/>
      <bottom style="thin">
        <color rgb="FF2B2E91"/>
      </bottom>
    </border>
    <border>
      <left/>
      <right/>
      <top/>
      <bottom style="thin"/>
    </border>
    <border>
      <left/>
      <right/>
      <top/>
      <bottom style="thick">
        <color rgb="FFF2F2F2"/>
      </bottom>
    </border>
    <border>
      <left/>
      <right/>
      <top style="thick">
        <color rgb="FFF2F2F2"/>
      </top>
      <bottom/>
    </border>
    <border>
      <left/>
      <right/>
      <top/>
      <bottom style="medium"/>
    </border>
    <border>
      <left/>
      <right/>
      <top style="thick">
        <color rgb="FFF2F2F2"/>
      </top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0" fontId="0" fillId="2" borderId="0" xfId="0" applyFill="1" applyProtection="1">
      <protection/>
    </xf>
    <xf numFmtId="0" fontId="0" fillId="0" borderId="0" xfId="0" applyProtection="1">
      <protection/>
    </xf>
    <xf numFmtId="0" fontId="0" fillId="2" borderId="1" xfId="0" applyFill="1" applyBorder="1" applyProtection="1">
      <protection/>
    </xf>
    <xf numFmtId="0" fontId="0" fillId="2" borderId="2" xfId="0" applyFill="1" applyBorder="1" applyProtection="1">
      <protection/>
    </xf>
    <xf numFmtId="0" fontId="0" fillId="2" borderId="3" xfId="0" applyFill="1" applyBorder="1" applyProtection="1">
      <protection/>
    </xf>
    <xf numFmtId="0" fontId="0" fillId="2" borderId="4" xfId="0" applyFill="1" applyBorder="1" applyProtection="1">
      <protection/>
    </xf>
    <xf numFmtId="0" fontId="0" fillId="2" borderId="5" xfId="0" applyFill="1" applyBorder="1" applyProtection="1">
      <protection/>
    </xf>
    <xf numFmtId="0" fontId="0" fillId="2" borderId="6" xfId="0" applyFill="1" applyBorder="1" applyProtection="1">
      <protection/>
    </xf>
    <xf numFmtId="0" fontId="0" fillId="2" borderId="7" xfId="0" applyFill="1" applyBorder="1" applyProtection="1">
      <protection/>
    </xf>
    <xf numFmtId="0" fontId="0" fillId="2" borderId="8" xfId="0" applyFill="1" applyBorder="1" applyProtection="1">
      <protection/>
    </xf>
    <xf numFmtId="0" fontId="5" fillId="2" borderId="0" xfId="0" applyFont="1" applyFill="1" applyAlignment="1" applyProtection="1">
      <alignment horizontal="left" indent="1"/>
      <protection/>
    </xf>
    <xf numFmtId="0" fontId="6" fillId="2" borderId="0" xfId="0" applyFont="1" applyFill="1" applyAlignment="1" applyProtection="1">
      <alignment horizontal="left" indent="1"/>
      <protection/>
    </xf>
    <xf numFmtId="0" fontId="7" fillId="2" borderId="9" xfId="0" applyFont="1" applyFill="1" applyBorder="1" applyAlignment="1" applyProtection="1">
      <alignment horizontal="right"/>
      <protection/>
    </xf>
    <xf numFmtId="164" fontId="5" fillId="3" borderId="0" xfId="0" applyNumberFormat="1" applyFont="1" applyFill="1" applyProtection="1">
      <protection/>
    </xf>
    <xf numFmtId="164" fontId="5" fillId="0" borderId="0" xfId="0" applyNumberFormat="1" applyFont="1"/>
    <xf numFmtId="0" fontId="7" fillId="2" borderId="0" xfId="0" applyFont="1" applyFill="1" applyAlignment="1" applyProtection="1">
      <alignment horizontal="right"/>
      <protection/>
    </xf>
    <xf numFmtId="164" fontId="5" fillId="2" borderId="0" xfId="0" applyNumberFormat="1" applyFont="1" applyFill="1" applyAlignment="1" applyProtection="1">
      <alignment horizontal="left" indent="1"/>
      <protection/>
    </xf>
    <xf numFmtId="164" fontId="5" fillId="0" borderId="0" xfId="0" applyNumberFormat="1" applyFont="1" applyProtection="1">
      <protection/>
    </xf>
    <xf numFmtId="0" fontId="7" fillId="2" borderId="9" xfId="0" applyFont="1" applyFill="1" applyBorder="1" applyAlignment="1" applyProtection="1">
      <alignment horizontal="left"/>
      <protection/>
    </xf>
    <xf numFmtId="0" fontId="7" fillId="2" borderId="9" xfId="0" applyFont="1" applyFill="1" applyBorder="1" applyAlignment="1" applyProtection="1">
      <alignment horizontal="center"/>
      <protection/>
    </xf>
    <xf numFmtId="0" fontId="7" fillId="2" borderId="0" xfId="0" applyFont="1" applyFill="1" applyProtection="1">
      <protection/>
    </xf>
    <xf numFmtId="164" fontId="5" fillId="2" borderId="0" xfId="0" applyNumberFormat="1" applyFont="1" applyFill="1" applyProtection="1">
      <protection/>
    </xf>
    <xf numFmtId="0" fontId="0" fillId="2" borderId="0" xfId="0" applyFill="1" applyProtection="1">
      <protection locked="0"/>
    </xf>
    <xf numFmtId="0" fontId="5" fillId="3" borderId="0" xfId="0" applyFont="1" applyFill="1" applyAlignment="1" applyProtection="1">
      <alignment horizontal="left"/>
      <protection/>
    </xf>
    <xf numFmtId="0" fontId="7" fillId="3" borderId="0" xfId="0" applyFont="1" applyFill="1" applyAlignment="1" applyProtection="1">
      <alignment horizontal="left"/>
      <protection/>
    </xf>
    <xf numFmtId="0" fontId="5" fillId="3" borderId="0" xfId="0" applyFont="1" applyFill="1" applyAlignment="1" applyProtection="1">
      <alignment horizontal="center"/>
      <protection/>
    </xf>
    <xf numFmtId="165" fontId="5" fillId="3" borderId="0" xfId="0" applyNumberFormat="1" applyFont="1" applyFill="1" applyProtection="1">
      <protection locked="0"/>
    </xf>
    <xf numFmtId="164" fontId="5" fillId="3" borderId="0" xfId="0" applyNumberFormat="1" applyFont="1" applyFill="1" applyAlignment="1" applyProtection="1">
      <alignment horizontal="right"/>
      <protection locked="0"/>
    </xf>
    <xf numFmtId="9" fontId="5" fillId="3" borderId="0" xfId="0" applyNumberFormat="1" applyFont="1" applyFill="1" applyAlignment="1" applyProtection="1">
      <alignment horizontal="center"/>
      <protection/>
    </xf>
    <xf numFmtId="164" fontId="5" fillId="3" borderId="0" xfId="0" applyNumberFormat="1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 wrapText="1"/>
      <protection/>
    </xf>
    <xf numFmtId="0" fontId="0" fillId="2" borderId="10" xfId="0" applyFill="1" applyBorder="1" applyProtection="1">
      <protection/>
    </xf>
    <xf numFmtId="0" fontId="5" fillId="2" borderId="10" xfId="0" applyFont="1" applyFill="1" applyBorder="1" applyAlignment="1" applyProtection="1">
      <alignment wrapText="1"/>
      <protection/>
    </xf>
    <xf numFmtId="0" fontId="0" fillId="2" borderId="10" xfId="0" applyFill="1" applyBorder="1" applyProtection="1">
      <protection locked="0"/>
    </xf>
    <xf numFmtId="165" fontId="5" fillId="3" borderId="11" xfId="0" applyNumberFormat="1" applyFont="1" applyFill="1" applyBorder="1" applyProtection="1">
      <protection locked="0"/>
    </xf>
    <xf numFmtId="164" fontId="5" fillId="3" borderId="11" xfId="0" applyNumberFormat="1" applyFont="1" applyFill="1" applyBorder="1" applyProtection="1">
      <protection/>
    </xf>
    <xf numFmtId="164" fontId="5" fillId="3" borderId="11" xfId="0" applyNumberFormat="1" applyFont="1" applyFill="1" applyBorder="1" applyAlignment="1" applyProtection="1">
      <alignment horizontal="right"/>
      <protection locked="0"/>
    </xf>
    <xf numFmtId="9" fontId="5" fillId="3" borderId="11" xfId="0" applyNumberFormat="1" applyFont="1" applyFill="1" applyBorder="1" applyAlignment="1" applyProtection="1">
      <alignment horizontal="center"/>
      <protection/>
    </xf>
    <xf numFmtId="164" fontId="5" fillId="3" borderId="11" xfId="0" applyNumberFormat="1" applyFont="1" applyFill="1" applyBorder="1" applyAlignment="1" applyProtection="1">
      <alignment horizontal="right"/>
      <protection/>
    </xf>
    <xf numFmtId="0" fontId="7" fillId="2" borderId="11" xfId="0" applyFont="1" applyFill="1" applyBorder="1" applyProtection="1">
      <protection/>
    </xf>
    <xf numFmtId="0" fontId="7" fillId="2" borderId="11" xfId="0" applyFont="1" applyFill="1" applyBorder="1" applyAlignment="1" applyProtection="1">
      <alignment wrapText="1"/>
      <protection/>
    </xf>
    <xf numFmtId="0" fontId="7" fillId="2" borderId="11" xfId="0" applyFont="1" applyFill="1" applyBorder="1" applyAlignment="1" applyProtection="1">
      <alignment horizontal="right"/>
      <protection/>
    </xf>
    <xf numFmtId="164" fontId="7" fillId="2" borderId="11" xfId="0" applyNumberFormat="1" applyFont="1" applyFill="1" applyBorder="1" applyAlignment="1" applyProtection="1">
      <alignment horizontal="left"/>
      <protection locked="0"/>
    </xf>
    <xf numFmtId="164" fontId="7" fillId="2" borderId="11" xfId="0" applyNumberFormat="1" applyFont="1" applyFill="1" applyBorder="1" applyProtection="1">
      <protection locked="0"/>
    </xf>
    <xf numFmtId="164" fontId="7" fillId="2" borderId="11" xfId="0" applyNumberFormat="1" applyFont="1" applyFill="1" applyBorder="1" applyAlignment="1" applyProtection="1">
      <alignment horizontal="left"/>
      <protection/>
    </xf>
    <xf numFmtId="164" fontId="7" fillId="0" borderId="0" xfId="0" applyNumberFormat="1" applyFont="1"/>
    <xf numFmtId="0" fontId="0" fillId="2" borderId="12" xfId="0" applyFill="1" applyBorder="1" applyProtection="1">
      <protection/>
    </xf>
    <xf numFmtId="0" fontId="7" fillId="2" borderId="13" xfId="0" applyFont="1" applyFill="1" applyBorder="1" applyAlignment="1" applyProtection="1">
      <alignment horizontal="right"/>
      <protection/>
    </xf>
    <xf numFmtId="164" fontId="7" fillId="2" borderId="13" xfId="0" applyNumberFormat="1" applyFont="1" applyFill="1" applyBorder="1" applyAlignment="1" applyProtection="1">
      <alignment horizontal="left"/>
      <protection locked="0"/>
    </xf>
    <xf numFmtId="164" fontId="7" fillId="2" borderId="12" xfId="0" applyNumberFormat="1" applyFont="1" applyFill="1" applyBorder="1" applyProtection="1">
      <protection locked="0"/>
    </xf>
    <xf numFmtId="164" fontId="7" fillId="2" borderId="13" xfId="0" applyNumberFormat="1" applyFont="1" applyFill="1" applyBorder="1" applyAlignment="1" applyProtection="1">
      <alignment horizontal="left"/>
      <protection/>
    </xf>
    <xf numFmtId="0" fontId="0" fillId="2" borderId="1" xfId="0" applyFill="1" applyBorder="1" applyProtection="1">
      <protection locked="0"/>
    </xf>
    <xf numFmtId="0" fontId="0" fillId="0" borderId="6" xfId="0" applyBorder="1" applyProtection="1">
      <protection/>
    </xf>
    <xf numFmtId="0" fontId="0" fillId="0" borderId="8" xfId="0" applyBorder="1" applyProtection="1">
      <protection/>
    </xf>
    <xf numFmtId="0" fontId="0" fillId="0" borderId="4" xfId="0" applyBorder="1" applyProtection="1">
      <protection/>
    </xf>
    <xf numFmtId="0" fontId="9" fillId="2" borderId="0" xfId="0" applyFont="1" applyFill="1" applyAlignment="1" applyProtection="1">
      <alignment horizontal="center" vertical="center"/>
      <protection/>
    </xf>
    <xf numFmtId="0" fontId="0" fillId="2" borderId="0" xfId="0" applyFill="1" applyProtection="1">
      <protection/>
    </xf>
    <xf numFmtId="0" fontId="9" fillId="2" borderId="10" xfId="0" applyFont="1" applyFill="1" applyBorder="1" applyAlignment="1" applyProtection="1">
      <alignment horizontal="center" vertical="center"/>
      <protection/>
    </xf>
    <xf numFmtId="0" fontId="0" fillId="2" borderId="10" xfId="0" applyFill="1" applyBorder="1" applyProtection="1">
      <protection/>
    </xf>
    <xf numFmtId="0" fontId="8" fillId="2" borderId="14" xfId="0" applyFont="1" applyFill="1" applyBorder="1" applyAlignment="1" applyProtection="1">
      <alignment horizontal="center"/>
      <protection/>
    </xf>
    <xf numFmtId="0" fontId="0" fillId="2" borderId="0" xfId="0" applyFill="1" applyProtection="1">
      <protection locked="0"/>
    </xf>
    <xf numFmtId="0" fontId="5" fillId="2" borderId="0" xfId="0" applyFont="1" applyFill="1" applyAlignment="1" applyProtection="1">
      <alignment horizontal="left"/>
      <protection/>
    </xf>
    <xf numFmtId="0" fontId="3" fillId="2" borderId="0" xfId="0" applyFont="1" applyFill="1" applyAlignment="1" applyProtection="1">
      <alignment horizontal="center" wrapText="1" shrinkToFit="1"/>
      <protection/>
    </xf>
    <xf numFmtId="0" fontId="0" fillId="2" borderId="1" xfId="0" applyFill="1" applyBorder="1" applyProtection="1">
      <protection/>
    </xf>
    <xf numFmtId="0" fontId="0" fillId="2" borderId="3" xfId="0" applyFill="1" applyBorder="1" applyProtection="1">
      <protection/>
    </xf>
    <xf numFmtId="0" fontId="7" fillId="2" borderId="9" xfId="0" applyFont="1" applyFill="1" applyBorder="1" applyAlignment="1" applyProtection="1">
      <alignment horizontal="left"/>
      <protection/>
    </xf>
    <xf numFmtId="0" fontId="8" fillId="2" borderId="0" xfId="0" applyFont="1" applyFill="1" applyAlignment="1" applyProtection="1">
      <alignment horizontal="center"/>
      <protection/>
    </xf>
    <xf numFmtId="0" fontId="2" fillId="2" borderId="0" xfId="0" applyFont="1" applyFill="1" applyProtection="1">
      <protection/>
    </xf>
    <xf numFmtId="0" fontId="4" fillId="2" borderId="0" xfId="0" applyFont="1" applyFill="1" applyProtection="1">
      <protection/>
    </xf>
    <xf numFmtId="0" fontId="3" fillId="2" borderId="1" xfId="0" applyFont="1" applyFill="1" applyBorder="1" applyAlignment="1" applyProtection="1">
      <alignment horizontal="center" wrapText="1" shrinkToFit="1"/>
      <protection/>
    </xf>
    <xf numFmtId="0" fontId="6" fillId="2" borderId="5" xfId="0" applyFont="1" applyFill="1" applyBorder="1" applyAlignment="1" applyProtection="1">
      <alignment horizontal="left" indent="1"/>
      <protection/>
    </xf>
    <xf numFmtId="0" fontId="5" fillId="2" borderId="0" xfId="0" applyFont="1" applyFill="1" applyAlignment="1" applyProtection="1">
      <alignment horizontal="left" indent="1"/>
      <protection/>
    </xf>
    <xf numFmtId="0" fontId="7" fillId="2" borderId="5" xfId="0" applyFont="1" applyFill="1" applyBorder="1" applyAlignment="1" applyProtection="1">
      <alignment horizontal="left" indent="3"/>
      <protection/>
    </xf>
    <xf numFmtId="0" fontId="7" fillId="2" borderId="0" xfId="0" applyFont="1" applyFill="1" applyAlignment="1" applyProtection="1">
      <alignment horizontal="right"/>
      <protection/>
    </xf>
    <xf numFmtId="0" fontId="6" fillId="2" borderId="0" xfId="0" applyFont="1" applyFill="1" applyAlignment="1" applyProtection="1">
      <alignment horizontal="left" indent="1"/>
      <protection/>
    </xf>
    <xf numFmtId="49" fontId="7" fillId="3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49" fontId="7" fillId="0" borderId="0" xfId="0" applyNumberFormat="1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165" fontId="5" fillId="0" borderId="11" xfId="0" applyNumberFormat="1" applyFont="1" applyFill="1" applyBorder="1" applyProtection="1">
      <protection locked="0"/>
    </xf>
    <xf numFmtId="164" fontId="5" fillId="0" borderId="11" xfId="0" applyNumberFormat="1" applyFont="1" applyFill="1" applyBorder="1" applyProtection="1">
      <protection/>
    </xf>
    <xf numFmtId="164" fontId="5" fillId="0" borderId="11" xfId="0" applyNumberFormat="1" applyFont="1" applyFill="1" applyBorder="1" applyAlignment="1" applyProtection="1">
      <alignment horizontal="right"/>
      <protection locked="0"/>
    </xf>
    <xf numFmtId="9" fontId="5" fillId="0" borderId="11" xfId="0" applyNumberFormat="1" applyFont="1" applyFill="1" applyBorder="1" applyAlignment="1" applyProtection="1">
      <alignment horizontal="center"/>
      <protection/>
    </xf>
    <xf numFmtId="164" fontId="5" fillId="0" borderId="11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47625</xdr:colOff>
      <xdr:row>1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247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7"/>
  <sheetViews>
    <sheetView tabSelected="1" zoomScale="85" zoomScaleNormal="85" workbookViewId="0" topLeftCell="A1">
      <selection activeCell="I63" sqref="I63"/>
    </sheetView>
  </sheetViews>
  <sheetFormatPr defaultColWidth="9.140625" defaultRowHeight="12.75"/>
  <cols>
    <col min="1" max="1" width="4.7109375" style="0" customWidth="1"/>
    <col min="2" max="2" width="5.7109375" style="0" customWidth="1"/>
    <col min="3" max="3" width="11.7109375" style="0" customWidth="1"/>
    <col min="4" max="4" width="5.7109375" style="0" customWidth="1"/>
    <col min="5" max="5" width="80.7109375" style="0" customWidth="1"/>
    <col min="6" max="6" width="9.140625" style="0" hidden="1" customWidth="1"/>
    <col min="7" max="7" width="20.7109375" style="0" customWidth="1"/>
    <col min="8" max="12" width="22.7109375" style="0" customWidth="1"/>
    <col min="13" max="13" width="4.7109375" style="0" customWidth="1"/>
    <col min="17" max="19" width="9.140625" style="0" hidden="1" customWidth="1"/>
  </cols>
  <sheetData>
    <row r="1" spans="1:17" ht="12.75">
      <c r="A1" s="5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</row>
    <row r="2" spans="1:17" ht="12.75">
      <c r="A2" s="5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24" customHeight="1">
      <c r="A3" s="68" t="s">
        <v>9</v>
      </c>
      <c r="B3" s="57"/>
      <c r="C3" s="57"/>
      <c r="D3" s="57"/>
      <c r="E3" s="57"/>
      <c r="F3" s="57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6" customHeight="1">
      <c r="A4" s="3"/>
      <c r="B4" s="63" t="s">
        <v>0</v>
      </c>
      <c r="C4" s="64"/>
      <c r="D4" s="3"/>
      <c r="E4" s="3"/>
      <c r="F4" s="3"/>
      <c r="G4" s="3"/>
      <c r="H4" s="3"/>
      <c r="I4" s="3"/>
      <c r="J4" s="3"/>
      <c r="K4" s="3"/>
      <c r="L4" s="3"/>
      <c r="M4" s="3"/>
      <c r="N4" s="2"/>
      <c r="O4" s="2"/>
      <c r="P4" s="2"/>
      <c r="Q4" s="2"/>
    </row>
    <row r="5" spans="1:17" ht="6" customHeight="1">
      <c r="A5" s="4"/>
      <c r="B5" s="65"/>
      <c r="C5" s="65"/>
      <c r="D5" s="5"/>
      <c r="E5" s="5"/>
      <c r="F5" s="5"/>
      <c r="G5" s="5"/>
      <c r="H5" s="5"/>
      <c r="I5" s="5"/>
      <c r="J5" s="5"/>
      <c r="K5" s="5"/>
      <c r="L5" s="5"/>
      <c r="M5" s="6"/>
      <c r="N5" s="2"/>
      <c r="O5" s="2"/>
      <c r="P5" s="2"/>
      <c r="Q5" s="2"/>
    </row>
    <row r="6" spans="1:17" ht="33.95" customHeight="1">
      <c r="A6" s="7"/>
      <c r="B6" s="69" t="s">
        <v>1</v>
      </c>
      <c r="C6" s="57"/>
      <c r="D6" s="57"/>
      <c r="E6" s="57"/>
      <c r="F6" s="57"/>
      <c r="G6" s="57"/>
      <c r="H6" s="57"/>
      <c r="I6" s="57"/>
      <c r="J6" s="1"/>
      <c r="K6" s="1"/>
      <c r="L6" s="1"/>
      <c r="M6" s="8"/>
      <c r="N6" s="2"/>
      <c r="O6" s="2"/>
      <c r="P6" s="2"/>
      <c r="Q6" s="2"/>
    </row>
    <row r="7" spans="1:17" ht="12.75">
      <c r="A7" s="9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0"/>
      <c r="N7" s="2"/>
      <c r="O7" s="2"/>
      <c r="P7" s="2"/>
      <c r="Q7" s="2"/>
    </row>
    <row r="8" spans="1:17" ht="14.1" customHeight="1">
      <c r="A8" s="3"/>
      <c r="B8" s="70" t="s">
        <v>3</v>
      </c>
      <c r="C8" s="64"/>
      <c r="D8" s="3"/>
      <c r="E8" s="3"/>
      <c r="F8" s="3"/>
      <c r="G8" s="3"/>
      <c r="H8" s="3"/>
      <c r="I8" s="3"/>
      <c r="J8" s="3"/>
      <c r="K8" s="3"/>
      <c r="L8" s="3"/>
      <c r="M8" s="3"/>
      <c r="N8" s="2"/>
      <c r="O8" s="2"/>
      <c r="P8" s="2"/>
      <c r="Q8" s="2"/>
    </row>
    <row r="9" spans="1:17" ht="8.1" customHeight="1">
      <c r="A9" s="4"/>
      <c r="B9" s="65"/>
      <c r="C9" s="65"/>
      <c r="D9" s="5"/>
      <c r="E9" s="5"/>
      <c r="F9" s="5"/>
      <c r="G9" s="5"/>
      <c r="H9" s="5"/>
      <c r="I9" s="5"/>
      <c r="J9" s="5"/>
      <c r="K9" s="5"/>
      <c r="L9" s="5"/>
      <c r="M9" s="6"/>
      <c r="N9" s="2"/>
      <c r="O9" s="2"/>
      <c r="P9" s="2"/>
      <c r="Q9" s="2"/>
    </row>
    <row r="10" spans="1:17" ht="12.75">
      <c r="A10" s="71" t="s">
        <v>10</v>
      </c>
      <c r="B10" s="57"/>
      <c r="C10" s="72"/>
      <c r="D10" s="57"/>
      <c r="E10" s="1"/>
      <c r="F10" s="1"/>
      <c r="G10" s="12"/>
      <c r="H10" s="1"/>
      <c r="I10" s="16" t="s">
        <v>11</v>
      </c>
      <c r="J10" s="17">
        <f>H41+H104+H111+H126+H157+H164+H205</f>
        <v>0</v>
      </c>
      <c r="K10" s="1"/>
      <c r="L10" s="1"/>
      <c r="M10" s="8"/>
      <c r="N10" s="2"/>
      <c r="O10" s="2"/>
      <c r="P10" s="2"/>
      <c r="Q10" s="2"/>
    </row>
    <row r="11" spans="1:19" ht="15.95" customHeight="1">
      <c r="A11" s="73" t="s">
        <v>158</v>
      </c>
      <c r="B11" s="57"/>
      <c r="C11" s="57"/>
      <c r="D11" s="57"/>
      <c r="E11" s="57"/>
      <c r="F11" s="57"/>
      <c r="G11" s="74"/>
      <c r="H11" s="1"/>
      <c r="I11" s="16" t="s">
        <v>12</v>
      </c>
      <c r="J11" s="17">
        <f>L41+L104+L111+L126+L157+L164+L205</f>
        <v>0</v>
      </c>
      <c r="K11" s="1"/>
      <c r="L11" s="1"/>
      <c r="M11" s="8"/>
      <c r="N11" s="2"/>
      <c r="O11" s="2"/>
      <c r="P11" s="2"/>
      <c r="Q11" s="18">
        <f>IF(SUM(K20:K26)&gt;0,ROUND(SUM(S20:S26)/SUM(K20:K26)-1,8),0)</f>
        <v>0</v>
      </c>
      <c r="R11" s="15">
        <f>AVERAGE(J40,J103,J110,J125,J156,J163,J204)</f>
        <v>0</v>
      </c>
      <c r="S11" s="15">
        <f>J10*(1+Q11)</f>
        <v>0</v>
      </c>
    </row>
    <row r="12" spans="1:17" ht="12.75">
      <c r="A12" s="71" t="s">
        <v>4</v>
      </c>
      <c r="B12" s="57"/>
      <c r="C12" s="72"/>
      <c r="D12" s="57"/>
      <c r="E12" s="57"/>
      <c r="F12" s="57"/>
      <c r="G12" s="75"/>
      <c r="H12" s="1"/>
      <c r="I12" s="1"/>
      <c r="J12" s="1"/>
      <c r="K12" s="1"/>
      <c r="L12" s="1"/>
      <c r="M12" s="8"/>
      <c r="N12" s="2"/>
      <c r="O12" s="2"/>
      <c r="P12" s="2"/>
      <c r="Q12" s="2"/>
    </row>
    <row r="13" spans="1:17" ht="15.95" customHeight="1">
      <c r="A13" s="73" t="e">
        <f>#REF!</f>
        <v>#REF!</v>
      </c>
      <c r="B13" s="57"/>
      <c r="C13" s="57"/>
      <c r="D13" s="57"/>
      <c r="E13" s="57"/>
      <c r="F13" s="57"/>
      <c r="G13" s="74"/>
      <c r="H13" s="1"/>
      <c r="I13" s="16" t="s">
        <v>5</v>
      </c>
      <c r="J13" s="11"/>
      <c r="K13" s="1"/>
      <c r="L13" s="1"/>
      <c r="M13" s="8"/>
      <c r="N13" s="2"/>
      <c r="O13" s="2"/>
      <c r="P13" s="2"/>
      <c r="Q13" s="2"/>
    </row>
    <row r="14" spans="1:17" ht="12.75">
      <c r="A14" s="7"/>
      <c r="B14" s="1"/>
      <c r="C14" s="1"/>
      <c r="D14" s="1"/>
      <c r="E14" s="1"/>
      <c r="F14" s="1"/>
      <c r="G14" s="1"/>
      <c r="H14" s="1"/>
      <c r="I14" s="16" t="s">
        <v>6</v>
      </c>
      <c r="J14" s="11"/>
      <c r="K14" s="1"/>
      <c r="L14" s="1"/>
      <c r="M14" s="8"/>
      <c r="N14" s="2"/>
      <c r="O14" s="2"/>
      <c r="P14" s="2"/>
      <c r="Q14" s="2"/>
    </row>
    <row r="15" spans="1:17" ht="12.75" hidden="1">
      <c r="A15" s="7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8"/>
      <c r="N15" s="2"/>
      <c r="O15" s="2"/>
      <c r="P15" s="2"/>
      <c r="Q15" s="2"/>
    </row>
    <row r="16" spans="1:17" ht="9.95" customHeight="1">
      <c r="A16" s="9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10"/>
      <c r="N16" s="2"/>
      <c r="O16" s="2"/>
      <c r="P16" s="2"/>
      <c r="Q16" s="2"/>
    </row>
    <row r="17" spans="1:17" ht="14.1" customHeight="1">
      <c r="A17" s="3"/>
      <c r="B17" s="63" t="s">
        <v>13</v>
      </c>
      <c r="C17" s="64"/>
      <c r="D17" s="3"/>
      <c r="E17" s="3"/>
      <c r="F17" s="3"/>
      <c r="G17" s="3"/>
      <c r="H17" s="3"/>
      <c r="I17" s="3"/>
      <c r="J17" s="3"/>
      <c r="K17" s="3"/>
      <c r="L17" s="3"/>
      <c r="M17" s="3"/>
      <c r="N17" s="2"/>
      <c r="O17" s="2"/>
      <c r="P17" s="2"/>
      <c r="Q17" s="2"/>
    </row>
    <row r="18" spans="1:17" ht="6" customHeight="1">
      <c r="A18" s="4"/>
      <c r="B18" s="65"/>
      <c r="C18" s="65"/>
      <c r="D18" s="5"/>
      <c r="E18" s="5"/>
      <c r="F18" s="5"/>
      <c r="G18" s="5"/>
      <c r="H18" s="5"/>
      <c r="I18" s="5"/>
      <c r="J18" s="5"/>
      <c r="K18" s="5"/>
      <c r="L18" s="5"/>
      <c r="M18" s="6"/>
      <c r="N18" s="2"/>
      <c r="O18" s="2"/>
      <c r="P18" s="2"/>
      <c r="Q18" s="2"/>
    </row>
    <row r="19" spans="1:17" ht="18" customHeight="1">
      <c r="A19" s="7"/>
      <c r="B19" s="66" t="s">
        <v>14</v>
      </c>
      <c r="C19" s="66"/>
      <c r="D19" s="66"/>
      <c r="E19" s="66" t="s">
        <v>15</v>
      </c>
      <c r="F19" s="66"/>
      <c r="G19" s="20"/>
      <c r="H19" s="13"/>
      <c r="I19" s="13"/>
      <c r="J19" s="13"/>
      <c r="K19" s="13" t="s">
        <v>7</v>
      </c>
      <c r="L19" s="13" t="s">
        <v>8</v>
      </c>
      <c r="M19" s="8"/>
      <c r="N19" s="2"/>
      <c r="O19" s="2"/>
      <c r="P19" s="2"/>
      <c r="Q19" s="2"/>
    </row>
    <row r="20" spans="1:19" ht="12.75">
      <c r="A20" s="7"/>
      <c r="B20" s="62">
        <v>0</v>
      </c>
      <c r="C20" s="57"/>
      <c r="D20" s="57"/>
      <c r="E20" s="21" t="s">
        <v>16</v>
      </c>
      <c r="F20" s="1"/>
      <c r="G20" s="1"/>
      <c r="H20" s="1"/>
      <c r="I20" s="1"/>
      <c r="J20" s="1"/>
      <c r="K20" s="22">
        <f>H41</f>
        <v>0</v>
      </c>
      <c r="L20" s="22">
        <f>L41</f>
        <v>0</v>
      </c>
      <c r="M20" s="8"/>
      <c r="N20" s="2"/>
      <c r="O20" s="2"/>
      <c r="P20" s="2"/>
      <c r="Q20" s="2"/>
      <c r="S20" s="15">
        <f>S40</f>
        <v>0</v>
      </c>
    </row>
    <row r="21" spans="1:19" ht="12.75">
      <c r="A21" s="7"/>
      <c r="B21" s="62">
        <v>1</v>
      </c>
      <c r="C21" s="57"/>
      <c r="D21" s="57"/>
      <c r="E21" s="21" t="s">
        <v>35</v>
      </c>
      <c r="F21" s="1"/>
      <c r="G21" s="1"/>
      <c r="H21" s="1"/>
      <c r="I21" s="1"/>
      <c r="J21" s="1"/>
      <c r="K21" s="22">
        <f>H104</f>
        <v>0</v>
      </c>
      <c r="L21" s="22">
        <f>L104</f>
        <v>0</v>
      </c>
      <c r="M21" s="8"/>
      <c r="N21" s="2"/>
      <c r="O21" s="2"/>
      <c r="P21" s="2"/>
      <c r="Q21" s="2"/>
      <c r="S21" s="15">
        <f>S103</f>
        <v>0</v>
      </c>
    </row>
    <row r="22" spans="1:19" ht="12.75">
      <c r="A22" s="7"/>
      <c r="B22" s="62">
        <v>2</v>
      </c>
      <c r="C22" s="57"/>
      <c r="D22" s="57"/>
      <c r="E22" s="21" t="s">
        <v>36</v>
      </c>
      <c r="F22" s="1"/>
      <c r="G22" s="1"/>
      <c r="H22" s="1"/>
      <c r="I22" s="1"/>
      <c r="J22" s="1"/>
      <c r="K22" s="22">
        <f>H111</f>
        <v>0</v>
      </c>
      <c r="L22" s="22">
        <f>L111</f>
        <v>0</v>
      </c>
      <c r="M22" s="8"/>
      <c r="N22" s="2"/>
      <c r="O22" s="2"/>
      <c r="P22" s="2"/>
      <c r="Q22" s="2"/>
      <c r="S22" s="15">
        <f>S110</f>
        <v>0</v>
      </c>
    </row>
    <row r="23" spans="1:19" ht="12.75">
      <c r="A23" s="7"/>
      <c r="B23" s="62">
        <v>4</v>
      </c>
      <c r="C23" s="57"/>
      <c r="D23" s="57"/>
      <c r="E23" s="21" t="s">
        <v>37</v>
      </c>
      <c r="F23" s="1"/>
      <c r="G23" s="1"/>
      <c r="H23" s="1"/>
      <c r="I23" s="1"/>
      <c r="J23" s="1"/>
      <c r="K23" s="22">
        <f>H126</f>
        <v>0</v>
      </c>
      <c r="L23" s="22">
        <f>L126</f>
        <v>0</v>
      </c>
      <c r="M23" s="8"/>
      <c r="N23" s="2"/>
      <c r="O23" s="2"/>
      <c r="P23" s="2"/>
      <c r="Q23" s="2"/>
      <c r="S23" s="15">
        <f>S125</f>
        <v>0</v>
      </c>
    </row>
    <row r="24" spans="1:19" ht="12.75">
      <c r="A24" s="7"/>
      <c r="B24" s="62">
        <v>5</v>
      </c>
      <c r="C24" s="57"/>
      <c r="D24" s="57"/>
      <c r="E24" s="21" t="s">
        <v>38</v>
      </c>
      <c r="F24" s="1"/>
      <c r="G24" s="1"/>
      <c r="H24" s="1"/>
      <c r="I24" s="1"/>
      <c r="J24" s="1"/>
      <c r="K24" s="22">
        <f>H157</f>
        <v>0</v>
      </c>
      <c r="L24" s="22">
        <f>L157</f>
        <v>0</v>
      </c>
      <c r="M24" s="8"/>
      <c r="N24" s="2"/>
      <c r="O24" s="2"/>
      <c r="P24" s="2"/>
      <c r="Q24" s="2"/>
      <c r="S24" s="15">
        <f>S156</f>
        <v>0</v>
      </c>
    </row>
    <row r="25" spans="1:19" ht="12.75">
      <c r="A25" s="7"/>
      <c r="B25" s="62">
        <v>8</v>
      </c>
      <c r="C25" s="57"/>
      <c r="D25" s="57"/>
      <c r="E25" s="21" t="s">
        <v>39</v>
      </c>
      <c r="F25" s="1"/>
      <c r="G25" s="1"/>
      <c r="H25" s="1"/>
      <c r="I25" s="1"/>
      <c r="J25" s="1"/>
      <c r="K25" s="22">
        <f>H164</f>
        <v>0</v>
      </c>
      <c r="L25" s="22">
        <f>L164</f>
        <v>0</v>
      </c>
      <c r="M25" s="53"/>
      <c r="N25" s="2"/>
      <c r="O25" s="2"/>
      <c r="P25" s="2"/>
      <c r="Q25" s="2"/>
      <c r="S25" s="15">
        <f>S163</f>
        <v>0</v>
      </c>
    </row>
    <row r="26" spans="1:19" ht="12.75">
      <c r="A26" s="7"/>
      <c r="B26" s="62">
        <v>9</v>
      </c>
      <c r="C26" s="57"/>
      <c r="D26" s="57"/>
      <c r="E26" s="21" t="s">
        <v>40</v>
      </c>
      <c r="F26" s="1"/>
      <c r="G26" s="1"/>
      <c r="H26" s="1"/>
      <c r="I26" s="1"/>
      <c r="J26" s="1"/>
      <c r="K26" s="22">
        <f>H205</f>
        <v>0</v>
      </c>
      <c r="L26" s="22">
        <f>L205</f>
        <v>0</v>
      </c>
      <c r="M26" s="53"/>
      <c r="N26" s="2"/>
      <c r="O26" s="2"/>
      <c r="P26" s="2"/>
      <c r="Q26" s="2"/>
      <c r="S26" s="15">
        <f>S204</f>
        <v>0</v>
      </c>
    </row>
    <row r="27" spans="1:17" ht="12.75">
      <c r="A27" s="9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54"/>
      <c r="N27" s="2"/>
      <c r="O27" s="2"/>
      <c r="P27" s="2"/>
      <c r="Q27" s="2"/>
    </row>
    <row r="28" spans="1:17" ht="14.1" customHeight="1">
      <c r="A28" s="3"/>
      <c r="B28" s="63" t="s">
        <v>17</v>
      </c>
      <c r="C28" s="64"/>
      <c r="D28" s="3"/>
      <c r="E28" s="3"/>
      <c r="F28" s="3"/>
      <c r="G28" s="3"/>
      <c r="H28" s="3"/>
      <c r="I28" s="3"/>
      <c r="J28" s="3"/>
      <c r="K28" s="3"/>
      <c r="L28" s="3"/>
      <c r="M28" s="2"/>
      <c r="N28" s="2"/>
      <c r="O28" s="2"/>
      <c r="P28" s="2"/>
      <c r="Q28" s="2"/>
    </row>
    <row r="29" spans="1:17" ht="18" customHeight="1">
      <c r="A29" s="4"/>
      <c r="B29" s="65"/>
      <c r="C29" s="65"/>
      <c r="D29" s="5"/>
      <c r="E29" s="5"/>
      <c r="F29" s="5"/>
      <c r="G29" s="5"/>
      <c r="H29" s="5"/>
      <c r="I29" s="5"/>
      <c r="J29" s="5"/>
      <c r="K29" s="5"/>
      <c r="L29" s="5"/>
      <c r="M29" s="55"/>
      <c r="N29" s="2"/>
      <c r="O29" s="2"/>
      <c r="P29" s="2"/>
      <c r="Q29" s="2"/>
    </row>
    <row r="30" spans="1:17" ht="18" customHeight="1">
      <c r="A30" s="7"/>
      <c r="B30" s="19" t="s">
        <v>18</v>
      </c>
      <c r="C30" s="19" t="s">
        <v>14</v>
      </c>
      <c r="D30" s="19" t="s">
        <v>19</v>
      </c>
      <c r="E30" s="19" t="s">
        <v>15</v>
      </c>
      <c r="F30" s="19" t="s">
        <v>20</v>
      </c>
      <c r="G30" s="20" t="s">
        <v>21</v>
      </c>
      <c r="H30" s="13" t="s">
        <v>22</v>
      </c>
      <c r="I30" s="13" t="s">
        <v>23</v>
      </c>
      <c r="J30" s="13" t="s">
        <v>7</v>
      </c>
      <c r="K30" s="20" t="s">
        <v>24</v>
      </c>
      <c r="L30" s="13" t="s">
        <v>8</v>
      </c>
      <c r="M30" s="53"/>
      <c r="N30" s="2"/>
      <c r="O30" s="2"/>
      <c r="P30" s="2"/>
      <c r="Q30" s="2"/>
    </row>
    <row r="31" spans="1:17" ht="39.95" customHeight="1">
      <c r="A31" s="7"/>
      <c r="B31" s="67" t="s">
        <v>25</v>
      </c>
      <c r="C31" s="57"/>
      <c r="D31" s="57"/>
      <c r="E31" s="57"/>
      <c r="F31" s="57"/>
      <c r="G31" s="57"/>
      <c r="H31" s="61"/>
      <c r="I31" s="57"/>
      <c r="J31" s="61"/>
      <c r="K31" s="57"/>
      <c r="L31" s="57"/>
      <c r="M31" s="8"/>
      <c r="N31" s="2"/>
      <c r="O31" s="2"/>
      <c r="P31" s="2"/>
      <c r="Q31" s="2"/>
    </row>
    <row r="32" spans="1:18" ht="12.75">
      <c r="A32" s="7"/>
      <c r="B32" s="24">
        <v>1</v>
      </c>
      <c r="C32" s="25" t="s">
        <v>41</v>
      </c>
      <c r="D32" s="25" t="s">
        <v>2</v>
      </c>
      <c r="E32" s="25" t="s">
        <v>42</v>
      </c>
      <c r="F32" s="25" t="s">
        <v>2</v>
      </c>
      <c r="G32" s="26" t="s">
        <v>43</v>
      </c>
      <c r="H32" s="27">
        <v>204.19</v>
      </c>
      <c r="I32" s="14"/>
      <c r="J32" s="28">
        <f>ROUND(I32*H32,2)</f>
        <v>0</v>
      </c>
      <c r="K32" s="29">
        <v>0.21</v>
      </c>
      <c r="L32" s="30">
        <f>IF(ISNUMBER(K32),ROUND(J32*(K32+1),2),0)</f>
        <v>0</v>
      </c>
      <c r="M32" s="8"/>
      <c r="N32" s="2"/>
      <c r="O32" s="2"/>
      <c r="P32" s="2"/>
      <c r="Q32" s="18">
        <f>IF(ISNUMBER(K32),IF(H32&gt;0,IF(I32&gt;0,J32,0),0),0)</f>
        <v>0</v>
      </c>
      <c r="R32" s="15">
        <f>IF(ISNUMBER(K32)=FALSE,J32,0)</f>
        <v>0</v>
      </c>
    </row>
    <row r="33" spans="1:17" ht="12.75">
      <c r="A33" s="7"/>
      <c r="B33" s="56" t="s">
        <v>26</v>
      </c>
      <c r="C33" s="57"/>
      <c r="D33" s="57"/>
      <c r="E33" s="31" t="s">
        <v>2</v>
      </c>
      <c r="F33" s="1"/>
      <c r="G33" s="1"/>
      <c r="H33" s="23"/>
      <c r="I33" s="1"/>
      <c r="J33" s="23"/>
      <c r="K33" s="1"/>
      <c r="L33" s="1"/>
      <c r="M33" s="8"/>
      <c r="N33" s="2"/>
      <c r="O33" s="2"/>
      <c r="P33" s="2"/>
      <c r="Q33" s="2"/>
    </row>
    <row r="34" spans="1:17" ht="63.75">
      <c r="A34" s="7"/>
      <c r="B34" s="56" t="s">
        <v>27</v>
      </c>
      <c r="C34" s="57"/>
      <c r="D34" s="57"/>
      <c r="E34" s="31" t="s">
        <v>159</v>
      </c>
      <c r="F34" s="1"/>
      <c r="G34" s="1"/>
      <c r="H34" s="23"/>
      <c r="I34" s="1"/>
      <c r="J34" s="23"/>
      <c r="K34" s="1"/>
      <c r="L34" s="1"/>
      <c r="M34" s="8"/>
      <c r="N34" s="2"/>
      <c r="O34" s="2"/>
      <c r="P34" s="2"/>
      <c r="Q34" s="2"/>
    </row>
    <row r="35" spans="1:17" ht="26.25" thickBot="1">
      <c r="A35" s="7"/>
      <c r="B35" s="58" t="s">
        <v>28</v>
      </c>
      <c r="C35" s="59"/>
      <c r="D35" s="59"/>
      <c r="E35" s="33" t="s">
        <v>44</v>
      </c>
      <c r="F35" s="32"/>
      <c r="G35" s="32"/>
      <c r="H35" s="34"/>
      <c r="I35" s="32"/>
      <c r="J35" s="34"/>
      <c r="K35" s="32"/>
      <c r="L35" s="32"/>
      <c r="M35" s="8"/>
      <c r="N35" s="2"/>
      <c r="O35" s="2"/>
      <c r="P35" s="2"/>
      <c r="Q35" s="2"/>
    </row>
    <row r="36" spans="1:18" ht="13.5" thickTop="1">
      <c r="A36" s="7"/>
      <c r="B36" s="24">
        <v>2</v>
      </c>
      <c r="C36" s="25" t="s">
        <v>45</v>
      </c>
      <c r="D36" s="25" t="s">
        <v>2</v>
      </c>
      <c r="E36" s="25" t="s">
        <v>42</v>
      </c>
      <c r="F36" s="25" t="s">
        <v>2</v>
      </c>
      <c r="G36" s="26" t="s">
        <v>46</v>
      </c>
      <c r="H36" s="35">
        <v>15.878</v>
      </c>
      <c r="I36" s="36"/>
      <c r="J36" s="37">
        <f>ROUND(I36*H36,2)</f>
        <v>0</v>
      </c>
      <c r="K36" s="38">
        <v>0.21</v>
      </c>
      <c r="L36" s="39">
        <f>IF(ISNUMBER(K36),ROUND(J36*(K36+1),2),0)</f>
        <v>0</v>
      </c>
      <c r="M36" s="8"/>
      <c r="N36" s="2"/>
      <c r="O36" s="2"/>
      <c r="P36" s="2"/>
      <c r="Q36" s="18">
        <f>IF(ISNUMBER(K36),IF(H36&gt;0,IF(I36&gt;0,J36,0),0),0)</f>
        <v>0</v>
      </c>
      <c r="R36" s="15">
        <f>IF(ISNUMBER(K36)=FALSE,J36,0)</f>
        <v>0</v>
      </c>
    </row>
    <row r="37" spans="1:17" ht="12.75">
      <c r="A37" s="7"/>
      <c r="B37" s="56" t="s">
        <v>26</v>
      </c>
      <c r="C37" s="57"/>
      <c r="D37" s="57"/>
      <c r="E37" s="31" t="s">
        <v>2</v>
      </c>
      <c r="F37" s="1"/>
      <c r="G37" s="1"/>
      <c r="H37" s="23"/>
      <c r="I37" s="1"/>
      <c r="J37" s="23"/>
      <c r="K37" s="1"/>
      <c r="L37" s="1"/>
      <c r="M37" s="8"/>
      <c r="N37" s="2"/>
      <c r="O37" s="2"/>
      <c r="P37" s="2"/>
      <c r="Q37" s="2"/>
    </row>
    <row r="38" spans="1:17" ht="12.75">
      <c r="A38" s="7"/>
      <c r="B38" s="56" t="s">
        <v>27</v>
      </c>
      <c r="C38" s="57"/>
      <c r="D38" s="57"/>
      <c r="E38" s="31" t="s">
        <v>160</v>
      </c>
      <c r="F38" s="1"/>
      <c r="G38" s="1"/>
      <c r="H38" s="23"/>
      <c r="I38" s="1"/>
      <c r="J38" s="23"/>
      <c r="K38" s="1"/>
      <c r="L38" s="1"/>
      <c r="M38" s="8"/>
      <c r="N38" s="2"/>
      <c r="O38" s="2"/>
      <c r="P38" s="2"/>
      <c r="Q38" s="2"/>
    </row>
    <row r="39" spans="1:17" ht="26.25" thickBot="1">
      <c r="A39" s="7"/>
      <c r="B39" s="58" t="s">
        <v>28</v>
      </c>
      <c r="C39" s="59"/>
      <c r="D39" s="59"/>
      <c r="E39" s="33" t="s">
        <v>44</v>
      </c>
      <c r="F39" s="32"/>
      <c r="G39" s="32"/>
      <c r="H39" s="34"/>
      <c r="I39" s="32"/>
      <c r="J39" s="34"/>
      <c r="K39" s="32"/>
      <c r="L39" s="32"/>
      <c r="M39" s="8"/>
      <c r="N39" s="2"/>
      <c r="O39" s="2"/>
      <c r="P39" s="2"/>
      <c r="Q39" s="2"/>
    </row>
    <row r="40" spans="1:19" ht="24.95" customHeight="1" thickBot="1" thickTop="1">
      <c r="A40" s="7"/>
      <c r="B40" s="1"/>
      <c r="C40" s="40">
        <v>0</v>
      </c>
      <c r="D40" s="1"/>
      <c r="E40" s="41" t="s">
        <v>16</v>
      </c>
      <c r="F40" s="1"/>
      <c r="G40" s="42" t="s">
        <v>29</v>
      </c>
      <c r="H40" s="43">
        <f>J32+J36</f>
        <v>0</v>
      </c>
      <c r="I40" s="42" t="s">
        <v>30</v>
      </c>
      <c r="J40" s="44">
        <f>(L40-H40)</f>
        <v>0</v>
      </c>
      <c r="K40" s="42" t="s">
        <v>31</v>
      </c>
      <c r="L40" s="45">
        <f>L32+L36</f>
        <v>0</v>
      </c>
      <c r="M40" s="8"/>
      <c r="N40" s="2"/>
      <c r="O40" s="2"/>
      <c r="P40" s="2"/>
      <c r="Q40" s="18">
        <f>0+Q32+Q36</f>
        <v>0</v>
      </c>
      <c r="R40" s="15">
        <f>0+R32+R36</f>
        <v>0</v>
      </c>
      <c r="S40" s="46">
        <f>Q40*(1+J40)+R40</f>
        <v>0</v>
      </c>
    </row>
    <row r="41" spans="1:17" ht="24.95" customHeight="1" thickBot="1" thickTop="1">
      <c r="A41" s="7"/>
      <c r="B41" s="47"/>
      <c r="C41" s="47"/>
      <c r="D41" s="47"/>
      <c r="E41" s="47"/>
      <c r="F41" s="47"/>
      <c r="G41" s="48" t="s">
        <v>32</v>
      </c>
      <c r="H41" s="49">
        <f>J32+J36</f>
        <v>0</v>
      </c>
      <c r="I41" s="48" t="s">
        <v>33</v>
      </c>
      <c r="J41" s="50">
        <f>0+J40</f>
        <v>0</v>
      </c>
      <c r="K41" s="48" t="s">
        <v>34</v>
      </c>
      <c r="L41" s="51">
        <f>L32+L36</f>
        <v>0</v>
      </c>
      <c r="M41" s="8"/>
      <c r="N41" s="2"/>
      <c r="O41" s="2"/>
      <c r="P41" s="2"/>
      <c r="Q41" s="2"/>
    </row>
    <row r="42" spans="1:17" ht="39.95" customHeight="1">
      <c r="A42" s="7"/>
      <c r="B42" s="60" t="s">
        <v>47</v>
      </c>
      <c r="C42" s="57"/>
      <c r="D42" s="57"/>
      <c r="E42" s="57"/>
      <c r="F42" s="57"/>
      <c r="G42" s="57"/>
      <c r="H42" s="61"/>
      <c r="I42" s="57"/>
      <c r="J42" s="61"/>
      <c r="K42" s="57"/>
      <c r="L42" s="57"/>
      <c r="M42" s="8"/>
      <c r="N42" s="2"/>
      <c r="O42" s="2"/>
      <c r="P42" s="2"/>
      <c r="Q42" s="2"/>
    </row>
    <row r="43" spans="1:18" ht="12.75">
      <c r="A43" s="7"/>
      <c r="B43" s="24">
        <v>3</v>
      </c>
      <c r="C43" s="25" t="s">
        <v>50</v>
      </c>
      <c r="D43" s="25" t="s">
        <v>2</v>
      </c>
      <c r="E43" s="25" t="s">
        <v>51</v>
      </c>
      <c r="F43" s="25" t="s">
        <v>2</v>
      </c>
      <c r="G43" s="26" t="s">
        <v>43</v>
      </c>
      <c r="H43" s="27">
        <v>6.616</v>
      </c>
      <c r="I43" s="14"/>
      <c r="J43" s="28">
        <f>ROUND(I43*H43,2)</f>
        <v>0</v>
      </c>
      <c r="K43" s="29">
        <v>0.21</v>
      </c>
      <c r="L43" s="30">
        <f>IF(ISNUMBER(K43),ROUND(J43*(K43+1),2),0)</f>
        <v>0</v>
      </c>
      <c r="M43" s="8"/>
      <c r="N43" s="2"/>
      <c r="O43" s="2"/>
      <c r="P43" s="2"/>
      <c r="Q43" s="18">
        <f>IF(ISNUMBER(K43),IF(H43&gt;0,IF(I43&gt;0,J43,0),0),0)</f>
        <v>0</v>
      </c>
      <c r="R43" s="15">
        <f>IF(ISNUMBER(K43)=FALSE,J43,0)</f>
        <v>0</v>
      </c>
    </row>
    <row r="44" spans="1:17" ht="12.75">
      <c r="A44" s="7"/>
      <c r="B44" s="56" t="s">
        <v>26</v>
      </c>
      <c r="C44" s="57"/>
      <c r="D44" s="57"/>
      <c r="E44" s="31" t="s">
        <v>155</v>
      </c>
      <c r="F44" s="1"/>
      <c r="G44" s="1"/>
      <c r="H44" s="23"/>
      <c r="I44" s="1"/>
      <c r="J44" s="23"/>
      <c r="K44" s="1"/>
      <c r="L44" s="1"/>
      <c r="M44" s="8"/>
      <c r="N44" s="2"/>
      <c r="O44" s="2"/>
      <c r="P44" s="2"/>
      <c r="Q44" s="2"/>
    </row>
    <row r="45" spans="1:17" ht="76.5">
      <c r="A45" s="7"/>
      <c r="B45" s="56" t="s">
        <v>27</v>
      </c>
      <c r="C45" s="57"/>
      <c r="D45" s="57"/>
      <c r="E45" s="31" t="s">
        <v>161</v>
      </c>
      <c r="F45" s="1"/>
      <c r="G45" s="1"/>
      <c r="H45" s="23"/>
      <c r="I45" s="1"/>
      <c r="J45" s="23"/>
      <c r="K45" s="1"/>
      <c r="L45" s="1"/>
      <c r="M45" s="8"/>
      <c r="N45" s="2"/>
      <c r="O45" s="2"/>
      <c r="P45" s="2"/>
      <c r="Q45" s="2"/>
    </row>
    <row r="46" spans="1:17" ht="64.5" thickBot="1">
      <c r="A46" s="7"/>
      <c r="B46" s="58" t="s">
        <v>28</v>
      </c>
      <c r="C46" s="59"/>
      <c r="D46" s="59"/>
      <c r="E46" s="33" t="s">
        <v>52</v>
      </c>
      <c r="F46" s="32"/>
      <c r="G46" s="32"/>
      <c r="H46" s="34"/>
      <c r="I46" s="32"/>
      <c r="J46" s="34"/>
      <c r="K46" s="32"/>
      <c r="L46" s="32"/>
      <c r="M46" s="8"/>
      <c r="N46" s="2"/>
      <c r="O46" s="2"/>
      <c r="P46" s="2"/>
      <c r="Q46" s="2"/>
    </row>
    <row r="47" spans="1:18" ht="13.5" thickTop="1">
      <c r="A47" s="7"/>
      <c r="B47" s="24">
        <v>4</v>
      </c>
      <c r="C47" s="25" t="s">
        <v>53</v>
      </c>
      <c r="D47" s="25" t="s">
        <v>2</v>
      </c>
      <c r="E47" s="25" t="s">
        <v>54</v>
      </c>
      <c r="F47" s="25" t="s">
        <v>2</v>
      </c>
      <c r="G47" s="26" t="s">
        <v>43</v>
      </c>
      <c r="H47" s="35">
        <v>59.252</v>
      </c>
      <c r="I47" s="36"/>
      <c r="J47" s="37">
        <f>ROUND(I47*H47,2)</f>
        <v>0</v>
      </c>
      <c r="K47" s="38">
        <v>0.21</v>
      </c>
      <c r="L47" s="39">
        <f>IF(ISNUMBER(K47),ROUND(J47*(K47+1),2),0)</f>
        <v>0</v>
      </c>
      <c r="M47" s="8"/>
      <c r="N47" s="2"/>
      <c r="O47" s="2"/>
      <c r="P47" s="2"/>
      <c r="Q47" s="18">
        <f>IF(ISNUMBER(K47),IF(H47&gt;0,IF(I47&gt;0,J47,0),0),0)</f>
        <v>0</v>
      </c>
      <c r="R47" s="15">
        <f>IF(ISNUMBER(K47)=FALSE,J47,0)</f>
        <v>0</v>
      </c>
    </row>
    <row r="48" spans="1:17" ht="12.75">
      <c r="A48" s="7"/>
      <c r="B48" s="56" t="s">
        <v>26</v>
      </c>
      <c r="C48" s="57"/>
      <c r="D48" s="57"/>
      <c r="E48" s="31" t="s">
        <v>2</v>
      </c>
      <c r="F48" s="1"/>
      <c r="G48" s="1"/>
      <c r="H48" s="23"/>
      <c r="I48" s="1"/>
      <c r="J48" s="23"/>
      <c r="K48" s="1"/>
      <c r="L48" s="1"/>
      <c r="M48" s="8"/>
      <c r="N48" s="2"/>
      <c r="O48" s="2"/>
      <c r="P48" s="2"/>
      <c r="Q48" s="2"/>
    </row>
    <row r="49" spans="1:17" ht="38.25">
      <c r="A49" s="7"/>
      <c r="B49" s="56" t="s">
        <v>27</v>
      </c>
      <c r="C49" s="57"/>
      <c r="D49" s="57"/>
      <c r="E49" s="31" t="s">
        <v>162</v>
      </c>
      <c r="F49" s="1"/>
      <c r="G49" s="1"/>
      <c r="H49" s="23"/>
      <c r="I49" s="1"/>
      <c r="J49" s="23"/>
      <c r="K49" s="1"/>
      <c r="L49" s="1"/>
      <c r="M49" s="8"/>
      <c r="N49" s="2"/>
      <c r="O49" s="2"/>
      <c r="P49" s="2"/>
      <c r="Q49" s="2"/>
    </row>
    <row r="50" spans="1:17" ht="64.5" thickBot="1">
      <c r="A50" s="7"/>
      <c r="B50" s="58" t="s">
        <v>28</v>
      </c>
      <c r="C50" s="59"/>
      <c r="D50" s="59"/>
      <c r="E50" s="33" t="s">
        <v>52</v>
      </c>
      <c r="F50" s="32"/>
      <c r="G50" s="32"/>
      <c r="H50" s="34"/>
      <c r="I50" s="32"/>
      <c r="J50" s="34"/>
      <c r="K50" s="32"/>
      <c r="L50" s="32"/>
      <c r="M50" s="8"/>
      <c r="N50" s="2"/>
      <c r="O50" s="2"/>
      <c r="P50" s="2"/>
      <c r="Q50" s="2"/>
    </row>
    <row r="51" spans="1:18" ht="13.5" thickTop="1">
      <c r="A51" s="7"/>
      <c r="B51" s="24">
        <v>5</v>
      </c>
      <c r="C51" s="25" t="s">
        <v>55</v>
      </c>
      <c r="D51" s="25" t="s">
        <v>2</v>
      </c>
      <c r="E51" s="25" t="s">
        <v>56</v>
      </c>
      <c r="F51" s="25" t="s">
        <v>2</v>
      </c>
      <c r="G51" s="26" t="s">
        <v>57</v>
      </c>
      <c r="H51" s="35">
        <v>5.5</v>
      </c>
      <c r="I51" s="36"/>
      <c r="J51" s="37">
        <f>ROUND(I51*H51,2)</f>
        <v>0</v>
      </c>
      <c r="K51" s="38">
        <v>0.21</v>
      </c>
      <c r="L51" s="39">
        <f>IF(ISNUMBER(K51),ROUND(J51*(K51+1),2),0)</f>
        <v>0</v>
      </c>
      <c r="M51" s="8"/>
      <c r="N51" s="2"/>
      <c r="O51" s="2"/>
      <c r="P51" s="2"/>
      <c r="Q51" s="18">
        <f>IF(ISNUMBER(K51),IF(H51&gt;0,IF(I51&gt;0,J51,0),0),0)</f>
        <v>0</v>
      </c>
      <c r="R51" s="15">
        <f>IF(ISNUMBER(K51)=FALSE,J51,0)</f>
        <v>0</v>
      </c>
    </row>
    <row r="52" spans="1:17" ht="12.75">
      <c r="A52" s="7"/>
      <c r="B52" s="56" t="s">
        <v>26</v>
      </c>
      <c r="C52" s="57"/>
      <c r="D52" s="57"/>
      <c r="E52" s="31" t="s">
        <v>2</v>
      </c>
      <c r="F52" s="1"/>
      <c r="G52" s="1"/>
      <c r="H52" s="23"/>
      <c r="I52" s="1"/>
      <c r="J52" s="23"/>
      <c r="K52" s="1"/>
      <c r="L52" s="1"/>
      <c r="M52" s="8"/>
      <c r="N52" s="2"/>
      <c r="O52" s="2"/>
      <c r="P52" s="2"/>
      <c r="Q52" s="2"/>
    </row>
    <row r="53" spans="1:17" ht="12.75">
      <c r="A53" s="7"/>
      <c r="B53" s="56" t="s">
        <v>27</v>
      </c>
      <c r="C53" s="57"/>
      <c r="D53" s="57"/>
      <c r="E53" s="31" t="s">
        <v>163</v>
      </c>
      <c r="F53" s="1"/>
      <c r="G53" s="1"/>
      <c r="H53" s="23"/>
      <c r="I53" s="1"/>
      <c r="J53" s="23"/>
      <c r="K53" s="1"/>
      <c r="L53" s="1"/>
      <c r="M53" s="8"/>
      <c r="N53" s="2"/>
      <c r="O53" s="2"/>
      <c r="P53" s="2"/>
      <c r="Q53" s="2"/>
    </row>
    <row r="54" spans="1:17" ht="39" thickBot="1">
      <c r="A54" s="7"/>
      <c r="B54" s="58" t="s">
        <v>28</v>
      </c>
      <c r="C54" s="59"/>
      <c r="D54" s="59"/>
      <c r="E54" s="33" t="s">
        <v>58</v>
      </c>
      <c r="F54" s="32"/>
      <c r="G54" s="32"/>
      <c r="H54" s="34"/>
      <c r="I54" s="32"/>
      <c r="J54" s="34"/>
      <c r="K54" s="32"/>
      <c r="L54" s="32"/>
      <c r="M54" s="8"/>
      <c r="N54" s="2"/>
      <c r="O54" s="2"/>
      <c r="P54" s="2"/>
      <c r="Q54" s="2"/>
    </row>
    <row r="55" spans="1:18" ht="13.5" thickTop="1">
      <c r="A55" s="7"/>
      <c r="B55" s="24">
        <v>6</v>
      </c>
      <c r="C55" s="25" t="s">
        <v>59</v>
      </c>
      <c r="D55" s="25">
        <v>1</v>
      </c>
      <c r="E55" s="25" t="s">
        <v>60</v>
      </c>
      <c r="F55" s="25" t="s">
        <v>2</v>
      </c>
      <c r="G55" s="26" t="s">
        <v>43</v>
      </c>
      <c r="H55" s="35">
        <v>42.798</v>
      </c>
      <c r="I55" s="36"/>
      <c r="J55" s="37">
        <f>ROUND(I55*H55,2)</f>
        <v>0</v>
      </c>
      <c r="K55" s="38">
        <v>0.21</v>
      </c>
      <c r="L55" s="39">
        <f>IF(ISNUMBER(K55),ROUND(J55*(K55+1),2),0)</f>
        <v>0</v>
      </c>
      <c r="M55" s="8"/>
      <c r="N55" s="2"/>
      <c r="O55" s="2"/>
      <c r="P55" s="2"/>
      <c r="Q55" s="18">
        <f>IF(ISNUMBER(K55),IF(H55&gt;0,IF(I55&gt;0,J55,0),0),0)</f>
        <v>0</v>
      </c>
      <c r="R55" s="15">
        <f>IF(ISNUMBER(K55)=FALSE,J55,0)</f>
        <v>0</v>
      </c>
    </row>
    <row r="56" spans="1:17" ht="12.75">
      <c r="A56" s="7"/>
      <c r="B56" s="56" t="s">
        <v>26</v>
      </c>
      <c r="C56" s="57"/>
      <c r="D56" s="57"/>
      <c r="E56" s="31" t="s">
        <v>2</v>
      </c>
      <c r="F56" s="1"/>
      <c r="G56" s="1"/>
      <c r="H56" s="23"/>
      <c r="I56" s="1"/>
      <c r="J56" s="23"/>
      <c r="K56" s="1"/>
      <c r="L56" s="1"/>
      <c r="M56" s="8"/>
      <c r="N56" s="2"/>
      <c r="O56" s="2"/>
      <c r="P56" s="2"/>
      <c r="Q56" s="2"/>
    </row>
    <row r="57" spans="1:17" ht="51">
      <c r="A57" s="7"/>
      <c r="B57" s="56" t="s">
        <v>27</v>
      </c>
      <c r="C57" s="57"/>
      <c r="D57" s="57"/>
      <c r="E57" s="31" t="s">
        <v>164</v>
      </c>
      <c r="F57" s="1"/>
      <c r="G57" s="1"/>
      <c r="H57" s="23"/>
      <c r="I57" s="1"/>
      <c r="J57" s="23"/>
      <c r="K57" s="1"/>
      <c r="L57" s="1"/>
      <c r="M57" s="8"/>
      <c r="N57" s="2"/>
      <c r="O57" s="2"/>
      <c r="P57" s="2"/>
      <c r="Q57" s="2"/>
    </row>
    <row r="58" spans="1:17" ht="370.5" thickBot="1">
      <c r="A58" s="7"/>
      <c r="B58" s="58" t="s">
        <v>28</v>
      </c>
      <c r="C58" s="59"/>
      <c r="D58" s="59"/>
      <c r="E58" s="33" t="s">
        <v>61</v>
      </c>
      <c r="F58" s="32"/>
      <c r="G58" s="32"/>
      <c r="H58" s="34"/>
      <c r="I58" s="32"/>
      <c r="J58" s="34"/>
      <c r="K58" s="32"/>
      <c r="L58" s="32"/>
      <c r="M58" s="8"/>
      <c r="N58" s="2"/>
      <c r="O58" s="2"/>
      <c r="P58" s="2"/>
      <c r="Q58" s="2"/>
    </row>
    <row r="59" spans="1:18" ht="13.5" thickTop="1">
      <c r="A59" s="7"/>
      <c r="B59" s="24">
        <v>7</v>
      </c>
      <c r="C59" s="25" t="s">
        <v>59</v>
      </c>
      <c r="D59" s="25">
        <v>2</v>
      </c>
      <c r="E59" s="25" t="s">
        <v>60</v>
      </c>
      <c r="F59" s="25" t="s">
        <v>2</v>
      </c>
      <c r="G59" s="26" t="s">
        <v>43</v>
      </c>
      <c r="H59" s="35">
        <v>97.712</v>
      </c>
      <c r="I59" s="36"/>
      <c r="J59" s="37">
        <f>ROUND(I59*H59,2)</f>
        <v>0</v>
      </c>
      <c r="K59" s="38">
        <v>0.21</v>
      </c>
      <c r="L59" s="39">
        <f>IF(ISNUMBER(K59),ROUND(J59*(K59+1),2),0)</f>
        <v>0</v>
      </c>
      <c r="M59" s="8"/>
      <c r="N59" s="2"/>
      <c r="O59" s="2"/>
      <c r="P59" s="2"/>
      <c r="Q59" s="18">
        <f>IF(ISNUMBER(K59),IF(H59&gt;0,IF(I59&gt;0,J59,0),0),0)</f>
        <v>0</v>
      </c>
      <c r="R59" s="15">
        <f>IF(ISNUMBER(K59)=FALSE,J59,0)</f>
        <v>0</v>
      </c>
    </row>
    <row r="60" spans="1:17" ht="12.75">
      <c r="A60" s="7"/>
      <c r="B60" s="56" t="s">
        <v>26</v>
      </c>
      <c r="C60" s="57"/>
      <c r="D60" s="57"/>
      <c r="E60" s="31" t="s">
        <v>2</v>
      </c>
      <c r="F60" s="1"/>
      <c r="G60" s="1"/>
      <c r="H60" s="23"/>
      <c r="I60" s="1"/>
      <c r="J60" s="23"/>
      <c r="K60" s="1"/>
      <c r="L60" s="1"/>
      <c r="M60" s="8"/>
      <c r="N60" s="2"/>
      <c r="O60" s="2"/>
      <c r="P60" s="2"/>
      <c r="Q60" s="2"/>
    </row>
    <row r="61" spans="1:17" ht="76.5">
      <c r="A61" s="7"/>
      <c r="B61" s="56" t="s">
        <v>27</v>
      </c>
      <c r="C61" s="57"/>
      <c r="D61" s="57"/>
      <c r="E61" s="31" t="s">
        <v>165</v>
      </c>
      <c r="F61" s="1"/>
      <c r="G61" s="1"/>
      <c r="H61" s="23"/>
      <c r="I61" s="1"/>
      <c r="J61" s="23"/>
      <c r="K61" s="1"/>
      <c r="L61" s="1"/>
      <c r="M61" s="8"/>
      <c r="N61" s="2"/>
      <c r="O61" s="2"/>
      <c r="P61" s="2"/>
      <c r="Q61" s="2"/>
    </row>
    <row r="62" spans="1:17" ht="370.5" thickBot="1">
      <c r="A62" s="7"/>
      <c r="B62" s="58" t="s">
        <v>28</v>
      </c>
      <c r="C62" s="59"/>
      <c r="D62" s="59"/>
      <c r="E62" s="33" t="s">
        <v>61</v>
      </c>
      <c r="F62" s="32"/>
      <c r="G62" s="32"/>
      <c r="H62" s="34"/>
      <c r="I62" s="32"/>
      <c r="J62" s="34"/>
      <c r="K62" s="32"/>
      <c r="L62" s="32"/>
      <c r="M62" s="8"/>
      <c r="N62" s="2"/>
      <c r="O62" s="2"/>
      <c r="P62" s="2"/>
      <c r="Q62" s="2"/>
    </row>
    <row r="63" spans="1:18" ht="13.5" thickTop="1">
      <c r="A63" s="7"/>
      <c r="B63" s="24">
        <v>8</v>
      </c>
      <c r="C63" s="25" t="s">
        <v>62</v>
      </c>
      <c r="D63" s="25">
        <v>1</v>
      </c>
      <c r="E63" s="25" t="s">
        <v>63</v>
      </c>
      <c r="F63" s="25" t="s">
        <v>2</v>
      </c>
      <c r="G63" s="26" t="s">
        <v>43</v>
      </c>
      <c r="H63" s="35">
        <v>7.918</v>
      </c>
      <c r="I63" s="36"/>
      <c r="J63" s="37">
        <f>ROUND(I63*H63,2)</f>
        <v>0</v>
      </c>
      <c r="K63" s="38">
        <v>0.21</v>
      </c>
      <c r="L63" s="39">
        <f>IF(ISNUMBER(K63),ROUND(J63*(K63+1),2),0)</f>
        <v>0</v>
      </c>
      <c r="M63" s="8"/>
      <c r="N63" s="2"/>
      <c r="O63" s="2"/>
      <c r="P63" s="2"/>
      <c r="Q63" s="18">
        <f>IF(ISNUMBER(K63),IF(H63&gt;0,IF(I63&gt;0,J63,0),0),0)</f>
        <v>0</v>
      </c>
      <c r="R63" s="15">
        <f>IF(ISNUMBER(K63)=FALSE,J63,0)</f>
        <v>0</v>
      </c>
    </row>
    <row r="64" spans="1:17" ht="12.75">
      <c r="A64" s="7"/>
      <c r="B64" s="56" t="s">
        <v>26</v>
      </c>
      <c r="C64" s="57"/>
      <c r="D64" s="57"/>
      <c r="E64" s="31" t="s">
        <v>64</v>
      </c>
      <c r="F64" s="1"/>
      <c r="G64" s="1"/>
      <c r="H64" s="23"/>
      <c r="I64" s="1"/>
      <c r="J64" s="23"/>
      <c r="K64" s="1"/>
      <c r="L64" s="1"/>
      <c r="M64" s="8"/>
      <c r="N64" s="2"/>
      <c r="O64" s="2"/>
      <c r="P64" s="2"/>
      <c r="Q64" s="2"/>
    </row>
    <row r="65" spans="1:17" ht="12.75">
      <c r="A65" s="7"/>
      <c r="B65" s="56" t="s">
        <v>27</v>
      </c>
      <c r="C65" s="57"/>
      <c r="D65" s="57"/>
      <c r="E65" s="31" t="s">
        <v>166</v>
      </c>
      <c r="F65" s="1"/>
      <c r="G65" s="1"/>
      <c r="H65" s="23"/>
      <c r="I65" s="1"/>
      <c r="J65" s="23"/>
      <c r="K65" s="1"/>
      <c r="L65" s="1"/>
      <c r="M65" s="8"/>
      <c r="N65" s="2"/>
      <c r="O65" s="2"/>
      <c r="P65" s="2"/>
      <c r="Q65" s="2"/>
    </row>
    <row r="66" spans="1:17" ht="332.25" thickBot="1">
      <c r="A66" s="7"/>
      <c r="B66" s="58" t="s">
        <v>28</v>
      </c>
      <c r="C66" s="59"/>
      <c r="D66" s="59"/>
      <c r="E66" s="33" t="s">
        <v>65</v>
      </c>
      <c r="F66" s="32"/>
      <c r="G66" s="32"/>
      <c r="H66" s="34"/>
      <c r="I66" s="32"/>
      <c r="J66" s="34"/>
      <c r="K66" s="32"/>
      <c r="L66" s="32"/>
      <c r="M66" s="8"/>
      <c r="N66" s="2"/>
      <c r="O66" s="2"/>
      <c r="P66" s="2"/>
      <c r="Q66" s="2"/>
    </row>
    <row r="67" spans="1:18" ht="13.5" thickTop="1">
      <c r="A67" s="7"/>
      <c r="B67" s="24">
        <v>9</v>
      </c>
      <c r="C67" s="25" t="s">
        <v>66</v>
      </c>
      <c r="D67" s="25"/>
      <c r="E67" s="25" t="s">
        <v>67</v>
      </c>
      <c r="F67" s="25" t="s">
        <v>2</v>
      </c>
      <c r="G67" s="26" t="s">
        <v>43</v>
      </c>
      <c r="H67" s="35">
        <v>4.428</v>
      </c>
      <c r="I67" s="36"/>
      <c r="J67" s="37">
        <f>ROUND(I67*H67,2)</f>
        <v>0</v>
      </c>
      <c r="K67" s="38">
        <v>0.21</v>
      </c>
      <c r="L67" s="39">
        <f>IF(ISNUMBER(K67),ROUND(J67*(K67+1),2),0)</f>
        <v>0</v>
      </c>
      <c r="M67" s="8"/>
      <c r="N67" s="2"/>
      <c r="O67" s="2"/>
      <c r="P67" s="2"/>
      <c r="Q67" s="18">
        <f>IF(ISNUMBER(K67),IF(H67&gt;0,IF(I67&gt;0,J67,0),0),0)</f>
        <v>0</v>
      </c>
      <c r="R67" s="15">
        <f>IF(ISNUMBER(K67)=FALSE,J67,0)</f>
        <v>0</v>
      </c>
    </row>
    <row r="68" spans="1:17" ht="12.75">
      <c r="A68" s="7"/>
      <c r="B68" s="56" t="s">
        <v>26</v>
      </c>
      <c r="C68" s="57"/>
      <c r="D68" s="57"/>
      <c r="E68" s="31" t="s">
        <v>2</v>
      </c>
      <c r="F68" s="1"/>
      <c r="G68" s="1"/>
      <c r="H68" s="23"/>
      <c r="I68" s="1"/>
      <c r="J68" s="23"/>
      <c r="K68" s="1"/>
      <c r="L68" s="1"/>
      <c r="M68" s="8"/>
      <c r="N68" s="2"/>
      <c r="O68" s="2"/>
      <c r="P68" s="2"/>
      <c r="Q68" s="2"/>
    </row>
    <row r="69" spans="1:17" ht="12.75">
      <c r="A69" s="7"/>
      <c r="B69" s="56" t="s">
        <v>27</v>
      </c>
      <c r="C69" s="57"/>
      <c r="D69" s="57"/>
      <c r="E69" s="31" t="s">
        <v>167</v>
      </c>
      <c r="F69" s="1"/>
      <c r="G69" s="1"/>
      <c r="H69" s="23"/>
      <c r="I69" s="1"/>
      <c r="J69" s="23"/>
      <c r="K69" s="1"/>
      <c r="L69" s="1"/>
      <c r="M69" s="8"/>
      <c r="N69" s="2"/>
      <c r="O69" s="2"/>
      <c r="P69" s="2"/>
      <c r="Q69" s="2"/>
    </row>
    <row r="70" spans="1:17" ht="77.25" thickBot="1">
      <c r="A70" s="7"/>
      <c r="B70" s="58" t="s">
        <v>28</v>
      </c>
      <c r="C70" s="59"/>
      <c r="D70" s="59"/>
      <c r="E70" s="33" t="s">
        <v>68</v>
      </c>
      <c r="F70" s="32"/>
      <c r="G70" s="32"/>
      <c r="H70" s="34"/>
      <c r="I70" s="32"/>
      <c r="J70" s="34"/>
      <c r="K70" s="32"/>
      <c r="L70" s="32"/>
      <c r="M70" s="8"/>
      <c r="N70" s="2"/>
      <c r="O70" s="2"/>
      <c r="P70" s="2"/>
      <c r="Q70" s="2"/>
    </row>
    <row r="71" spans="1:18" ht="13.5" thickTop="1">
      <c r="A71" s="7"/>
      <c r="B71" s="24">
        <v>10</v>
      </c>
      <c r="C71" s="25" t="s">
        <v>69</v>
      </c>
      <c r="D71" s="25" t="s">
        <v>2</v>
      </c>
      <c r="E71" s="25" t="s">
        <v>70</v>
      </c>
      <c r="F71" s="25" t="s">
        <v>2</v>
      </c>
      <c r="G71" s="26" t="s">
        <v>43</v>
      </c>
      <c r="H71" s="35">
        <v>2.85</v>
      </c>
      <c r="I71" s="36"/>
      <c r="J71" s="37">
        <f>ROUND(I71*H71,2)</f>
        <v>0</v>
      </c>
      <c r="K71" s="38">
        <v>0.21</v>
      </c>
      <c r="L71" s="39">
        <f>IF(ISNUMBER(K71),ROUND(J71*(K71+1),2),0)</f>
        <v>0</v>
      </c>
      <c r="M71" s="8"/>
      <c r="N71" s="2"/>
      <c r="O71" s="2"/>
      <c r="P71" s="2"/>
      <c r="Q71" s="18">
        <f>IF(ISNUMBER(K71),IF(H71&gt;0,IF(I71&gt;0,J71,0),0),0)</f>
        <v>0</v>
      </c>
      <c r="R71" s="15">
        <f>IF(ISNUMBER(K71)=FALSE,J71,0)</f>
        <v>0</v>
      </c>
    </row>
    <row r="72" spans="1:17" ht="12.75">
      <c r="A72" s="7"/>
      <c r="B72" s="56" t="s">
        <v>26</v>
      </c>
      <c r="C72" s="57"/>
      <c r="D72" s="57"/>
      <c r="E72" s="31" t="s">
        <v>2</v>
      </c>
      <c r="F72" s="1"/>
      <c r="G72" s="1"/>
      <c r="H72" s="23"/>
      <c r="I72" s="1"/>
      <c r="J72" s="23"/>
      <c r="K72" s="1"/>
      <c r="L72" s="1"/>
      <c r="M72" s="8"/>
      <c r="N72" s="2"/>
      <c r="O72" s="2"/>
      <c r="P72" s="2"/>
      <c r="Q72" s="2"/>
    </row>
    <row r="73" spans="1:17" ht="12.75">
      <c r="A73" s="7"/>
      <c r="B73" s="56" t="s">
        <v>27</v>
      </c>
      <c r="C73" s="57"/>
      <c r="D73" s="57"/>
      <c r="E73" s="31" t="s">
        <v>168</v>
      </c>
      <c r="F73" s="1"/>
      <c r="G73" s="1"/>
      <c r="H73" s="23"/>
      <c r="I73" s="1"/>
      <c r="J73" s="23"/>
      <c r="K73" s="1"/>
      <c r="L73" s="1"/>
      <c r="M73" s="8"/>
      <c r="N73" s="2"/>
      <c r="O73" s="2"/>
      <c r="P73" s="2"/>
      <c r="Q73" s="2"/>
    </row>
    <row r="74" spans="1:17" ht="332.25" thickBot="1">
      <c r="A74" s="7"/>
      <c r="B74" s="58" t="s">
        <v>28</v>
      </c>
      <c r="C74" s="59"/>
      <c r="D74" s="59"/>
      <c r="E74" s="33" t="s">
        <v>71</v>
      </c>
      <c r="F74" s="32"/>
      <c r="G74" s="32"/>
      <c r="H74" s="34"/>
      <c r="I74" s="32"/>
      <c r="J74" s="34"/>
      <c r="K74" s="32"/>
      <c r="L74" s="32"/>
      <c r="M74" s="8"/>
      <c r="N74" s="2"/>
      <c r="O74" s="2"/>
      <c r="P74" s="2"/>
      <c r="Q74" s="2"/>
    </row>
    <row r="75" spans="1:18" ht="13.5" thickTop="1">
      <c r="A75" s="7"/>
      <c r="B75" s="24">
        <v>11</v>
      </c>
      <c r="C75" s="25" t="s">
        <v>72</v>
      </c>
      <c r="D75" s="25" t="s">
        <v>2</v>
      </c>
      <c r="E75" s="25" t="s">
        <v>73</v>
      </c>
      <c r="F75" s="25" t="s">
        <v>2</v>
      </c>
      <c r="G75" s="26" t="s">
        <v>43</v>
      </c>
      <c r="H75" s="35">
        <v>199.762</v>
      </c>
      <c r="I75" s="36"/>
      <c r="J75" s="37">
        <f>ROUND(I75*H75,2)</f>
        <v>0</v>
      </c>
      <c r="K75" s="38">
        <v>0.21</v>
      </c>
      <c r="L75" s="39">
        <f>IF(ISNUMBER(K75),ROUND(J75*(K75+1),2),0)</f>
        <v>0</v>
      </c>
      <c r="M75" s="8"/>
      <c r="N75" s="2"/>
      <c r="O75" s="2"/>
      <c r="P75" s="2"/>
      <c r="Q75" s="18">
        <f>IF(ISNUMBER(K75),IF(H75&gt;0,IF(I75&gt;0,J75,0),0),0)</f>
        <v>0</v>
      </c>
      <c r="R75" s="15">
        <f>IF(ISNUMBER(K75)=FALSE,J75,0)</f>
        <v>0</v>
      </c>
    </row>
    <row r="76" spans="1:17" ht="12.75">
      <c r="A76" s="7"/>
      <c r="B76" s="56" t="s">
        <v>26</v>
      </c>
      <c r="C76" s="57"/>
      <c r="D76" s="57"/>
      <c r="E76" s="31" t="s">
        <v>2</v>
      </c>
      <c r="F76" s="1"/>
      <c r="G76" s="1"/>
      <c r="H76" s="23"/>
      <c r="I76" s="1"/>
      <c r="J76" s="23"/>
      <c r="K76" s="1"/>
      <c r="L76" s="1"/>
      <c r="M76" s="8"/>
      <c r="N76" s="2"/>
      <c r="O76" s="2"/>
      <c r="P76" s="2"/>
      <c r="Q76" s="2"/>
    </row>
    <row r="77" spans="1:17" ht="51">
      <c r="A77" s="7"/>
      <c r="B77" s="56" t="s">
        <v>27</v>
      </c>
      <c r="C77" s="57"/>
      <c r="D77" s="57"/>
      <c r="E77" s="31" t="s">
        <v>169</v>
      </c>
      <c r="F77" s="1"/>
      <c r="G77" s="1"/>
      <c r="H77" s="23"/>
      <c r="I77" s="1"/>
      <c r="J77" s="23"/>
      <c r="K77" s="1"/>
      <c r="L77" s="1"/>
      <c r="M77" s="8"/>
      <c r="N77" s="2"/>
      <c r="O77" s="2"/>
      <c r="P77" s="2"/>
      <c r="Q77" s="2"/>
    </row>
    <row r="78" spans="1:17" ht="192" thickBot="1">
      <c r="A78" s="7"/>
      <c r="B78" s="58" t="s">
        <v>28</v>
      </c>
      <c r="C78" s="59"/>
      <c r="D78" s="59"/>
      <c r="E78" s="33" t="s">
        <v>74</v>
      </c>
      <c r="F78" s="32"/>
      <c r="G78" s="32"/>
      <c r="H78" s="34"/>
      <c r="I78" s="32"/>
      <c r="J78" s="34"/>
      <c r="K78" s="32"/>
      <c r="L78" s="32"/>
      <c r="M78" s="8"/>
      <c r="N78" s="2"/>
      <c r="O78" s="2"/>
      <c r="P78" s="2"/>
      <c r="Q78" s="2"/>
    </row>
    <row r="79" spans="1:18" ht="13.5" thickTop="1">
      <c r="A79" s="7"/>
      <c r="B79" s="24">
        <v>12</v>
      </c>
      <c r="C79" s="25" t="s">
        <v>75</v>
      </c>
      <c r="D79" s="25" t="s">
        <v>2</v>
      </c>
      <c r="E79" s="25" t="s">
        <v>76</v>
      </c>
      <c r="F79" s="25" t="s">
        <v>2</v>
      </c>
      <c r="G79" s="26" t="s">
        <v>43</v>
      </c>
      <c r="H79" s="35">
        <v>7.311</v>
      </c>
      <c r="I79" s="36"/>
      <c r="J79" s="37">
        <f>ROUND(I79*H79,2)</f>
        <v>0</v>
      </c>
      <c r="K79" s="38">
        <v>0.21</v>
      </c>
      <c r="L79" s="39">
        <f>IF(ISNUMBER(K79),ROUND(J79*(K79+1),2),0)</f>
        <v>0</v>
      </c>
      <c r="M79" s="8"/>
      <c r="N79" s="2"/>
      <c r="O79" s="2"/>
      <c r="P79" s="2"/>
      <c r="Q79" s="18">
        <f>IF(ISNUMBER(K79),IF(H79&gt;0,IF(I79&gt;0,J79,0),0),0)</f>
        <v>0</v>
      </c>
      <c r="R79" s="15">
        <f>IF(ISNUMBER(K79)=FALSE,J79,0)</f>
        <v>0</v>
      </c>
    </row>
    <row r="80" spans="1:17" ht="12.75">
      <c r="A80" s="7"/>
      <c r="B80" s="56" t="s">
        <v>26</v>
      </c>
      <c r="C80" s="57"/>
      <c r="D80" s="57"/>
      <c r="E80" s="31" t="s">
        <v>2</v>
      </c>
      <c r="F80" s="1"/>
      <c r="G80" s="1"/>
      <c r="H80" s="23"/>
      <c r="I80" s="1"/>
      <c r="J80" s="23"/>
      <c r="K80" s="1"/>
      <c r="L80" s="1"/>
      <c r="M80" s="8"/>
      <c r="N80" s="2"/>
      <c r="O80" s="2"/>
      <c r="P80" s="2"/>
      <c r="Q80" s="2"/>
    </row>
    <row r="81" spans="1:17" ht="38.25">
      <c r="A81" s="7"/>
      <c r="B81" s="56" t="s">
        <v>27</v>
      </c>
      <c r="C81" s="57"/>
      <c r="D81" s="57"/>
      <c r="E81" s="31" t="s">
        <v>170</v>
      </c>
      <c r="F81" s="1"/>
      <c r="G81" s="1"/>
      <c r="H81" s="23"/>
      <c r="I81" s="1"/>
      <c r="J81" s="23"/>
      <c r="K81" s="1"/>
      <c r="L81" s="1"/>
      <c r="M81" s="8"/>
      <c r="N81" s="2"/>
      <c r="O81" s="2"/>
      <c r="P81" s="2"/>
      <c r="Q81" s="2"/>
    </row>
    <row r="82" spans="1:17" ht="243" thickBot="1">
      <c r="A82" s="7"/>
      <c r="B82" s="58" t="s">
        <v>28</v>
      </c>
      <c r="C82" s="59"/>
      <c r="D82" s="59"/>
      <c r="E82" s="33" t="s">
        <v>77</v>
      </c>
      <c r="F82" s="32"/>
      <c r="G82" s="32"/>
      <c r="H82" s="34"/>
      <c r="I82" s="32"/>
      <c r="J82" s="34"/>
      <c r="K82" s="32"/>
      <c r="L82" s="32"/>
      <c r="M82" s="8"/>
      <c r="N82" s="2"/>
      <c r="O82" s="2"/>
      <c r="P82" s="2"/>
      <c r="Q82" s="2"/>
    </row>
    <row r="83" spans="1:18" ht="13.5" thickTop="1">
      <c r="A83" s="7"/>
      <c r="B83" s="24">
        <v>13</v>
      </c>
      <c r="C83" s="25" t="s">
        <v>78</v>
      </c>
      <c r="D83" s="25" t="s">
        <v>2</v>
      </c>
      <c r="E83" s="25" t="s">
        <v>79</v>
      </c>
      <c r="F83" s="25" t="s">
        <v>2</v>
      </c>
      <c r="G83" s="26" t="s">
        <v>43</v>
      </c>
      <c r="H83" s="35">
        <v>1.33</v>
      </c>
      <c r="I83" s="36"/>
      <c r="J83" s="37">
        <f>ROUND(I83*H83,2)</f>
        <v>0</v>
      </c>
      <c r="K83" s="38">
        <v>0.21</v>
      </c>
      <c r="L83" s="39">
        <f>IF(ISNUMBER(K83),ROUND(J83*(K83+1),2),0)</f>
        <v>0</v>
      </c>
      <c r="M83" s="8"/>
      <c r="N83" s="2"/>
      <c r="O83" s="2"/>
      <c r="P83" s="2"/>
      <c r="Q83" s="18">
        <f>IF(ISNUMBER(K83),IF(H83&gt;0,IF(I83&gt;0,J83,0),0),0)</f>
        <v>0</v>
      </c>
      <c r="R83" s="15">
        <f>IF(ISNUMBER(K83)=FALSE,J83,0)</f>
        <v>0</v>
      </c>
    </row>
    <row r="84" spans="1:17" ht="25.5">
      <c r="A84" s="7"/>
      <c r="B84" s="56" t="s">
        <v>26</v>
      </c>
      <c r="C84" s="57"/>
      <c r="D84" s="57"/>
      <c r="E84" s="31" t="s">
        <v>171</v>
      </c>
      <c r="F84" s="1"/>
      <c r="G84" s="1"/>
      <c r="H84" s="23"/>
      <c r="I84" s="1"/>
      <c r="J84" s="23"/>
      <c r="K84" s="1"/>
      <c r="L84" s="1"/>
      <c r="M84" s="8"/>
      <c r="N84" s="2"/>
      <c r="O84" s="2"/>
      <c r="P84" s="2"/>
      <c r="Q84" s="2"/>
    </row>
    <row r="85" spans="1:17" ht="12.75">
      <c r="A85" s="7"/>
      <c r="B85" s="56" t="s">
        <v>27</v>
      </c>
      <c r="C85" s="57"/>
      <c r="D85" s="57"/>
      <c r="E85" s="31" t="s">
        <v>172</v>
      </c>
      <c r="F85" s="1"/>
      <c r="G85" s="1"/>
      <c r="H85" s="23"/>
      <c r="I85" s="1"/>
      <c r="J85" s="23"/>
      <c r="K85" s="1"/>
      <c r="L85" s="1"/>
      <c r="M85" s="8"/>
      <c r="N85" s="2"/>
      <c r="O85" s="2"/>
      <c r="P85" s="2"/>
      <c r="Q85" s="2"/>
    </row>
    <row r="86" spans="1:17" ht="294" thickBot="1">
      <c r="A86" s="7"/>
      <c r="B86" s="58" t="s">
        <v>28</v>
      </c>
      <c r="C86" s="59"/>
      <c r="D86" s="59"/>
      <c r="E86" s="33" t="s">
        <v>80</v>
      </c>
      <c r="F86" s="32"/>
      <c r="G86" s="32"/>
      <c r="H86" s="34"/>
      <c r="I86" s="32"/>
      <c r="J86" s="34"/>
      <c r="K86" s="32"/>
      <c r="L86" s="32"/>
      <c r="M86" s="8"/>
      <c r="N86" s="2"/>
      <c r="O86" s="2"/>
      <c r="P86" s="2"/>
      <c r="Q86" s="2"/>
    </row>
    <row r="87" spans="1:18" ht="13.5" thickTop="1">
      <c r="A87" s="7"/>
      <c r="B87" s="24">
        <v>14</v>
      </c>
      <c r="C87" s="25" t="s">
        <v>81</v>
      </c>
      <c r="D87" s="25" t="s">
        <v>2</v>
      </c>
      <c r="E87" s="25" t="s">
        <v>82</v>
      </c>
      <c r="F87" s="25" t="s">
        <v>2</v>
      </c>
      <c r="G87" s="26" t="s">
        <v>48</v>
      </c>
      <c r="H87" s="35">
        <v>238.75</v>
      </c>
      <c r="I87" s="36"/>
      <c r="J87" s="37">
        <f>ROUND(I87*H87,2)</f>
        <v>0</v>
      </c>
      <c r="K87" s="38">
        <v>0.21</v>
      </c>
      <c r="L87" s="39">
        <f>IF(ISNUMBER(K87),ROUND(J87*(K87+1),2),0)</f>
        <v>0</v>
      </c>
      <c r="M87" s="8"/>
      <c r="N87" s="2"/>
      <c r="O87" s="2"/>
      <c r="P87" s="2"/>
      <c r="Q87" s="18">
        <f>IF(ISNUMBER(K87),IF(H87&gt;0,IF(I87&gt;0,J87,0),0),0)</f>
        <v>0</v>
      </c>
      <c r="R87" s="15">
        <f>IF(ISNUMBER(K87)=FALSE,J87,0)</f>
        <v>0</v>
      </c>
    </row>
    <row r="88" spans="1:17" ht="12.75">
      <c r="A88" s="7"/>
      <c r="B88" s="56" t="s">
        <v>26</v>
      </c>
      <c r="C88" s="57"/>
      <c r="D88" s="57"/>
      <c r="E88" s="31" t="s">
        <v>2</v>
      </c>
      <c r="F88" s="1"/>
      <c r="G88" s="1"/>
      <c r="H88" s="23"/>
      <c r="I88" s="1"/>
      <c r="J88" s="23"/>
      <c r="K88" s="1"/>
      <c r="L88" s="1"/>
      <c r="M88" s="8"/>
      <c r="N88" s="2"/>
      <c r="O88" s="2"/>
      <c r="P88" s="2"/>
      <c r="Q88" s="2"/>
    </row>
    <row r="89" spans="1:17" ht="12.75">
      <c r="A89" s="7"/>
      <c r="B89" s="56" t="s">
        <v>27</v>
      </c>
      <c r="C89" s="57"/>
      <c r="D89" s="57"/>
      <c r="E89" s="31" t="s">
        <v>173</v>
      </c>
      <c r="F89" s="1"/>
      <c r="G89" s="1"/>
      <c r="H89" s="23"/>
      <c r="I89" s="1"/>
      <c r="J89" s="23"/>
      <c r="K89" s="1"/>
      <c r="L89" s="1"/>
      <c r="M89" s="8"/>
      <c r="N89" s="2"/>
      <c r="O89" s="2"/>
      <c r="P89" s="2"/>
      <c r="Q89" s="2"/>
    </row>
    <row r="90" spans="1:17" ht="39" thickBot="1">
      <c r="A90" s="7"/>
      <c r="B90" s="58" t="s">
        <v>28</v>
      </c>
      <c r="C90" s="59"/>
      <c r="D90" s="59"/>
      <c r="E90" s="33" t="s">
        <v>83</v>
      </c>
      <c r="F90" s="32"/>
      <c r="G90" s="32"/>
      <c r="H90" s="34"/>
      <c r="I90" s="32"/>
      <c r="J90" s="34"/>
      <c r="K90" s="32"/>
      <c r="L90" s="32"/>
      <c r="M90" s="8"/>
      <c r="N90" s="2"/>
      <c r="O90" s="2"/>
      <c r="P90" s="2"/>
      <c r="Q90" s="2"/>
    </row>
    <row r="91" spans="1:18" ht="13.5" thickTop="1">
      <c r="A91" s="7"/>
      <c r="B91" s="24">
        <v>15</v>
      </c>
      <c r="C91" s="25" t="s">
        <v>144</v>
      </c>
      <c r="D91" s="25" t="s">
        <v>2</v>
      </c>
      <c r="E91" s="25" t="s">
        <v>145</v>
      </c>
      <c r="F91" s="25" t="s">
        <v>2</v>
      </c>
      <c r="G91" s="26" t="s">
        <v>48</v>
      </c>
      <c r="H91" s="35">
        <v>79.18</v>
      </c>
      <c r="I91" s="36"/>
      <c r="J91" s="37">
        <f>ROUND(I91*H91,2)</f>
        <v>0</v>
      </c>
      <c r="K91" s="38">
        <v>0.21</v>
      </c>
      <c r="L91" s="39">
        <f>IF(ISNUMBER(K91),ROUND(J91*(K91+1),2),0)</f>
        <v>0</v>
      </c>
      <c r="M91" s="8"/>
      <c r="N91" s="2"/>
      <c r="O91" s="2"/>
      <c r="P91" s="2"/>
      <c r="Q91" s="18">
        <f>IF(ISNUMBER(K91),IF(H91&gt;0,IF(I91&gt;0,J91,0),0),0)</f>
        <v>0</v>
      </c>
      <c r="R91" s="15">
        <f>IF(ISNUMBER(K91)=FALSE,J91,0)</f>
        <v>0</v>
      </c>
    </row>
    <row r="92" spans="1:17" ht="12.75">
      <c r="A92" s="7"/>
      <c r="B92" s="56" t="s">
        <v>26</v>
      </c>
      <c r="C92" s="57"/>
      <c r="D92" s="57"/>
      <c r="E92" s="31" t="s">
        <v>2</v>
      </c>
      <c r="F92" s="1"/>
      <c r="G92" s="1"/>
      <c r="H92" s="23"/>
      <c r="I92" s="1"/>
      <c r="J92" s="23"/>
      <c r="K92" s="1"/>
      <c r="L92" s="1"/>
      <c r="M92" s="8"/>
      <c r="N92" s="2"/>
      <c r="O92" s="2"/>
      <c r="P92" s="2"/>
      <c r="Q92" s="2"/>
    </row>
    <row r="93" spans="1:17" ht="12.75">
      <c r="A93" s="7"/>
      <c r="B93" s="56" t="s">
        <v>27</v>
      </c>
      <c r="C93" s="57"/>
      <c r="D93" s="57"/>
      <c r="E93" s="31" t="s">
        <v>174</v>
      </c>
      <c r="F93" s="1"/>
      <c r="G93" s="1"/>
      <c r="H93" s="23"/>
      <c r="I93" s="1"/>
      <c r="J93" s="23"/>
      <c r="K93" s="1"/>
      <c r="L93" s="1"/>
      <c r="M93" s="8"/>
      <c r="N93" s="2"/>
      <c r="O93" s="2"/>
      <c r="P93" s="2"/>
      <c r="Q93" s="2"/>
    </row>
    <row r="94" spans="1:17" ht="51.75" thickBot="1">
      <c r="A94" s="7"/>
      <c r="B94" s="58" t="s">
        <v>28</v>
      </c>
      <c r="C94" s="59"/>
      <c r="D94" s="59"/>
      <c r="E94" s="33" t="s">
        <v>146</v>
      </c>
      <c r="F94" s="32"/>
      <c r="G94" s="32"/>
      <c r="H94" s="34"/>
      <c r="I94" s="32"/>
      <c r="J94" s="34"/>
      <c r="K94" s="32"/>
      <c r="L94" s="32"/>
      <c r="M94" s="8"/>
      <c r="N94" s="2"/>
      <c r="O94" s="2"/>
      <c r="P94" s="2"/>
      <c r="Q94" s="2"/>
    </row>
    <row r="95" spans="1:18" ht="13.5" thickTop="1">
      <c r="A95" s="7"/>
      <c r="B95" s="24">
        <v>16</v>
      </c>
      <c r="C95" s="25" t="s">
        <v>84</v>
      </c>
      <c r="D95" s="25" t="s">
        <v>2</v>
      </c>
      <c r="E95" s="25" t="s">
        <v>85</v>
      </c>
      <c r="F95" s="25" t="s">
        <v>2</v>
      </c>
      <c r="G95" s="26" t="s">
        <v>48</v>
      </c>
      <c r="H95" s="35">
        <v>79.18</v>
      </c>
      <c r="I95" s="36"/>
      <c r="J95" s="37">
        <f>ROUND(I95*H95,2)</f>
        <v>0</v>
      </c>
      <c r="K95" s="38">
        <v>0.21</v>
      </c>
      <c r="L95" s="39">
        <f>IF(ISNUMBER(K95),ROUND(J95*(K95+1),2),0)</f>
        <v>0</v>
      </c>
      <c r="M95" s="8"/>
      <c r="N95" s="2"/>
      <c r="O95" s="2"/>
      <c r="P95" s="2"/>
      <c r="Q95" s="18">
        <f>IF(ISNUMBER(K95),IF(H95&gt;0,IF(I95&gt;0,J95,0),0),0)</f>
        <v>0</v>
      </c>
      <c r="R95" s="15">
        <f>IF(ISNUMBER(K95)=FALSE,J95,0)</f>
        <v>0</v>
      </c>
    </row>
    <row r="96" spans="1:17" ht="12.75">
      <c r="A96" s="7"/>
      <c r="B96" s="56" t="s">
        <v>26</v>
      </c>
      <c r="C96" s="57"/>
      <c r="D96" s="57"/>
      <c r="E96" s="31" t="s">
        <v>2</v>
      </c>
      <c r="F96" s="1"/>
      <c r="G96" s="1"/>
      <c r="H96" s="23"/>
      <c r="I96" s="1"/>
      <c r="J96" s="23"/>
      <c r="K96" s="1"/>
      <c r="L96" s="1"/>
      <c r="M96" s="8"/>
      <c r="N96" s="2"/>
      <c r="O96" s="2"/>
      <c r="P96" s="2"/>
      <c r="Q96" s="2"/>
    </row>
    <row r="97" spans="1:17" ht="12.75">
      <c r="A97" s="7"/>
      <c r="B97" s="56" t="s">
        <v>27</v>
      </c>
      <c r="C97" s="57"/>
      <c r="D97" s="57"/>
      <c r="E97" s="31" t="s">
        <v>175</v>
      </c>
      <c r="F97" s="1"/>
      <c r="G97" s="1"/>
      <c r="H97" s="23"/>
      <c r="I97" s="1"/>
      <c r="J97" s="23"/>
      <c r="K97" s="1"/>
      <c r="L97" s="1"/>
      <c r="M97" s="8"/>
      <c r="N97" s="2"/>
      <c r="O97" s="2"/>
      <c r="P97" s="2"/>
      <c r="Q97" s="2"/>
    </row>
    <row r="98" spans="1:17" ht="39" thickBot="1">
      <c r="A98" s="7"/>
      <c r="B98" s="58" t="s">
        <v>28</v>
      </c>
      <c r="C98" s="59"/>
      <c r="D98" s="59"/>
      <c r="E98" s="33" t="s">
        <v>86</v>
      </c>
      <c r="F98" s="32"/>
      <c r="G98" s="32"/>
      <c r="H98" s="34"/>
      <c r="I98" s="32"/>
      <c r="J98" s="34"/>
      <c r="K98" s="32"/>
      <c r="L98" s="32"/>
      <c r="M98" s="8"/>
      <c r="N98" s="2"/>
      <c r="O98" s="2"/>
      <c r="P98" s="2"/>
      <c r="Q98" s="2"/>
    </row>
    <row r="99" spans="1:18" ht="13.5" thickTop="1">
      <c r="A99" s="7"/>
      <c r="B99" s="24">
        <v>17</v>
      </c>
      <c r="C99" s="25" t="s">
        <v>87</v>
      </c>
      <c r="D99" s="25" t="s">
        <v>2</v>
      </c>
      <c r="E99" s="25" t="s">
        <v>88</v>
      </c>
      <c r="F99" s="25" t="s">
        <v>2</v>
      </c>
      <c r="G99" s="26" t="s">
        <v>48</v>
      </c>
      <c r="H99" s="35">
        <v>79.18</v>
      </c>
      <c r="I99" s="36"/>
      <c r="J99" s="37">
        <f>ROUND(I99*H99,2)</f>
        <v>0</v>
      </c>
      <c r="K99" s="38">
        <v>0.21</v>
      </c>
      <c r="L99" s="39">
        <f>IF(ISNUMBER(K99),ROUND(J99*(K99+1),2),0)</f>
        <v>0</v>
      </c>
      <c r="M99" s="8"/>
      <c r="N99" s="2"/>
      <c r="O99" s="2"/>
      <c r="P99" s="2"/>
      <c r="Q99" s="18">
        <f>IF(ISNUMBER(K99),IF(H99&gt;0,IF(I99&gt;0,J99,0),0),0)</f>
        <v>0</v>
      </c>
      <c r="R99" s="15">
        <f>IF(ISNUMBER(K99)=FALSE,J99,0)</f>
        <v>0</v>
      </c>
    </row>
    <row r="100" spans="1:17" ht="12.75">
      <c r="A100" s="7"/>
      <c r="B100" s="56" t="s">
        <v>26</v>
      </c>
      <c r="C100" s="57"/>
      <c r="D100" s="57"/>
      <c r="E100" s="31" t="s">
        <v>2</v>
      </c>
      <c r="F100" s="1"/>
      <c r="G100" s="1"/>
      <c r="H100" s="23"/>
      <c r="I100" s="1"/>
      <c r="J100" s="23"/>
      <c r="K100" s="1"/>
      <c r="L100" s="1"/>
      <c r="M100" s="8"/>
      <c r="N100" s="2"/>
      <c r="O100" s="2"/>
      <c r="P100" s="2"/>
      <c r="Q100" s="2"/>
    </row>
    <row r="101" spans="1:17" ht="12.75">
      <c r="A101" s="7"/>
      <c r="B101" s="56" t="s">
        <v>27</v>
      </c>
      <c r="C101" s="57"/>
      <c r="D101" s="57"/>
      <c r="E101" s="31" t="s">
        <v>175</v>
      </c>
      <c r="F101" s="1"/>
      <c r="G101" s="1"/>
      <c r="H101" s="23"/>
      <c r="I101" s="1"/>
      <c r="J101" s="23"/>
      <c r="K101" s="1"/>
      <c r="L101" s="1"/>
      <c r="M101" s="8"/>
      <c r="N101" s="2"/>
      <c r="O101" s="2"/>
      <c r="P101" s="2"/>
      <c r="Q101" s="2"/>
    </row>
    <row r="102" spans="1:17" ht="51.75" thickBot="1">
      <c r="A102" s="7"/>
      <c r="B102" s="58" t="s">
        <v>28</v>
      </c>
      <c r="C102" s="59"/>
      <c r="D102" s="59"/>
      <c r="E102" s="33" t="s">
        <v>89</v>
      </c>
      <c r="F102" s="32"/>
      <c r="G102" s="32"/>
      <c r="H102" s="34"/>
      <c r="I102" s="32"/>
      <c r="J102" s="34"/>
      <c r="K102" s="32"/>
      <c r="L102" s="32"/>
      <c r="M102" s="8"/>
      <c r="N102" s="2"/>
      <c r="O102" s="2"/>
      <c r="P102" s="2"/>
      <c r="Q102" s="2"/>
    </row>
    <row r="103" spans="1:19" ht="24.95" customHeight="1" thickBot="1" thickTop="1">
      <c r="A103" s="7"/>
      <c r="B103" s="1"/>
      <c r="C103" s="40">
        <v>1</v>
      </c>
      <c r="D103" s="1"/>
      <c r="E103" s="41" t="s">
        <v>35</v>
      </c>
      <c r="F103" s="1"/>
      <c r="G103" s="42" t="s">
        <v>29</v>
      </c>
      <c r="H103" s="43">
        <f>J43+J47+J51+J55+J59+J63+J67+J71+J75+J79+J83+J87+J91+J95+J99</f>
        <v>0</v>
      </c>
      <c r="I103" s="42" t="s">
        <v>30</v>
      </c>
      <c r="J103" s="44">
        <f>(L103-H103)</f>
        <v>0</v>
      </c>
      <c r="K103" s="42" t="s">
        <v>31</v>
      </c>
      <c r="L103" s="45">
        <f>L43+L47+L51+L55+L59+L63+L67+L71+L75+L79+L83+L87+L91+L95+L99</f>
        <v>0</v>
      </c>
      <c r="M103" s="8"/>
      <c r="N103" s="2"/>
      <c r="O103" s="2"/>
      <c r="P103" s="2"/>
      <c r="Q103" s="18">
        <f>0+Q43+Q47+Q51+Q55+Q59+Q63+Q67+Q71+Q75+Q79+Q83+Q87+Q91+Q95+Q99</f>
        <v>0</v>
      </c>
      <c r="R103" s="15">
        <f>0+R43+R47+R51+R55+R59+R63+R67+R71+R75+R79+R83+R87+R91+R95+R99</f>
        <v>0</v>
      </c>
      <c r="S103" s="46">
        <f>Q103*(1+J103)+R103</f>
        <v>0</v>
      </c>
    </row>
    <row r="104" spans="1:17" ht="24.95" customHeight="1" thickBot="1" thickTop="1">
      <c r="A104" s="7"/>
      <c r="B104" s="47"/>
      <c r="C104" s="47"/>
      <c r="D104" s="47"/>
      <c r="E104" s="47"/>
      <c r="F104" s="47"/>
      <c r="G104" s="48" t="s">
        <v>32</v>
      </c>
      <c r="H104" s="49">
        <f>J43+J47+J51+J55+J59+J63+J67+J71+J75+J79+J83+J87+J91+J95+J99</f>
        <v>0</v>
      </c>
      <c r="I104" s="48" t="s">
        <v>33</v>
      </c>
      <c r="J104" s="50">
        <f>0+J103</f>
        <v>0</v>
      </c>
      <c r="K104" s="48" t="s">
        <v>34</v>
      </c>
      <c r="L104" s="51">
        <f>L43+L47+L51+L55+L59+L63+L67+L71+L75+L79+L83+L87+L91+L95+L99</f>
        <v>0</v>
      </c>
      <c r="M104" s="8"/>
      <c r="N104" s="2"/>
      <c r="O104" s="2"/>
      <c r="P104" s="2"/>
      <c r="Q104" s="2"/>
    </row>
    <row r="105" spans="1:17" ht="39.95" customHeight="1">
      <c r="A105" s="7"/>
      <c r="B105" s="60" t="s">
        <v>90</v>
      </c>
      <c r="C105" s="57"/>
      <c r="D105" s="57"/>
      <c r="E105" s="57"/>
      <c r="F105" s="57"/>
      <c r="G105" s="57"/>
      <c r="H105" s="61"/>
      <c r="I105" s="57"/>
      <c r="J105" s="61"/>
      <c r="K105" s="57"/>
      <c r="L105" s="57"/>
      <c r="M105" s="8"/>
      <c r="N105" s="2"/>
      <c r="O105" s="2"/>
      <c r="P105" s="2"/>
      <c r="Q105" s="2"/>
    </row>
    <row r="106" spans="1:18" ht="12.75">
      <c r="A106" s="7"/>
      <c r="B106" s="24">
        <v>18</v>
      </c>
      <c r="C106" s="25" t="s">
        <v>91</v>
      </c>
      <c r="D106" s="25" t="s">
        <v>2</v>
      </c>
      <c r="E106" s="25" t="s">
        <v>92</v>
      </c>
      <c r="F106" s="25" t="s">
        <v>2</v>
      </c>
      <c r="G106" s="26" t="s">
        <v>43</v>
      </c>
      <c r="H106" s="27">
        <v>97.712</v>
      </c>
      <c r="I106" s="14"/>
      <c r="J106" s="28">
        <f>ROUND(I106*H106,2)</f>
        <v>0</v>
      </c>
      <c r="K106" s="29">
        <v>0.21</v>
      </c>
      <c r="L106" s="30">
        <f>IF(ISNUMBER(K106),ROUND(J106*(K106+1),2),0)</f>
        <v>0</v>
      </c>
      <c r="M106" s="8"/>
      <c r="N106" s="2"/>
      <c r="O106" s="2"/>
      <c r="P106" s="2"/>
      <c r="Q106" s="18">
        <f>IF(ISNUMBER(K106),IF(H106&gt;0,IF(I106&gt;0,J106,0),0),0)</f>
        <v>0</v>
      </c>
      <c r="R106" s="15">
        <f>IF(ISNUMBER(K106)=FALSE,J106,0)</f>
        <v>0</v>
      </c>
    </row>
    <row r="107" spans="1:17" ht="12.75">
      <c r="A107" s="7"/>
      <c r="B107" s="56" t="s">
        <v>26</v>
      </c>
      <c r="C107" s="57"/>
      <c r="D107" s="57"/>
      <c r="E107" s="31" t="s">
        <v>147</v>
      </c>
      <c r="F107" s="1"/>
      <c r="G107" s="1"/>
      <c r="H107" s="23"/>
      <c r="I107" s="1"/>
      <c r="J107" s="23"/>
      <c r="K107" s="1"/>
      <c r="L107" s="1"/>
      <c r="M107" s="8"/>
      <c r="N107" s="2"/>
      <c r="O107" s="2"/>
      <c r="P107" s="2"/>
      <c r="Q107" s="2"/>
    </row>
    <row r="108" spans="1:17" ht="51">
      <c r="A108" s="7"/>
      <c r="B108" s="56" t="s">
        <v>27</v>
      </c>
      <c r="C108" s="57"/>
      <c r="D108" s="57"/>
      <c r="E108" s="31" t="s">
        <v>176</v>
      </c>
      <c r="F108" s="1"/>
      <c r="G108" s="1"/>
      <c r="H108" s="23"/>
      <c r="I108" s="1"/>
      <c r="J108" s="23"/>
      <c r="K108" s="1"/>
      <c r="L108" s="1"/>
      <c r="M108" s="8"/>
      <c r="N108" s="2"/>
      <c r="O108" s="2"/>
      <c r="P108" s="2"/>
      <c r="Q108" s="2"/>
    </row>
    <row r="109" spans="1:17" ht="51.75" thickBot="1">
      <c r="A109" s="7"/>
      <c r="B109" s="58" t="s">
        <v>28</v>
      </c>
      <c r="C109" s="59"/>
      <c r="D109" s="59"/>
      <c r="E109" s="33" t="s">
        <v>93</v>
      </c>
      <c r="F109" s="32"/>
      <c r="G109" s="32"/>
      <c r="H109" s="34"/>
      <c r="I109" s="32"/>
      <c r="J109" s="34"/>
      <c r="K109" s="32"/>
      <c r="L109" s="32"/>
      <c r="M109" s="8"/>
      <c r="N109" s="2"/>
      <c r="O109" s="2"/>
      <c r="P109" s="2"/>
      <c r="Q109" s="2"/>
    </row>
    <row r="110" spans="1:19" ht="24.95" customHeight="1" thickBot="1" thickTop="1">
      <c r="A110" s="7"/>
      <c r="B110" s="1"/>
      <c r="C110" s="40">
        <v>2</v>
      </c>
      <c r="D110" s="1"/>
      <c r="E110" s="41" t="s">
        <v>36</v>
      </c>
      <c r="F110" s="1"/>
      <c r="G110" s="42" t="s">
        <v>29</v>
      </c>
      <c r="H110" s="43">
        <f>0+J106</f>
        <v>0</v>
      </c>
      <c r="I110" s="42" t="s">
        <v>30</v>
      </c>
      <c r="J110" s="44">
        <f>(L110-H110)</f>
        <v>0</v>
      </c>
      <c r="K110" s="42" t="s">
        <v>31</v>
      </c>
      <c r="L110" s="45">
        <f>0+L106</f>
        <v>0</v>
      </c>
      <c r="M110" s="8"/>
      <c r="N110" s="2"/>
      <c r="O110" s="2"/>
      <c r="P110" s="2"/>
      <c r="Q110" s="18">
        <f>0+Q106</f>
        <v>0</v>
      </c>
      <c r="R110" s="15">
        <f>0+R106</f>
        <v>0</v>
      </c>
      <c r="S110" s="46">
        <f>Q110*(1+J110)+R110</f>
        <v>0</v>
      </c>
    </row>
    <row r="111" spans="1:17" ht="24.95" customHeight="1" thickBot="1" thickTop="1">
      <c r="A111" s="7"/>
      <c r="B111" s="47"/>
      <c r="C111" s="47"/>
      <c r="D111" s="47"/>
      <c r="E111" s="47"/>
      <c r="F111" s="47"/>
      <c r="G111" s="48" t="s">
        <v>32</v>
      </c>
      <c r="H111" s="49">
        <f>0+J106</f>
        <v>0</v>
      </c>
      <c r="I111" s="48" t="s">
        <v>33</v>
      </c>
      <c r="J111" s="50">
        <f>0+J110</f>
        <v>0</v>
      </c>
      <c r="K111" s="48" t="s">
        <v>34</v>
      </c>
      <c r="L111" s="51">
        <f>0+L106</f>
        <v>0</v>
      </c>
      <c r="M111" s="8"/>
      <c r="N111" s="2"/>
      <c r="O111" s="2"/>
      <c r="P111" s="2"/>
      <c r="Q111" s="2"/>
    </row>
    <row r="112" spans="1:17" ht="39.95" customHeight="1">
      <c r="A112" s="7"/>
      <c r="B112" s="60" t="s">
        <v>94</v>
      </c>
      <c r="C112" s="57"/>
      <c r="D112" s="57"/>
      <c r="E112" s="57"/>
      <c r="F112" s="57"/>
      <c r="G112" s="57"/>
      <c r="H112" s="61"/>
      <c r="I112" s="57"/>
      <c r="J112" s="61"/>
      <c r="K112" s="57"/>
      <c r="L112" s="57"/>
      <c r="M112" s="8"/>
      <c r="N112" s="2"/>
      <c r="O112" s="2"/>
      <c r="P112" s="2"/>
      <c r="Q112" s="2"/>
    </row>
    <row r="113" spans="1:18" ht="12.75">
      <c r="A113" s="7"/>
      <c r="B113" s="24">
        <v>19</v>
      </c>
      <c r="C113" s="25" t="s">
        <v>95</v>
      </c>
      <c r="D113" s="25" t="s">
        <v>2</v>
      </c>
      <c r="E113" s="25" t="s">
        <v>96</v>
      </c>
      <c r="F113" s="25" t="s">
        <v>2</v>
      </c>
      <c r="G113" s="26" t="s">
        <v>43</v>
      </c>
      <c r="H113" s="27">
        <v>1.489</v>
      </c>
      <c r="I113" s="14"/>
      <c r="J113" s="28">
        <f>ROUND(I113*H113,2)</f>
        <v>0</v>
      </c>
      <c r="K113" s="29">
        <v>0.21</v>
      </c>
      <c r="L113" s="30">
        <f>IF(ISNUMBER(K113),ROUND(J113*(K113+1),2),0)</f>
        <v>0</v>
      </c>
      <c r="M113" s="8"/>
      <c r="N113" s="2"/>
      <c r="O113" s="2"/>
      <c r="P113" s="2"/>
      <c r="Q113" s="18">
        <f>IF(ISNUMBER(K113),IF(H113&gt;0,IF(I113&gt;0,J113,0),0),0)</f>
        <v>0</v>
      </c>
      <c r="R113" s="15">
        <f>IF(ISNUMBER(K113)=FALSE,J113,0)</f>
        <v>0</v>
      </c>
    </row>
    <row r="114" spans="1:17" ht="12.75">
      <c r="A114" s="7"/>
      <c r="B114" s="56" t="s">
        <v>26</v>
      </c>
      <c r="C114" s="57"/>
      <c r="D114" s="57"/>
      <c r="E114" s="31" t="s">
        <v>2</v>
      </c>
      <c r="F114" s="1"/>
      <c r="G114" s="1"/>
      <c r="H114" s="23"/>
      <c r="I114" s="1"/>
      <c r="J114" s="23"/>
      <c r="K114" s="1"/>
      <c r="L114" s="1"/>
      <c r="M114" s="8"/>
      <c r="N114" s="2"/>
      <c r="O114" s="2"/>
      <c r="P114" s="2"/>
      <c r="Q114" s="2"/>
    </row>
    <row r="115" spans="1:17" ht="25.5">
      <c r="A115" s="7"/>
      <c r="B115" s="56" t="s">
        <v>27</v>
      </c>
      <c r="C115" s="57"/>
      <c r="D115" s="57"/>
      <c r="E115" s="31" t="s">
        <v>177</v>
      </c>
      <c r="F115" s="1"/>
      <c r="G115" s="1"/>
      <c r="H115" s="23"/>
      <c r="I115" s="1"/>
      <c r="J115" s="23"/>
      <c r="K115" s="1"/>
      <c r="L115" s="1"/>
      <c r="M115" s="8"/>
      <c r="N115" s="2"/>
      <c r="O115" s="2"/>
      <c r="P115" s="2"/>
      <c r="Q115" s="2"/>
    </row>
    <row r="116" spans="1:17" ht="357.75" thickBot="1">
      <c r="A116" s="7"/>
      <c r="B116" s="58" t="s">
        <v>28</v>
      </c>
      <c r="C116" s="59"/>
      <c r="D116" s="59"/>
      <c r="E116" s="33" t="s">
        <v>97</v>
      </c>
      <c r="F116" s="32"/>
      <c r="G116" s="32"/>
      <c r="H116" s="34"/>
      <c r="I116" s="32"/>
      <c r="J116" s="34"/>
      <c r="K116" s="32"/>
      <c r="L116" s="32"/>
      <c r="M116" s="8"/>
      <c r="N116" s="2"/>
      <c r="O116" s="2"/>
      <c r="P116" s="2"/>
      <c r="Q116" s="2"/>
    </row>
    <row r="117" spans="1:18" ht="13.5" thickTop="1">
      <c r="A117" s="7"/>
      <c r="B117" s="24">
        <v>20</v>
      </c>
      <c r="C117" s="25" t="s">
        <v>98</v>
      </c>
      <c r="D117" s="25" t="s">
        <v>2</v>
      </c>
      <c r="E117" s="25" t="s">
        <v>99</v>
      </c>
      <c r="F117" s="25" t="s">
        <v>2</v>
      </c>
      <c r="G117" s="26" t="s">
        <v>43</v>
      </c>
      <c r="H117" s="35">
        <v>1.489</v>
      </c>
      <c r="I117" s="36"/>
      <c r="J117" s="37">
        <f>ROUND(I117*H117,2)</f>
        <v>0</v>
      </c>
      <c r="K117" s="38">
        <v>0.21</v>
      </c>
      <c r="L117" s="39">
        <f>IF(ISNUMBER(K117),ROUND(J117*(K117+1),2),0)</f>
        <v>0</v>
      </c>
      <c r="M117" s="8"/>
      <c r="N117" s="2"/>
      <c r="O117" s="2"/>
      <c r="P117" s="2"/>
      <c r="Q117" s="18">
        <f>IF(ISNUMBER(K117),IF(H117&gt;0,IF(I117&gt;0,J117,0),0),0)</f>
        <v>0</v>
      </c>
      <c r="R117" s="15">
        <f>IF(ISNUMBER(K117)=FALSE,J117,0)</f>
        <v>0</v>
      </c>
    </row>
    <row r="118" spans="1:17" ht="25.5">
      <c r="A118" s="7"/>
      <c r="B118" s="56" t="s">
        <v>26</v>
      </c>
      <c r="C118" s="57"/>
      <c r="D118" s="57"/>
      <c r="E118" s="31" t="s">
        <v>171</v>
      </c>
      <c r="F118" s="1"/>
      <c r="G118" s="1"/>
      <c r="H118" s="23"/>
      <c r="I118" s="1"/>
      <c r="J118" s="23"/>
      <c r="K118" s="1"/>
      <c r="L118" s="1"/>
      <c r="M118" s="8"/>
      <c r="N118" s="2"/>
      <c r="O118" s="2"/>
      <c r="P118" s="2"/>
      <c r="Q118" s="2"/>
    </row>
    <row r="119" spans="1:17" ht="12.75">
      <c r="A119" s="7"/>
      <c r="B119" s="56" t="s">
        <v>27</v>
      </c>
      <c r="C119" s="57"/>
      <c r="D119" s="57"/>
      <c r="E119" s="31" t="s">
        <v>178</v>
      </c>
      <c r="F119" s="1"/>
      <c r="G119" s="1"/>
      <c r="H119" s="23"/>
      <c r="I119" s="1"/>
      <c r="J119" s="23"/>
      <c r="K119" s="1"/>
      <c r="L119" s="1"/>
      <c r="M119" s="8"/>
      <c r="N119" s="2"/>
      <c r="O119" s="2"/>
      <c r="P119" s="2"/>
      <c r="Q119" s="2"/>
    </row>
    <row r="120" spans="1:17" ht="51.75" thickBot="1">
      <c r="A120" s="7"/>
      <c r="B120" s="58" t="s">
        <v>28</v>
      </c>
      <c r="C120" s="59"/>
      <c r="D120" s="59"/>
      <c r="E120" s="33" t="s">
        <v>93</v>
      </c>
      <c r="F120" s="32"/>
      <c r="G120" s="32"/>
      <c r="H120" s="34"/>
      <c r="I120" s="32"/>
      <c r="J120" s="34"/>
      <c r="K120" s="32"/>
      <c r="L120" s="32"/>
      <c r="M120" s="8"/>
      <c r="N120" s="2"/>
      <c r="O120" s="2"/>
      <c r="P120" s="2"/>
      <c r="Q120" s="2"/>
    </row>
    <row r="121" spans="1:18" ht="13.5" thickTop="1">
      <c r="A121" s="7"/>
      <c r="B121" s="24">
        <v>21</v>
      </c>
      <c r="C121" s="25" t="s">
        <v>100</v>
      </c>
      <c r="D121" s="25" t="s">
        <v>2</v>
      </c>
      <c r="E121" s="25" t="s">
        <v>101</v>
      </c>
      <c r="F121" s="25" t="s">
        <v>2</v>
      </c>
      <c r="G121" s="26" t="s">
        <v>43</v>
      </c>
      <c r="H121" s="35">
        <v>2.978</v>
      </c>
      <c r="I121" s="36"/>
      <c r="J121" s="37">
        <f>ROUND(I121*H121,2)</f>
        <v>0</v>
      </c>
      <c r="K121" s="38">
        <v>0.21</v>
      </c>
      <c r="L121" s="39">
        <f>IF(ISNUMBER(K121),ROUND(J121*(K121+1),2),0)</f>
        <v>0</v>
      </c>
      <c r="M121" s="8"/>
      <c r="N121" s="2"/>
      <c r="O121" s="2"/>
      <c r="P121" s="2"/>
      <c r="Q121" s="18">
        <f>IF(ISNUMBER(K121),IF(H121&gt;0,IF(I121&gt;0,J121,0),0),0)</f>
        <v>0</v>
      </c>
      <c r="R121" s="15">
        <f>IF(ISNUMBER(K121)=FALSE,J121,0)</f>
        <v>0</v>
      </c>
    </row>
    <row r="122" spans="1:17" ht="12.75">
      <c r="A122" s="7"/>
      <c r="B122" s="56" t="s">
        <v>26</v>
      </c>
      <c r="C122" s="57"/>
      <c r="D122" s="57"/>
      <c r="E122" s="31" t="s">
        <v>2</v>
      </c>
      <c r="F122" s="1"/>
      <c r="G122" s="1"/>
      <c r="H122" s="23"/>
      <c r="I122" s="1"/>
      <c r="J122" s="23"/>
      <c r="K122" s="1"/>
      <c r="L122" s="1"/>
      <c r="M122" s="8"/>
      <c r="N122" s="2"/>
      <c r="O122" s="2"/>
      <c r="P122" s="2"/>
      <c r="Q122" s="2"/>
    </row>
    <row r="123" spans="1:17" ht="12.75">
      <c r="A123" s="7"/>
      <c r="B123" s="56" t="s">
        <v>27</v>
      </c>
      <c r="C123" s="57"/>
      <c r="D123" s="57"/>
      <c r="E123" s="31" t="s">
        <v>179</v>
      </c>
      <c r="F123" s="1"/>
      <c r="G123" s="1"/>
      <c r="H123" s="23"/>
      <c r="I123" s="1"/>
      <c r="J123" s="23"/>
      <c r="K123" s="1"/>
      <c r="L123" s="1"/>
      <c r="M123" s="8"/>
      <c r="N123" s="2"/>
      <c r="O123" s="2"/>
      <c r="P123" s="2"/>
      <c r="Q123" s="2"/>
    </row>
    <row r="124" spans="1:17" ht="115.5" thickBot="1">
      <c r="A124" s="7"/>
      <c r="B124" s="58" t="s">
        <v>28</v>
      </c>
      <c r="C124" s="59"/>
      <c r="D124" s="59"/>
      <c r="E124" s="33" t="s">
        <v>102</v>
      </c>
      <c r="F124" s="32"/>
      <c r="G124" s="32"/>
      <c r="H124" s="34"/>
      <c r="I124" s="32"/>
      <c r="J124" s="34"/>
      <c r="K124" s="32"/>
      <c r="L124" s="32"/>
      <c r="M124" s="8"/>
      <c r="N124" s="2"/>
      <c r="O124" s="2"/>
      <c r="P124" s="2"/>
      <c r="Q124" s="2"/>
    </row>
    <row r="125" spans="1:19" ht="24.95" customHeight="1" thickBot="1" thickTop="1">
      <c r="A125" s="7"/>
      <c r="B125" s="1"/>
      <c r="C125" s="40">
        <v>4</v>
      </c>
      <c r="D125" s="1"/>
      <c r="E125" s="41" t="s">
        <v>37</v>
      </c>
      <c r="F125" s="1"/>
      <c r="G125" s="42" t="s">
        <v>29</v>
      </c>
      <c r="H125" s="43">
        <f>J113+J117+J121</f>
        <v>0</v>
      </c>
      <c r="I125" s="42" t="s">
        <v>30</v>
      </c>
      <c r="J125" s="44">
        <f>(L125-H125)</f>
        <v>0</v>
      </c>
      <c r="K125" s="42" t="s">
        <v>31</v>
      </c>
      <c r="L125" s="45">
        <f>L113+L117+L121</f>
        <v>0</v>
      </c>
      <c r="M125" s="8"/>
      <c r="N125" s="2"/>
      <c r="O125" s="2"/>
      <c r="P125" s="2"/>
      <c r="Q125" s="18">
        <f>0+Q113+Q117+Q121</f>
        <v>0</v>
      </c>
      <c r="R125" s="15">
        <f>0+R113+R117+R121</f>
        <v>0</v>
      </c>
      <c r="S125" s="46">
        <f>Q125*(1+J125)+R125</f>
        <v>0</v>
      </c>
    </row>
    <row r="126" spans="1:17" ht="24.95" customHeight="1" thickBot="1" thickTop="1">
      <c r="A126" s="7"/>
      <c r="B126" s="47"/>
      <c r="C126" s="47"/>
      <c r="D126" s="47"/>
      <c r="E126" s="47"/>
      <c r="F126" s="47"/>
      <c r="G126" s="48" t="s">
        <v>32</v>
      </c>
      <c r="H126" s="49">
        <f>J113+J117+J121</f>
        <v>0</v>
      </c>
      <c r="I126" s="48" t="s">
        <v>33</v>
      </c>
      <c r="J126" s="50">
        <f>0+J125</f>
        <v>0</v>
      </c>
      <c r="K126" s="48" t="s">
        <v>34</v>
      </c>
      <c r="L126" s="51">
        <f>L113+L117+L121</f>
        <v>0</v>
      </c>
      <c r="M126" s="8"/>
      <c r="N126" s="2"/>
      <c r="O126" s="2"/>
      <c r="P126" s="2"/>
      <c r="Q126" s="2"/>
    </row>
    <row r="127" spans="1:17" ht="39.95" customHeight="1">
      <c r="A127" s="7"/>
      <c r="B127" s="60" t="s">
        <v>103</v>
      </c>
      <c r="C127" s="57"/>
      <c r="D127" s="57"/>
      <c r="E127" s="57"/>
      <c r="F127" s="57"/>
      <c r="G127" s="57"/>
      <c r="H127" s="61"/>
      <c r="I127" s="57"/>
      <c r="J127" s="61"/>
      <c r="K127" s="57"/>
      <c r="L127" s="57"/>
      <c r="M127" s="8"/>
      <c r="N127" s="2"/>
      <c r="O127" s="2"/>
      <c r="P127" s="2"/>
      <c r="Q127" s="2"/>
    </row>
    <row r="128" spans="1:18" ht="12.75">
      <c r="A128" s="7"/>
      <c r="B128" s="24">
        <v>22</v>
      </c>
      <c r="C128" s="25" t="s">
        <v>104</v>
      </c>
      <c r="D128" s="25" t="s">
        <v>2</v>
      </c>
      <c r="E128" s="25" t="s">
        <v>105</v>
      </c>
      <c r="F128" s="25" t="s">
        <v>2</v>
      </c>
      <c r="G128" s="26" t="s">
        <v>43</v>
      </c>
      <c r="H128" s="27">
        <v>59.419</v>
      </c>
      <c r="I128" s="14"/>
      <c r="J128" s="28">
        <f>ROUND(I128*H128,2)</f>
        <v>0</v>
      </c>
      <c r="K128" s="29">
        <v>0.21</v>
      </c>
      <c r="L128" s="30">
        <f>IF(ISNUMBER(K128),ROUND(J128*(K128+1),2),0)</f>
        <v>0</v>
      </c>
      <c r="M128" s="8"/>
      <c r="N128" s="2"/>
      <c r="O128" s="2"/>
      <c r="P128" s="2"/>
      <c r="Q128" s="18">
        <f>IF(ISNUMBER(K128),IF(H128&gt;0,IF(I128&gt;0,J128,0),0),0)</f>
        <v>0</v>
      </c>
      <c r="R128" s="15">
        <f>IF(ISNUMBER(K128)=FALSE,J128,0)</f>
        <v>0</v>
      </c>
    </row>
    <row r="129" spans="1:17" ht="12.75">
      <c r="A129" s="7"/>
      <c r="B129" s="56" t="s">
        <v>26</v>
      </c>
      <c r="C129" s="57"/>
      <c r="D129" s="57"/>
      <c r="E129" s="31" t="s">
        <v>2</v>
      </c>
      <c r="F129" s="1"/>
      <c r="G129" s="1"/>
      <c r="H129" s="23"/>
      <c r="I129" s="1"/>
      <c r="J129" s="23"/>
      <c r="K129" s="1"/>
      <c r="L129" s="1"/>
      <c r="M129" s="8"/>
      <c r="N129" s="2"/>
      <c r="O129" s="2"/>
      <c r="P129" s="2"/>
      <c r="Q129" s="2"/>
    </row>
    <row r="130" spans="1:17" ht="63.75">
      <c r="A130" s="7"/>
      <c r="B130" s="56" t="s">
        <v>27</v>
      </c>
      <c r="C130" s="57"/>
      <c r="D130" s="57"/>
      <c r="E130" s="31" t="s">
        <v>180</v>
      </c>
      <c r="F130" s="1"/>
      <c r="G130" s="1"/>
      <c r="H130" s="23"/>
      <c r="I130" s="1"/>
      <c r="J130" s="23"/>
      <c r="K130" s="1"/>
      <c r="L130" s="1"/>
      <c r="M130" s="8"/>
      <c r="N130" s="2"/>
      <c r="O130" s="2"/>
      <c r="P130" s="2"/>
      <c r="Q130" s="2"/>
    </row>
    <row r="131" spans="1:17" ht="64.5" thickBot="1">
      <c r="A131" s="7"/>
      <c r="B131" s="58" t="s">
        <v>28</v>
      </c>
      <c r="C131" s="59"/>
      <c r="D131" s="59"/>
      <c r="E131" s="33" t="s">
        <v>106</v>
      </c>
      <c r="F131" s="32"/>
      <c r="G131" s="32"/>
      <c r="H131" s="34"/>
      <c r="I131" s="32"/>
      <c r="J131" s="34"/>
      <c r="K131" s="32"/>
      <c r="L131" s="32"/>
      <c r="M131" s="8"/>
      <c r="N131" s="2"/>
      <c r="O131" s="2"/>
      <c r="P131" s="2"/>
      <c r="Q131" s="2"/>
    </row>
    <row r="132" spans="1:18" ht="13.5" thickTop="1">
      <c r="A132" s="7"/>
      <c r="B132" s="24">
        <v>23</v>
      </c>
      <c r="C132" s="25" t="s">
        <v>148</v>
      </c>
      <c r="D132" s="25" t="s">
        <v>2</v>
      </c>
      <c r="E132" s="25" t="s">
        <v>149</v>
      </c>
      <c r="F132" s="25" t="s">
        <v>2</v>
      </c>
      <c r="G132" s="26" t="s">
        <v>43</v>
      </c>
      <c r="H132" s="35">
        <v>1.467</v>
      </c>
      <c r="I132" s="36"/>
      <c r="J132" s="37">
        <f>ROUND(I132*H132,2)</f>
        <v>0</v>
      </c>
      <c r="K132" s="38">
        <v>0.21</v>
      </c>
      <c r="L132" s="39">
        <f>IF(ISNUMBER(K132),ROUND(J132*(K132+1),2),0)</f>
        <v>0</v>
      </c>
      <c r="M132" s="8"/>
      <c r="N132" s="2"/>
      <c r="O132" s="2"/>
      <c r="P132" s="2"/>
      <c r="Q132" s="18">
        <f>IF(ISNUMBER(K132),IF(H132&gt;0,IF(I132&gt;0,J132,0),0),0)</f>
        <v>0</v>
      </c>
      <c r="R132" s="15">
        <f>IF(ISNUMBER(K132)=FALSE,J132,0)</f>
        <v>0</v>
      </c>
    </row>
    <row r="133" spans="1:17" ht="12.75">
      <c r="A133" s="7"/>
      <c r="B133" s="56" t="s">
        <v>26</v>
      </c>
      <c r="C133" s="57"/>
      <c r="D133" s="57"/>
      <c r="E133" s="31" t="s">
        <v>2</v>
      </c>
      <c r="F133" s="1"/>
      <c r="G133" s="1"/>
      <c r="H133" s="23"/>
      <c r="I133" s="1"/>
      <c r="J133" s="23"/>
      <c r="K133" s="1"/>
      <c r="L133" s="1"/>
      <c r="M133" s="8"/>
      <c r="N133" s="2"/>
      <c r="O133" s="2"/>
      <c r="P133" s="2"/>
      <c r="Q133" s="2"/>
    </row>
    <row r="134" spans="1:17" ht="38.25">
      <c r="A134" s="7"/>
      <c r="B134" s="56" t="s">
        <v>27</v>
      </c>
      <c r="C134" s="57"/>
      <c r="D134" s="57"/>
      <c r="E134" s="31" t="s">
        <v>181</v>
      </c>
      <c r="F134" s="1"/>
      <c r="G134" s="1"/>
      <c r="H134" s="23"/>
      <c r="I134" s="1"/>
      <c r="J134" s="23"/>
      <c r="K134" s="1"/>
      <c r="L134" s="1"/>
      <c r="M134" s="8"/>
      <c r="N134" s="2"/>
      <c r="O134" s="2"/>
      <c r="P134" s="2"/>
      <c r="Q134" s="2"/>
    </row>
    <row r="135" spans="1:17" ht="115.5" thickBot="1">
      <c r="A135" s="7"/>
      <c r="B135" s="58" t="s">
        <v>28</v>
      </c>
      <c r="C135" s="59"/>
      <c r="D135" s="59"/>
      <c r="E135" s="33" t="s">
        <v>109</v>
      </c>
      <c r="F135" s="32"/>
      <c r="G135" s="32"/>
      <c r="H135" s="34"/>
      <c r="I135" s="32"/>
      <c r="J135" s="34"/>
      <c r="K135" s="32"/>
      <c r="L135" s="32"/>
      <c r="M135" s="8"/>
      <c r="N135" s="2"/>
      <c r="O135" s="2"/>
      <c r="P135" s="2"/>
      <c r="Q135" s="2"/>
    </row>
    <row r="136" spans="1:18" ht="13.5" thickTop="1">
      <c r="A136" s="7"/>
      <c r="B136" s="24">
        <v>24</v>
      </c>
      <c r="C136" s="25" t="s">
        <v>107</v>
      </c>
      <c r="D136" s="25" t="s">
        <v>2</v>
      </c>
      <c r="E136" s="25" t="s">
        <v>108</v>
      </c>
      <c r="F136" s="25" t="s">
        <v>2</v>
      </c>
      <c r="G136" s="26" t="s">
        <v>43</v>
      </c>
      <c r="H136" s="35">
        <v>4.428</v>
      </c>
      <c r="I136" s="36"/>
      <c r="J136" s="37">
        <f>ROUND(I136*H136,2)</f>
        <v>0</v>
      </c>
      <c r="K136" s="38">
        <v>0.21</v>
      </c>
      <c r="L136" s="39">
        <f>IF(ISNUMBER(K136),ROUND(J136*(K136+1),2),0)</f>
        <v>0</v>
      </c>
      <c r="M136" s="8"/>
      <c r="N136" s="2"/>
      <c r="O136" s="2"/>
      <c r="P136" s="2"/>
      <c r="Q136" s="18">
        <f>IF(ISNUMBER(K136),IF(H136&gt;0,IF(I136&gt;0,J136,0),0),0)</f>
        <v>0</v>
      </c>
      <c r="R136" s="15">
        <f>IF(ISNUMBER(K136)=FALSE,J136,0)</f>
        <v>0</v>
      </c>
    </row>
    <row r="137" spans="1:17" ht="12.75">
      <c r="A137" s="7"/>
      <c r="B137" s="56" t="s">
        <v>26</v>
      </c>
      <c r="C137" s="57"/>
      <c r="D137" s="57"/>
      <c r="E137" s="31" t="s">
        <v>2</v>
      </c>
      <c r="F137" s="1"/>
      <c r="G137" s="1"/>
      <c r="H137" s="23"/>
      <c r="I137" s="1"/>
      <c r="J137" s="23"/>
      <c r="K137" s="1"/>
      <c r="L137" s="1"/>
      <c r="M137" s="8"/>
      <c r="N137" s="2"/>
      <c r="O137" s="2"/>
      <c r="P137" s="2"/>
      <c r="Q137" s="2"/>
    </row>
    <row r="138" spans="1:17" ht="12.75">
      <c r="A138" s="7"/>
      <c r="B138" s="56" t="s">
        <v>27</v>
      </c>
      <c r="C138" s="57"/>
      <c r="D138" s="57"/>
      <c r="E138" s="31" t="s">
        <v>182</v>
      </c>
      <c r="F138" s="1"/>
      <c r="G138" s="1"/>
      <c r="H138" s="23"/>
      <c r="I138" s="1"/>
      <c r="J138" s="23"/>
      <c r="K138" s="1"/>
      <c r="L138" s="1"/>
      <c r="M138" s="8"/>
      <c r="N138" s="2"/>
      <c r="O138" s="2"/>
      <c r="P138" s="2"/>
      <c r="Q138" s="2"/>
    </row>
    <row r="139" spans="1:17" ht="115.5" thickBot="1">
      <c r="A139" s="7"/>
      <c r="B139" s="58" t="s">
        <v>28</v>
      </c>
      <c r="C139" s="59"/>
      <c r="D139" s="59"/>
      <c r="E139" s="33" t="s">
        <v>109</v>
      </c>
      <c r="F139" s="32"/>
      <c r="G139" s="32"/>
      <c r="H139" s="34"/>
      <c r="I139" s="32"/>
      <c r="J139" s="34"/>
      <c r="K139" s="32"/>
      <c r="L139" s="32"/>
      <c r="M139" s="8"/>
      <c r="N139" s="2"/>
      <c r="O139" s="2"/>
      <c r="P139" s="2"/>
      <c r="Q139" s="2"/>
    </row>
    <row r="140" spans="1:18" ht="13.5" thickTop="1">
      <c r="A140" s="7"/>
      <c r="B140" s="24">
        <v>25</v>
      </c>
      <c r="C140" s="25" t="s">
        <v>110</v>
      </c>
      <c r="D140" s="25" t="s">
        <v>2</v>
      </c>
      <c r="E140" s="25" t="s">
        <v>111</v>
      </c>
      <c r="F140" s="25" t="s">
        <v>2</v>
      </c>
      <c r="G140" s="26" t="s">
        <v>48</v>
      </c>
      <c r="H140" s="35">
        <v>184.64</v>
      </c>
      <c r="I140" s="36"/>
      <c r="J140" s="37">
        <f>ROUND(I140*H140,2)</f>
        <v>0</v>
      </c>
      <c r="K140" s="38">
        <v>0.21</v>
      </c>
      <c r="L140" s="39">
        <f>IF(ISNUMBER(K140),ROUND(J140*(K140+1),2),0)</f>
        <v>0</v>
      </c>
      <c r="M140" s="8"/>
      <c r="N140" s="2"/>
      <c r="O140" s="2"/>
      <c r="P140" s="2"/>
      <c r="Q140" s="18">
        <f>IF(ISNUMBER(K140),IF(H140&gt;0,IF(I140&gt;0,J140,0),0),0)</f>
        <v>0</v>
      </c>
      <c r="R140" s="15">
        <f>IF(ISNUMBER(K140)=FALSE,J140,0)</f>
        <v>0</v>
      </c>
    </row>
    <row r="141" spans="1:17" ht="12.75">
      <c r="A141" s="7"/>
      <c r="B141" s="56" t="s">
        <v>26</v>
      </c>
      <c r="C141" s="57"/>
      <c r="D141" s="57"/>
      <c r="E141" s="31" t="s">
        <v>2</v>
      </c>
      <c r="F141" s="1"/>
      <c r="G141" s="1"/>
      <c r="H141" s="23"/>
      <c r="I141" s="1"/>
      <c r="J141" s="23"/>
      <c r="K141" s="1"/>
      <c r="L141" s="1"/>
      <c r="M141" s="8"/>
      <c r="N141" s="2"/>
      <c r="O141" s="2"/>
      <c r="P141" s="2"/>
      <c r="Q141" s="2"/>
    </row>
    <row r="142" spans="1:17" ht="38.25">
      <c r="A142" s="7"/>
      <c r="B142" s="56" t="s">
        <v>27</v>
      </c>
      <c r="C142" s="57"/>
      <c r="D142" s="57"/>
      <c r="E142" s="31" t="s">
        <v>183</v>
      </c>
      <c r="F142" s="1"/>
      <c r="G142" s="1"/>
      <c r="H142" s="23"/>
      <c r="I142" s="1"/>
      <c r="J142" s="23"/>
      <c r="K142" s="1"/>
      <c r="L142" s="1"/>
      <c r="M142" s="8"/>
      <c r="N142" s="2"/>
      <c r="O142" s="2"/>
      <c r="P142" s="2"/>
      <c r="Q142" s="2"/>
    </row>
    <row r="143" spans="1:17" ht="64.5" thickBot="1">
      <c r="A143" s="7"/>
      <c r="B143" s="58" t="s">
        <v>28</v>
      </c>
      <c r="C143" s="59"/>
      <c r="D143" s="59"/>
      <c r="E143" s="33" t="s">
        <v>112</v>
      </c>
      <c r="F143" s="32"/>
      <c r="G143" s="32"/>
      <c r="H143" s="34"/>
      <c r="I143" s="32"/>
      <c r="J143" s="34"/>
      <c r="K143" s="32"/>
      <c r="L143" s="32"/>
      <c r="M143" s="8"/>
      <c r="N143" s="2"/>
      <c r="O143" s="2"/>
      <c r="P143" s="2"/>
      <c r="Q143" s="2"/>
    </row>
    <row r="144" spans="1:18" ht="13.5" thickTop="1">
      <c r="A144" s="7"/>
      <c r="B144" s="24">
        <v>26</v>
      </c>
      <c r="C144" s="25" t="s">
        <v>113</v>
      </c>
      <c r="D144" s="25" t="s">
        <v>2</v>
      </c>
      <c r="E144" s="25" t="s">
        <v>114</v>
      </c>
      <c r="F144" s="25" t="s">
        <v>2</v>
      </c>
      <c r="G144" s="26" t="s">
        <v>48</v>
      </c>
      <c r="H144" s="35">
        <v>187.23</v>
      </c>
      <c r="I144" s="36"/>
      <c r="J144" s="37">
        <f>ROUND(I144*H144,2)</f>
        <v>0</v>
      </c>
      <c r="K144" s="38">
        <v>0.21</v>
      </c>
      <c r="L144" s="39">
        <f>IF(ISNUMBER(K144),ROUND(J144*(K144+1),2),0)</f>
        <v>0</v>
      </c>
      <c r="M144" s="8"/>
      <c r="N144" s="2"/>
      <c r="O144" s="2"/>
      <c r="P144" s="2"/>
      <c r="Q144" s="18">
        <f>IF(ISNUMBER(K144),IF(H144&gt;0,IF(I144&gt;0,J144,0),0),0)</f>
        <v>0</v>
      </c>
      <c r="R144" s="15">
        <f>IF(ISNUMBER(K144)=FALSE,J144,0)</f>
        <v>0</v>
      </c>
    </row>
    <row r="145" spans="1:17" ht="12.75">
      <c r="A145" s="7"/>
      <c r="B145" s="56" t="s">
        <v>26</v>
      </c>
      <c r="C145" s="57"/>
      <c r="D145" s="57"/>
      <c r="E145" s="31" t="s">
        <v>2</v>
      </c>
      <c r="F145" s="1"/>
      <c r="G145" s="1"/>
      <c r="H145" s="23"/>
      <c r="I145" s="1"/>
      <c r="J145" s="23"/>
      <c r="K145" s="1"/>
      <c r="L145" s="1"/>
      <c r="M145" s="8"/>
      <c r="N145" s="2"/>
      <c r="O145" s="2"/>
      <c r="P145" s="2"/>
      <c r="Q145" s="2"/>
    </row>
    <row r="146" spans="1:17" ht="38.25">
      <c r="A146" s="7"/>
      <c r="B146" s="56" t="s">
        <v>27</v>
      </c>
      <c r="C146" s="57"/>
      <c r="D146" s="57"/>
      <c r="E146" s="31" t="s">
        <v>184</v>
      </c>
      <c r="F146" s="1"/>
      <c r="G146" s="1"/>
      <c r="H146" s="23"/>
      <c r="I146" s="1"/>
      <c r="J146" s="23"/>
      <c r="K146" s="1"/>
      <c r="L146" s="1"/>
      <c r="M146" s="8"/>
      <c r="N146" s="2"/>
      <c r="O146" s="2"/>
      <c r="P146" s="2"/>
      <c r="Q146" s="2"/>
    </row>
    <row r="147" spans="1:17" ht="64.5" thickBot="1">
      <c r="A147" s="7"/>
      <c r="B147" s="58" t="s">
        <v>28</v>
      </c>
      <c r="C147" s="59"/>
      <c r="D147" s="59"/>
      <c r="E147" s="33" t="s">
        <v>112</v>
      </c>
      <c r="F147" s="32"/>
      <c r="G147" s="32"/>
      <c r="H147" s="34"/>
      <c r="I147" s="32"/>
      <c r="J147" s="34"/>
      <c r="K147" s="32"/>
      <c r="L147" s="32"/>
      <c r="M147" s="8"/>
      <c r="N147" s="2"/>
      <c r="O147" s="2"/>
      <c r="P147" s="2"/>
      <c r="Q147" s="2"/>
    </row>
    <row r="148" spans="1:18" ht="13.5" thickTop="1">
      <c r="A148" s="7"/>
      <c r="B148" s="24">
        <v>27</v>
      </c>
      <c r="C148" s="25" t="s">
        <v>115</v>
      </c>
      <c r="D148" s="25" t="s">
        <v>2</v>
      </c>
      <c r="E148" s="25" t="s">
        <v>116</v>
      </c>
      <c r="F148" s="25" t="s">
        <v>2</v>
      </c>
      <c r="G148" s="26" t="s">
        <v>43</v>
      </c>
      <c r="H148" s="35">
        <v>7.489</v>
      </c>
      <c r="I148" s="36"/>
      <c r="J148" s="37">
        <f>ROUND(I148*H148,2)</f>
        <v>0</v>
      </c>
      <c r="K148" s="38">
        <v>0.21</v>
      </c>
      <c r="L148" s="39">
        <f>IF(ISNUMBER(K148),ROUND(J148*(K148+1),2),0)</f>
        <v>0</v>
      </c>
      <c r="M148" s="8"/>
      <c r="N148" s="2"/>
      <c r="O148" s="2"/>
      <c r="P148" s="2"/>
      <c r="Q148" s="18">
        <f>IF(ISNUMBER(K148),IF(H148&gt;0,IF(I148&gt;0,J148,0),0),0)</f>
        <v>0</v>
      </c>
      <c r="R148" s="15">
        <f>IF(ISNUMBER(K148)=FALSE,J148,0)</f>
        <v>0</v>
      </c>
    </row>
    <row r="149" spans="1:17" ht="12.75">
      <c r="A149" s="7"/>
      <c r="B149" s="56" t="s">
        <v>26</v>
      </c>
      <c r="C149" s="57"/>
      <c r="D149" s="57"/>
      <c r="E149" s="31" t="s">
        <v>2</v>
      </c>
      <c r="F149" s="1"/>
      <c r="G149" s="1"/>
      <c r="H149" s="23"/>
      <c r="I149" s="1"/>
      <c r="J149" s="23"/>
      <c r="K149" s="1"/>
      <c r="L149" s="1"/>
      <c r="M149" s="8"/>
      <c r="N149" s="2"/>
      <c r="O149" s="2"/>
      <c r="P149" s="2"/>
      <c r="Q149" s="2"/>
    </row>
    <row r="150" spans="1:17" ht="38.25">
      <c r="A150" s="7"/>
      <c r="B150" s="56" t="s">
        <v>27</v>
      </c>
      <c r="C150" s="57"/>
      <c r="D150" s="57"/>
      <c r="E150" s="31" t="s">
        <v>185</v>
      </c>
      <c r="F150" s="1"/>
      <c r="G150" s="1"/>
      <c r="H150" s="23"/>
      <c r="I150" s="1"/>
      <c r="J150" s="23"/>
      <c r="K150" s="1"/>
      <c r="L150" s="1"/>
      <c r="M150" s="8"/>
      <c r="N150" s="2"/>
      <c r="O150" s="2"/>
      <c r="P150" s="2"/>
      <c r="Q150" s="2"/>
    </row>
    <row r="151" spans="1:17" ht="153.75" thickBot="1">
      <c r="A151" s="7"/>
      <c r="B151" s="58" t="s">
        <v>28</v>
      </c>
      <c r="C151" s="59"/>
      <c r="D151" s="59"/>
      <c r="E151" s="33" t="s">
        <v>117</v>
      </c>
      <c r="F151" s="32"/>
      <c r="G151" s="32"/>
      <c r="H151" s="34"/>
      <c r="I151" s="32"/>
      <c r="J151" s="34"/>
      <c r="K151" s="32"/>
      <c r="L151" s="32"/>
      <c r="M151" s="8"/>
      <c r="N151" s="2"/>
      <c r="O151" s="2"/>
      <c r="P151" s="2"/>
      <c r="Q151" s="2"/>
    </row>
    <row r="152" spans="1:18" ht="13.5" thickTop="1">
      <c r="A152" s="7"/>
      <c r="B152" s="24">
        <v>28</v>
      </c>
      <c r="C152" s="25" t="s">
        <v>118</v>
      </c>
      <c r="D152" s="25" t="s">
        <v>2</v>
      </c>
      <c r="E152" s="25" t="s">
        <v>119</v>
      </c>
      <c r="F152" s="25" t="s">
        <v>2</v>
      </c>
      <c r="G152" s="26" t="s">
        <v>43</v>
      </c>
      <c r="H152" s="35">
        <v>12.925</v>
      </c>
      <c r="I152" s="36"/>
      <c r="J152" s="37">
        <f>ROUND(I152*H152,2)</f>
        <v>0</v>
      </c>
      <c r="K152" s="38">
        <v>0.21</v>
      </c>
      <c r="L152" s="39">
        <f>IF(ISNUMBER(K152),ROUND(J152*(K152+1),2),0)</f>
        <v>0</v>
      </c>
      <c r="M152" s="8"/>
      <c r="N152" s="2"/>
      <c r="O152" s="2"/>
      <c r="P152" s="2"/>
      <c r="Q152" s="18">
        <f>IF(ISNUMBER(K152),IF(H152&gt;0,IF(I152&gt;0,J152,0),0),0)</f>
        <v>0</v>
      </c>
      <c r="R152" s="15">
        <f>IF(ISNUMBER(K152)=FALSE,J152,0)</f>
        <v>0</v>
      </c>
    </row>
    <row r="153" spans="1:17" ht="12.75">
      <c r="A153" s="7"/>
      <c r="B153" s="56" t="s">
        <v>26</v>
      </c>
      <c r="C153" s="57"/>
      <c r="D153" s="57"/>
      <c r="E153" s="31" t="s">
        <v>2</v>
      </c>
      <c r="F153" s="1"/>
      <c r="G153" s="1"/>
      <c r="H153" s="23"/>
      <c r="I153" s="1"/>
      <c r="J153" s="23"/>
      <c r="K153" s="1"/>
      <c r="L153" s="1"/>
      <c r="M153" s="8"/>
      <c r="N153" s="2"/>
      <c r="O153" s="2"/>
      <c r="P153" s="2"/>
      <c r="Q153" s="2"/>
    </row>
    <row r="154" spans="1:17" ht="25.5">
      <c r="A154" s="7"/>
      <c r="B154" s="56" t="s">
        <v>27</v>
      </c>
      <c r="C154" s="57"/>
      <c r="D154" s="57"/>
      <c r="E154" s="31" t="s">
        <v>186</v>
      </c>
      <c r="F154" s="1"/>
      <c r="G154" s="1"/>
      <c r="H154" s="23"/>
      <c r="I154" s="1"/>
      <c r="J154" s="23"/>
      <c r="K154" s="1"/>
      <c r="L154" s="1"/>
      <c r="M154" s="8"/>
      <c r="N154" s="2"/>
      <c r="O154" s="2"/>
      <c r="P154" s="2"/>
      <c r="Q154" s="2"/>
    </row>
    <row r="155" spans="1:17" ht="153.75" thickBot="1">
      <c r="A155" s="7"/>
      <c r="B155" s="58" t="s">
        <v>28</v>
      </c>
      <c r="C155" s="59"/>
      <c r="D155" s="59"/>
      <c r="E155" s="33" t="s">
        <v>117</v>
      </c>
      <c r="F155" s="32"/>
      <c r="G155" s="32"/>
      <c r="H155" s="34"/>
      <c r="I155" s="32"/>
      <c r="J155" s="34"/>
      <c r="K155" s="32"/>
      <c r="L155" s="32"/>
      <c r="M155" s="8"/>
      <c r="N155" s="2"/>
      <c r="O155" s="2"/>
      <c r="P155" s="2"/>
      <c r="Q155" s="2"/>
    </row>
    <row r="156" spans="1:19" ht="24.95" customHeight="1" thickBot="1" thickTop="1">
      <c r="A156" s="7"/>
      <c r="B156" s="1"/>
      <c r="C156" s="40">
        <v>5</v>
      </c>
      <c r="D156" s="1"/>
      <c r="E156" s="41" t="s">
        <v>38</v>
      </c>
      <c r="F156" s="1"/>
      <c r="G156" s="42" t="s">
        <v>29</v>
      </c>
      <c r="H156" s="43">
        <f>J128+J132+J136+J140+J144+J148+J152</f>
        <v>0</v>
      </c>
      <c r="I156" s="42" t="s">
        <v>30</v>
      </c>
      <c r="J156" s="44">
        <f>(L156-H156)</f>
        <v>0</v>
      </c>
      <c r="K156" s="42" t="s">
        <v>31</v>
      </c>
      <c r="L156" s="45">
        <f>L128+L132+L136+L140+L144+L148+L152</f>
        <v>0</v>
      </c>
      <c r="M156" s="8"/>
      <c r="N156" s="2"/>
      <c r="O156" s="2"/>
      <c r="P156" s="2"/>
      <c r="Q156" s="18">
        <f>0+Q128+Q132+Q136+Q140+Q144+Q148+Q152</f>
        <v>0</v>
      </c>
      <c r="R156" s="15">
        <f>0+R128+R132+R136+R140+R144+R148+R152</f>
        <v>0</v>
      </c>
      <c r="S156" s="46">
        <f>Q156*(1+J156)+R156</f>
        <v>0</v>
      </c>
    </row>
    <row r="157" spans="1:17" ht="24.95" customHeight="1" thickBot="1" thickTop="1">
      <c r="A157" s="7"/>
      <c r="B157" s="47"/>
      <c r="C157" s="47"/>
      <c r="D157" s="47"/>
      <c r="E157" s="47"/>
      <c r="F157" s="47"/>
      <c r="G157" s="48" t="s">
        <v>32</v>
      </c>
      <c r="H157" s="49">
        <f>J128+J132+J136+J140+J144+J148+J152</f>
        <v>0</v>
      </c>
      <c r="I157" s="48" t="s">
        <v>33</v>
      </c>
      <c r="J157" s="50">
        <f>0+J156</f>
        <v>0</v>
      </c>
      <c r="K157" s="48" t="s">
        <v>34</v>
      </c>
      <c r="L157" s="51">
        <f>L128+L132+L136+L140+L144+L148+L152</f>
        <v>0</v>
      </c>
      <c r="M157" s="8"/>
      <c r="N157" s="2"/>
      <c r="O157" s="2"/>
      <c r="P157" s="2"/>
      <c r="Q157" s="2"/>
    </row>
    <row r="158" spans="1:17" ht="39.95" customHeight="1">
      <c r="A158" s="7"/>
      <c r="B158" s="60" t="s">
        <v>120</v>
      </c>
      <c r="C158" s="57"/>
      <c r="D158" s="57"/>
      <c r="E158" s="57"/>
      <c r="F158" s="57"/>
      <c r="G158" s="57"/>
      <c r="H158" s="61"/>
      <c r="I158" s="57"/>
      <c r="J158" s="61"/>
      <c r="K158" s="57"/>
      <c r="L158" s="57"/>
      <c r="M158" s="8"/>
      <c r="N158" s="2"/>
      <c r="O158" s="2"/>
      <c r="P158" s="2"/>
      <c r="Q158" s="2"/>
    </row>
    <row r="159" spans="1:18" ht="12.75">
      <c r="A159" s="7"/>
      <c r="B159" s="24">
        <v>29</v>
      </c>
      <c r="C159" s="25" t="s">
        <v>150</v>
      </c>
      <c r="D159" s="25" t="s">
        <v>2</v>
      </c>
      <c r="E159" s="25" t="s">
        <v>151</v>
      </c>
      <c r="F159" s="25" t="s">
        <v>2</v>
      </c>
      <c r="G159" s="26" t="s">
        <v>43</v>
      </c>
      <c r="H159" s="27">
        <v>3.705</v>
      </c>
      <c r="I159" s="14"/>
      <c r="J159" s="28">
        <f>ROUND(I159*H159,2)</f>
        <v>0</v>
      </c>
      <c r="K159" s="29">
        <v>0.21</v>
      </c>
      <c r="L159" s="30">
        <f>IF(ISNUMBER(K159),ROUND(J159*(K159+1),2),0)</f>
        <v>0</v>
      </c>
      <c r="M159" s="8"/>
      <c r="N159" s="2"/>
      <c r="O159" s="2"/>
      <c r="P159" s="2"/>
      <c r="Q159" s="18">
        <f>IF(ISNUMBER(K159),IF(H159&gt;0,IF(I159&gt;0,J159,0),0),0)</f>
        <v>0</v>
      </c>
      <c r="R159" s="15">
        <f>IF(ISNUMBER(K159)=FALSE,J159,0)</f>
        <v>0</v>
      </c>
    </row>
    <row r="160" spans="1:17" ht="12.75">
      <c r="A160" s="7"/>
      <c r="B160" s="56" t="s">
        <v>26</v>
      </c>
      <c r="C160" s="57"/>
      <c r="D160" s="57"/>
      <c r="E160" s="31" t="s">
        <v>2</v>
      </c>
      <c r="F160" s="1"/>
      <c r="G160" s="1"/>
      <c r="H160" s="23"/>
      <c r="I160" s="1"/>
      <c r="J160" s="23"/>
      <c r="K160" s="1"/>
      <c r="L160" s="1"/>
      <c r="M160" s="8"/>
      <c r="N160" s="2"/>
      <c r="O160" s="2"/>
      <c r="P160" s="2"/>
      <c r="Q160" s="2"/>
    </row>
    <row r="161" spans="1:17" ht="12.75">
      <c r="A161" s="7"/>
      <c r="B161" s="56" t="s">
        <v>27</v>
      </c>
      <c r="C161" s="57"/>
      <c r="D161" s="57"/>
      <c r="E161" s="31" t="s">
        <v>187</v>
      </c>
      <c r="F161" s="1"/>
      <c r="G161" s="1"/>
      <c r="H161" s="23"/>
      <c r="I161" s="1"/>
      <c r="J161" s="23"/>
      <c r="K161" s="1"/>
      <c r="L161" s="1"/>
      <c r="M161" s="8"/>
      <c r="N161" s="2"/>
      <c r="O161" s="2"/>
      <c r="P161" s="2"/>
      <c r="Q161" s="2"/>
    </row>
    <row r="162" spans="1:17" ht="357.75" thickBot="1">
      <c r="A162" s="7"/>
      <c r="B162" s="58" t="s">
        <v>28</v>
      </c>
      <c r="C162" s="59"/>
      <c r="D162" s="59"/>
      <c r="E162" s="33" t="s">
        <v>97</v>
      </c>
      <c r="F162" s="32"/>
      <c r="G162" s="32"/>
      <c r="H162" s="34"/>
      <c r="I162" s="32"/>
      <c r="J162" s="34"/>
      <c r="K162" s="32"/>
      <c r="L162" s="32"/>
      <c r="M162" s="8"/>
      <c r="N162" s="2"/>
      <c r="O162" s="2"/>
      <c r="P162" s="2"/>
      <c r="Q162" s="2"/>
    </row>
    <row r="163" spans="1:19" ht="24.95" customHeight="1" thickBot="1" thickTop="1">
      <c r="A163" s="7"/>
      <c r="B163" s="1"/>
      <c r="C163" s="40">
        <v>8</v>
      </c>
      <c r="D163" s="1"/>
      <c r="E163" s="41" t="s">
        <v>39</v>
      </c>
      <c r="F163" s="1"/>
      <c r="G163" s="42" t="s">
        <v>29</v>
      </c>
      <c r="H163" s="43">
        <f>0+J159</f>
        <v>0</v>
      </c>
      <c r="I163" s="42" t="s">
        <v>30</v>
      </c>
      <c r="J163" s="44">
        <f>(L163-H163)</f>
        <v>0</v>
      </c>
      <c r="K163" s="42" t="s">
        <v>31</v>
      </c>
      <c r="L163" s="45">
        <f>0+L159</f>
        <v>0</v>
      </c>
      <c r="M163" s="8"/>
      <c r="N163" s="2"/>
      <c r="O163" s="2"/>
      <c r="P163" s="2"/>
      <c r="Q163" s="18">
        <f>0+Q159</f>
        <v>0</v>
      </c>
      <c r="R163" s="15">
        <f>0+R159</f>
        <v>0</v>
      </c>
      <c r="S163" s="46">
        <f>Q163*(1+J163)+R163</f>
        <v>0</v>
      </c>
    </row>
    <row r="164" spans="1:17" ht="24.95" customHeight="1" thickBot="1" thickTop="1">
      <c r="A164" s="7"/>
      <c r="B164" s="47"/>
      <c r="C164" s="47"/>
      <c r="D164" s="47"/>
      <c r="E164" s="47"/>
      <c r="F164" s="47"/>
      <c r="G164" s="48" t="s">
        <v>32</v>
      </c>
      <c r="H164" s="49">
        <f>0+J159</f>
        <v>0</v>
      </c>
      <c r="I164" s="48" t="s">
        <v>33</v>
      </c>
      <c r="J164" s="50">
        <f>0+J163</f>
        <v>0</v>
      </c>
      <c r="K164" s="48" t="s">
        <v>34</v>
      </c>
      <c r="L164" s="51">
        <f>0+L159</f>
        <v>0</v>
      </c>
      <c r="M164" s="8"/>
      <c r="N164" s="2"/>
      <c r="O164" s="2"/>
      <c r="P164" s="2"/>
      <c r="Q164" s="2"/>
    </row>
    <row r="165" spans="1:17" ht="39.95" customHeight="1">
      <c r="A165" s="7"/>
      <c r="B165" s="60" t="s">
        <v>121</v>
      </c>
      <c r="C165" s="57"/>
      <c r="D165" s="57"/>
      <c r="E165" s="57"/>
      <c r="F165" s="57"/>
      <c r="G165" s="57"/>
      <c r="H165" s="61"/>
      <c r="I165" s="57"/>
      <c r="J165" s="61"/>
      <c r="K165" s="57"/>
      <c r="L165" s="57"/>
      <c r="M165" s="8"/>
      <c r="N165" s="2"/>
      <c r="O165" s="2"/>
      <c r="P165" s="2"/>
      <c r="Q165" s="2"/>
    </row>
    <row r="166" spans="1:18" ht="12.75">
      <c r="A166" s="7"/>
      <c r="B166" s="24">
        <v>30</v>
      </c>
      <c r="C166" s="25" t="s">
        <v>122</v>
      </c>
      <c r="D166" s="25" t="s">
        <v>2</v>
      </c>
      <c r="E166" s="25" t="s">
        <v>123</v>
      </c>
      <c r="F166" s="25" t="s">
        <v>2</v>
      </c>
      <c r="G166" s="26" t="s">
        <v>49</v>
      </c>
      <c r="H166" s="27">
        <v>5</v>
      </c>
      <c r="I166" s="14"/>
      <c r="J166" s="28">
        <f>ROUND(I166*H166,2)</f>
        <v>0</v>
      </c>
      <c r="K166" s="29">
        <v>0.21</v>
      </c>
      <c r="L166" s="30">
        <f>IF(ISNUMBER(K166),ROUND(J166*(K166+1),2),0)</f>
        <v>0</v>
      </c>
      <c r="M166" s="8"/>
      <c r="N166" s="2"/>
      <c r="O166" s="2"/>
      <c r="P166" s="2"/>
      <c r="Q166" s="18">
        <f>IF(ISNUMBER(K166),IF(H166&gt;0,IF(I166&gt;0,J166,0),0),0)</f>
        <v>0</v>
      </c>
      <c r="R166" s="15">
        <f>IF(ISNUMBER(K166)=FALSE,J166,0)</f>
        <v>0</v>
      </c>
    </row>
    <row r="167" spans="1:17" ht="12.75">
      <c r="A167" s="7"/>
      <c r="B167" s="56" t="s">
        <v>26</v>
      </c>
      <c r="C167" s="57"/>
      <c r="D167" s="57"/>
      <c r="E167" s="31" t="s">
        <v>2</v>
      </c>
      <c r="F167" s="1"/>
      <c r="G167" s="1"/>
      <c r="H167" s="23"/>
      <c r="I167" s="1"/>
      <c r="J167" s="23"/>
      <c r="K167" s="1"/>
      <c r="L167" s="1"/>
      <c r="M167" s="8"/>
      <c r="N167" s="2"/>
      <c r="O167" s="2"/>
      <c r="P167" s="2"/>
      <c r="Q167" s="2"/>
    </row>
    <row r="168" spans="1:17" ht="51">
      <c r="A168" s="7"/>
      <c r="B168" s="56" t="s">
        <v>27</v>
      </c>
      <c r="C168" s="57"/>
      <c r="D168" s="57"/>
      <c r="E168" s="31" t="s">
        <v>188</v>
      </c>
      <c r="F168" s="1"/>
      <c r="G168" s="1"/>
      <c r="H168" s="23"/>
      <c r="I168" s="1"/>
      <c r="J168" s="23"/>
      <c r="K168" s="1"/>
      <c r="L168" s="1"/>
      <c r="M168" s="8"/>
      <c r="N168" s="2"/>
      <c r="O168" s="2"/>
      <c r="P168" s="2"/>
      <c r="Q168" s="2"/>
    </row>
    <row r="169" spans="1:17" ht="51.75" thickBot="1">
      <c r="A169" s="7"/>
      <c r="B169" s="58" t="s">
        <v>28</v>
      </c>
      <c r="C169" s="59"/>
      <c r="D169" s="59"/>
      <c r="E169" s="33" t="s">
        <v>124</v>
      </c>
      <c r="F169" s="32"/>
      <c r="G169" s="32"/>
      <c r="H169" s="34"/>
      <c r="I169" s="32"/>
      <c r="J169" s="34"/>
      <c r="K169" s="32"/>
      <c r="L169" s="32"/>
      <c r="M169" s="8"/>
      <c r="N169" s="2"/>
      <c r="O169" s="2"/>
      <c r="P169" s="2"/>
      <c r="Q169" s="2"/>
    </row>
    <row r="170" spans="1:18" ht="13.5" thickTop="1">
      <c r="A170" s="7"/>
      <c r="B170" s="24">
        <v>31</v>
      </c>
      <c r="C170" s="25" t="s">
        <v>125</v>
      </c>
      <c r="D170" s="25" t="s">
        <v>2</v>
      </c>
      <c r="E170" s="25" t="s">
        <v>126</v>
      </c>
      <c r="F170" s="25" t="s">
        <v>2</v>
      </c>
      <c r="G170" s="26" t="s">
        <v>49</v>
      </c>
      <c r="H170" s="35">
        <v>6</v>
      </c>
      <c r="I170" s="36"/>
      <c r="J170" s="37">
        <f>ROUND(I170*H170,2)</f>
        <v>0</v>
      </c>
      <c r="K170" s="38">
        <v>0.21</v>
      </c>
      <c r="L170" s="39">
        <f>IF(ISNUMBER(K170),ROUND(J170*(K170+1),2),0)</f>
        <v>0</v>
      </c>
      <c r="M170" s="8"/>
      <c r="N170" s="2"/>
      <c r="O170" s="2"/>
      <c r="P170" s="2"/>
      <c r="Q170" s="18">
        <f>IF(ISNUMBER(K170),IF(H170&gt;0,IF(I170&gt;0,J170,0),0),0)</f>
        <v>0</v>
      </c>
      <c r="R170" s="15">
        <f>IF(ISNUMBER(K170)=FALSE,J170,0)</f>
        <v>0</v>
      </c>
    </row>
    <row r="171" spans="1:17" ht="12.75">
      <c r="A171" s="7"/>
      <c r="B171" s="56" t="s">
        <v>26</v>
      </c>
      <c r="C171" s="57"/>
      <c r="D171" s="57"/>
      <c r="E171" s="31" t="s">
        <v>2</v>
      </c>
      <c r="F171" s="1"/>
      <c r="G171" s="1"/>
      <c r="H171" s="23"/>
      <c r="I171" s="1"/>
      <c r="J171" s="23"/>
      <c r="K171" s="1"/>
      <c r="L171" s="1"/>
      <c r="M171" s="8"/>
      <c r="N171" s="2"/>
      <c r="O171" s="2"/>
      <c r="P171" s="2"/>
      <c r="Q171" s="2"/>
    </row>
    <row r="172" spans="1:17" ht="63.75">
      <c r="A172" s="7"/>
      <c r="B172" s="56" t="s">
        <v>27</v>
      </c>
      <c r="C172" s="57"/>
      <c r="D172" s="57"/>
      <c r="E172" s="31" t="s">
        <v>189</v>
      </c>
      <c r="F172" s="1"/>
      <c r="G172" s="1"/>
      <c r="H172" s="23"/>
      <c r="I172" s="1"/>
      <c r="J172" s="23"/>
      <c r="K172" s="1"/>
      <c r="L172" s="1"/>
      <c r="M172" s="8"/>
      <c r="N172" s="2"/>
      <c r="O172" s="2"/>
      <c r="P172" s="2"/>
      <c r="Q172" s="2"/>
    </row>
    <row r="173" spans="1:17" ht="39" thickBot="1">
      <c r="A173" s="7"/>
      <c r="B173" s="58" t="s">
        <v>28</v>
      </c>
      <c r="C173" s="59"/>
      <c r="D173" s="59"/>
      <c r="E173" s="33" t="s">
        <v>127</v>
      </c>
      <c r="F173" s="32"/>
      <c r="G173" s="32"/>
      <c r="H173" s="34"/>
      <c r="I173" s="32"/>
      <c r="J173" s="34"/>
      <c r="K173" s="32"/>
      <c r="L173" s="32"/>
      <c r="M173" s="8"/>
      <c r="N173" s="2"/>
      <c r="O173" s="2"/>
      <c r="P173" s="2"/>
      <c r="Q173" s="2"/>
    </row>
    <row r="174" spans="1:18" ht="13.5" thickTop="1">
      <c r="A174" s="7"/>
      <c r="B174" s="24">
        <v>32</v>
      </c>
      <c r="C174" s="25" t="s">
        <v>128</v>
      </c>
      <c r="D174" s="25" t="s">
        <v>2</v>
      </c>
      <c r="E174" s="25" t="s">
        <v>129</v>
      </c>
      <c r="F174" s="25" t="s">
        <v>2</v>
      </c>
      <c r="G174" s="26" t="s">
        <v>49</v>
      </c>
      <c r="H174" s="35">
        <v>2</v>
      </c>
      <c r="I174" s="36"/>
      <c r="J174" s="37">
        <f>ROUND(I174*H174,2)</f>
        <v>0</v>
      </c>
      <c r="K174" s="38">
        <v>0.21</v>
      </c>
      <c r="L174" s="39">
        <f>IF(ISNUMBER(K174),ROUND(J174*(K174+1),2),0)</f>
        <v>0</v>
      </c>
      <c r="M174" s="8"/>
      <c r="N174" s="2"/>
      <c r="O174" s="2"/>
      <c r="P174" s="2"/>
      <c r="Q174" s="18">
        <f>IF(ISNUMBER(K174),IF(H174&gt;0,IF(I174&gt;0,J174,0),0),0)</f>
        <v>0</v>
      </c>
      <c r="R174" s="15">
        <f>IF(ISNUMBER(K174)=FALSE,J174,0)</f>
        <v>0</v>
      </c>
    </row>
    <row r="175" spans="1:17" ht="12.75">
      <c r="A175" s="7"/>
      <c r="B175" s="56" t="s">
        <v>26</v>
      </c>
      <c r="C175" s="57"/>
      <c r="D175" s="57"/>
      <c r="E175" s="31" t="s">
        <v>2</v>
      </c>
      <c r="F175" s="1"/>
      <c r="G175" s="1"/>
      <c r="H175" s="23"/>
      <c r="I175" s="1"/>
      <c r="J175" s="23"/>
      <c r="K175" s="1"/>
      <c r="L175" s="1"/>
      <c r="M175" s="8"/>
      <c r="N175" s="2"/>
      <c r="O175" s="2"/>
      <c r="P175" s="2"/>
      <c r="Q175" s="2"/>
    </row>
    <row r="176" spans="1:17" ht="38.25">
      <c r="A176" s="7"/>
      <c r="B176" s="56" t="s">
        <v>27</v>
      </c>
      <c r="C176" s="57"/>
      <c r="D176" s="57"/>
      <c r="E176" s="31" t="s">
        <v>190</v>
      </c>
      <c r="F176" s="1"/>
      <c r="G176" s="1"/>
      <c r="H176" s="23"/>
      <c r="I176" s="1"/>
      <c r="J176" s="23"/>
      <c r="K176" s="1"/>
      <c r="L176" s="1"/>
      <c r="M176" s="8"/>
      <c r="N176" s="2"/>
      <c r="O176" s="2"/>
      <c r="P176" s="2"/>
      <c r="Q176" s="2"/>
    </row>
    <row r="177" spans="1:17" ht="51.75" thickBot="1">
      <c r="A177" s="7"/>
      <c r="B177" s="58" t="s">
        <v>28</v>
      </c>
      <c r="C177" s="59"/>
      <c r="D177" s="59"/>
      <c r="E177" s="33" t="s">
        <v>130</v>
      </c>
      <c r="F177" s="32"/>
      <c r="G177" s="32"/>
      <c r="H177" s="34"/>
      <c r="I177" s="32"/>
      <c r="J177" s="34"/>
      <c r="K177" s="32"/>
      <c r="L177" s="32"/>
      <c r="M177" s="8"/>
      <c r="N177" s="2"/>
      <c r="O177" s="2"/>
      <c r="P177" s="2"/>
      <c r="Q177" s="2"/>
    </row>
    <row r="178" spans="1:18" ht="13.5" thickTop="1">
      <c r="A178" s="7"/>
      <c r="B178" s="24">
        <v>33</v>
      </c>
      <c r="C178" s="25" t="s">
        <v>131</v>
      </c>
      <c r="D178" s="25" t="s">
        <v>2</v>
      </c>
      <c r="E178" s="25" t="s">
        <v>132</v>
      </c>
      <c r="F178" s="25" t="s">
        <v>2</v>
      </c>
      <c r="G178" s="26" t="s">
        <v>49</v>
      </c>
      <c r="H178" s="35">
        <v>3</v>
      </c>
      <c r="I178" s="36"/>
      <c r="J178" s="37">
        <f>ROUND(I178*H178,2)</f>
        <v>0</v>
      </c>
      <c r="K178" s="38">
        <v>0.21</v>
      </c>
      <c r="L178" s="39">
        <f>IF(ISNUMBER(K178),ROUND(J178*(K178+1),2),0)</f>
        <v>0</v>
      </c>
      <c r="M178" s="8"/>
      <c r="N178" s="2"/>
      <c r="O178" s="2"/>
      <c r="P178" s="2"/>
      <c r="Q178" s="18">
        <f>IF(ISNUMBER(K178),IF(H178&gt;0,IF(I178&gt;0,J178,0),0),0)</f>
        <v>0</v>
      </c>
      <c r="R178" s="15">
        <f>IF(ISNUMBER(K178)=FALSE,J178,0)</f>
        <v>0</v>
      </c>
    </row>
    <row r="179" spans="1:17" ht="12.75">
      <c r="A179" s="7"/>
      <c r="B179" s="56" t="s">
        <v>26</v>
      </c>
      <c r="C179" s="57"/>
      <c r="D179" s="57"/>
      <c r="E179" s="31" t="s">
        <v>2</v>
      </c>
      <c r="F179" s="1"/>
      <c r="G179" s="1"/>
      <c r="H179" s="23"/>
      <c r="I179" s="1"/>
      <c r="J179" s="23"/>
      <c r="K179" s="1"/>
      <c r="L179" s="1"/>
      <c r="M179" s="8"/>
      <c r="N179" s="2"/>
      <c r="O179" s="2"/>
      <c r="P179" s="2"/>
      <c r="Q179" s="2"/>
    </row>
    <row r="180" spans="1:17" ht="51">
      <c r="A180" s="7"/>
      <c r="B180" s="56" t="s">
        <v>27</v>
      </c>
      <c r="C180" s="57"/>
      <c r="D180" s="57"/>
      <c r="E180" s="31" t="s">
        <v>191</v>
      </c>
      <c r="F180" s="1"/>
      <c r="G180" s="1"/>
      <c r="H180" s="23"/>
      <c r="I180" s="1"/>
      <c r="J180" s="23"/>
      <c r="K180" s="1"/>
      <c r="L180" s="1"/>
      <c r="M180" s="8"/>
      <c r="N180" s="2"/>
      <c r="O180" s="2"/>
      <c r="P180" s="2"/>
      <c r="Q180" s="2"/>
    </row>
    <row r="181" spans="1:17" ht="39" thickBot="1">
      <c r="A181" s="7"/>
      <c r="B181" s="58" t="s">
        <v>28</v>
      </c>
      <c r="C181" s="59"/>
      <c r="D181" s="59"/>
      <c r="E181" s="33" t="s">
        <v>127</v>
      </c>
      <c r="F181" s="32"/>
      <c r="G181" s="32"/>
      <c r="H181" s="34"/>
      <c r="I181" s="32"/>
      <c r="J181" s="34"/>
      <c r="K181" s="32"/>
      <c r="L181" s="32"/>
      <c r="M181" s="8"/>
      <c r="N181" s="2"/>
      <c r="O181" s="2"/>
      <c r="P181" s="2"/>
      <c r="Q181" s="2"/>
    </row>
    <row r="182" spans="1:18" ht="13.5" thickTop="1">
      <c r="A182" s="7"/>
      <c r="B182" s="24">
        <v>34</v>
      </c>
      <c r="C182" s="25" t="s">
        <v>133</v>
      </c>
      <c r="D182" s="25" t="s">
        <v>2</v>
      </c>
      <c r="E182" s="25" t="s">
        <v>134</v>
      </c>
      <c r="F182" s="25" t="s">
        <v>2</v>
      </c>
      <c r="G182" s="26" t="s">
        <v>48</v>
      </c>
      <c r="H182" s="35">
        <v>16.755</v>
      </c>
      <c r="I182" s="36"/>
      <c r="J182" s="37">
        <f>ROUND(I182*H182,2)</f>
        <v>0</v>
      </c>
      <c r="K182" s="38">
        <v>0.21</v>
      </c>
      <c r="L182" s="39">
        <f>IF(ISNUMBER(K182),ROUND(J182*(K182+1),2),0)</f>
        <v>0</v>
      </c>
      <c r="M182" s="8"/>
      <c r="N182" s="2"/>
      <c r="O182" s="2"/>
      <c r="P182" s="2"/>
      <c r="Q182" s="18">
        <f>IF(ISNUMBER(K182),IF(H182&gt;0,IF(I182&gt;0,J182,0),0),0)</f>
        <v>0</v>
      </c>
      <c r="R182" s="15">
        <f>IF(ISNUMBER(K182)=FALSE,J182,0)</f>
        <v>0</v>
      </c>
    </row>
    <row r="183" spans="1:17" ht="12.75">
      <c r="A183" s="7"/>
      <c r="B183" s="56" t="s">
        <v>26</v>
      </c>
      <c r="C183" s="57"/>
      <c r="D183" s="57"/>
      <c r="E183" s="31" t="s">
        <v>2</v>
      </c>
      <c r="F183" s="1"/>
      <c r="G183" s="1"/>
      <c r="H183" s="23"/>
      <c r="I183" s="1"/>
      <c r="J183" s="23"/>
      <c r="K183" s="1"/>
      <c r="L183" s="1"/>
      <c r="M183" s="8"/>
      <c r="N183" s="2"/>
      <c r="O183" s="2"/>
      <c r="P183" s="2"/>
      <c r="Q183" s="2"/>
    </row>
    <row r="184" spans="1:17" ht="12.75">
      <c r="A184" s="7"/>
      <c r="B184" s="56" t="s">
        <v>27</v>
      </c>
      <c r="C184" s="57"/>
      <c r="D184" s="57"/>
      <c r="E184" s="31" t="s">
        <v>192</v>
      </c>
      <c r="F184" s="1"/>
      <c r="G184" s="1"/>
      <c r="H184" s="23"/>
      <c r="I184" s="1"/>
      <c r="J184" s="23"/>
      <c r="K184" s="1"/>
      <c r="L184" s="1"/>
      <c r="M184" s="8"/>
      <c r="N184" s="2"/>
      <c r="O184" s="2"/>
      <c r="P184" s="2"/>
      <c r="Q184" s="2"/>
    </row>
    <row r="185" spans="1:17" ht="51.75" thickBot="1">
      <c r="A185" s="7"/>
      <c r="B185" s="58" t="s">
        <v>28</v>
      </c>
      <c r="C185" s="59"/>
      <c r="D185" s="59"/>
      <c r="E185" s="33" t="s">
        <v>135</v>
      </c>
      <c r="F185" s="32"/>
      <c r="G185" s="32"/>
      <c r="H185" s="34"/>
      <c r="I185" s="32"/>
      <c r="J185" s="34"/>
      <c r="K185" s="32"/>
      <c r="L185" s="32"/>
      <c r="M185" s="8"/>
      <c r="N185" s="2"/>
      <c r="O185" s="2"/>
      <c r="P185" s="2"/>
      <c r="Q185" s="2"/>
    </row>
    <row r="186" spans="1:18" ht="13.5" thickTop="1">
      <c r="A186" s="7"/>
      <c r="B186" s="24">
        <v>35</v>
      </c>
      <c r="C186" s="25" t="s">
        <v>136</v>
      </c>
      <c r="D186" s="25" t="s">
        <v>2</v>
      </c>
      <c r="E186" s="25" t="s">
        <v>137</v>
      </c>
      <c r="F186" s="25" t="s">
        <v>2</v>
      </c>
      <c r="G186" s="26" t="s">
        <v>48</v>
      </c>
      <c r="H186" s="35">
        <v>16.755</v>
      </c>
      <c r="I186" s="36"/>
      <c r="J186" s="37">
        <f>ROUND(I186*H186,2)</f>
        <v>0</v>
      </c>
      <c r="K186" s="38">
        <v>0.21</v>
      </c>
      <c r="L186" s="39">
        <f>IF(ISNUMBER(K186),ROUND(J186*(K186+1),2),0)</f>
        <v>0</v>
      </c>
      <c r="M186" s="8"/>
      <c r="N186" s="2"/>
      <c r="O186" s="2"/>
      <c r="P186" s="2"/>
      <c r="Q186" s="18">
        <f>IF(ISNUMBER(K186),IF(H186&gt;0,IF(I186&gt;0,J186,0),0),0)</f>
        <v>0</v>
      </c>
      <c r="R186" s="15">
        <f>IF(ISNUMBER(K186)=FALSE,J186,0)</f>
        <v>0</v>
      </c>
    </row>
    <row r="187" spans="1:17" ht="12.75">
      <c r="A187" s="7"/>
      <c r="B187" s="56" t="s">
        <v>26</v>
      </c>
      <c r="C187" s="57"/>
      <c r="D187" s="57"/>
      <c r="E187" s="31" t="s">
        <v>2</v>
      </c>
      <c r="F187" s="1"/>
      <c r="G187" s="1"/>
      <c r="H187" s="23"/>
      <c r="I187" s="1"/>
      <c r="J187" s="23"/>
      <c r="K187" s="1"/>
      <c r="L187" s="1"/>
      <c r="M187" s="8"/>
      <c r="N187" s="2"/>
      <c r="O187" s="2"/>
      <c r="P187" s="2"/>
      <c r="Q187" s="2"/>
    </row>
    <row r="188" spans="1:17" ht="12.75">
      <c r="A188" s="7"/>
      <c r="B188" s="56" t="s">
        <v>27</v>
      </c>
      <c r="C188" s="57"/>
      <c r="D188" s="57"/>
      <c r="E188" s="31" t="s">
        <v>192</v>
      </c>
      <c r="F188" s="1"/>
      <c r="G188" s="1"/>
      <c r="H188" s="23"/>
      <c r="I188" s="1"/>
      <c r="J188" s="23"/>
      <c r="K188" s="1"/>
      <c r="L188" s="1"/>
      <c r="M188" s="8"/>
      <c r="N188" s="2"/>
      <c r="O188" s="2"/>
      <c r="P188" s="2"/>
      <c r="Q188" s="2"/>
    </row>
    <row r="189" spans="1:17" ht="51.75" thickBot="1">
      <c r="A189" s="7"/>
      <c r="B189" s="58" t="s">
        <v>28</v>
      </c>
      <c r="C189" s="59"/>
      <c r="D189" s="59"/>
      <c r="E189" s="33" t="s">
        <v>135</v>
      </c>
      <c r="F189" s="32"/>
      <c r="G189" s="32"/>
      <c r="H189" s="34"/>
      <c r="I189" s="32"/>
      <c r="J189" s="34"/>
      <c r="K189" s="32"/>
      <c r="L189" s="32"/>
      <c r="M189" s="8"/>
      <c r="N189" s="2"/>
      <c r="O189" s="2"/>
      <c r="P189" s="2"/>
      <c r="Q189" s="2"/>
    </row>
    <row r="190" spans="1:18" ht="13.5" thickTop="1">
      <c r="A190" s="7"/>
      <c r="B190" s="24">
        <v>36</v>
      </c>
      <c r="C190" s="25" t="s">
        <v>153</v>
      </c>
      <c r="D190" s="25" t="s">
        <v>2</v>
      </c>
      <c r="E190" s="25" t="s">
        <v>154</v>
      </c>
      <c r="F190" s="25" t="s">
        <v>2</v>
      </c>
      <c r="G190" s="26" t="s">
        <v>57</v>
      </c>
      <c r="H190" s="35">
        <v>9.5</v>
      </c>
      <c r="I190" s="36"/>
      <c r="J190" s="37">
        <f>ROUND(I190*H190,2)</f>
        <v>0</v>
      </c>
      <c r="K190" s="38">
        <v>0.21</v>
      </c>
      <c r="L190" s="39">
        <f>IF(ISNUMBER(K190),ROUND(J190*(K190+1),2),0)</f>
        <v>0</v>
      </c>
      <c r="M190" s="8"/>
      <c r="N190" s="2"/>
      <c r="O190" s="2"/>
      <c r="P190" s="2"/>
      <c r="Q190" s="18">
        <f>IF(ISNUMBER(K190),IF(H190&gt;0,IF(I190&gt;0,J190,0),0),0)</f>
        <v>0</v>
      </c>
      <c r="R190" s="15">
        <f>IF(ISNUMBER(K190)=FALSE,J190,0)</f>
        <v>0</v>
      </c>
    </row>
    <row r="191" spans="1:17" ht="12.75">
      <c r="A191" s="7"/>
      <c r="B191" s="56" t="s">
        <v>26</v>
      </c>
      <c r="C191" s="57"/>
      <c r="D191" s="57"/>
      <c r="E191" s="31" t="s">
        <v>156</v>
      </c>
      <c r="F191" s="1"/>
      <c r="G191" s="1"/>
      <c r="H191" s="23"/>
      <c r="I191" s="1"/>
      <c r="J191" s="23"/>
      <c r="K191" s="1"/>
      <c r="L191" s="1"/>
      <c r="M191" s="8"/>
      <c r="N191" s="2"/>
      <c r="O191" s="2"/>
      <c r="P191" s="2"/>
      <c r="Q191" s="2"/>
    </row>
    <row r="192" spans="1:17" ht="12.75">
      <c r="A192" s="7"/>
      <c r="B192" s="56" t="s">
        <v>27</v>
      </c>
      <c r="C192" s="57"/>
      <c r="D192" s="57"/>
      <c r="E192" s="31" t="s">
        <v>193</v>
      </c>
      <c r="F192" s="1"/>
      <c r="G192" s="1"/>
      <c r="H192" s="23"/>
      <c r="I192" s="1"/>
      <c r="J192" s="23"/>
      <c r="K192" s="1"/>
      <c r="L192" s="1"/>
      <c r="M192" s="8"/>
      <c r="N192" s="2"/>
      <c r="O192" s="2"/>
      <c r="P192" s="2"/>
      <c r="Q192" s="2"/>
    </row>
    <row r="193" spans="1:17" ht="77.25" thickBot="1">
      <c r="A193" s="7"/>
      <c r="B193" s="58" t="s">
        <v>28</v>
      </c>
      <c r="C193" s="59"/>
      <c r="D193" s="59"/>
      <c r="E193" s="33" t="s">
        <v>152</v>
      </c>
      <c r="F193" s="32"/>
      <c r="G193" s="32"/>
      <c r="H193" s="34"/>
      <c r="I193" s="32"/>
      <c r="J193" s="34"/>
      <c r="K193" s="32"/>
      <c r="L193" s="32"/>
      <c r="M193" s="8"/>
      <c r="N193" s="2"/>
      <c r="O193" s="2"/>
      <c r="P193" s="2"/>
      <c r="Q193" s="2"/>
    </row>
    <row r="194" spans="1:18" ht="13.5" thickTop="1">
      <c r="A194" s="7"/>
      <c r="B194" s="24">
        <v>37</v>
      </c>
      <c r="C194" s="25" t="s">
        <v>138</v>
      </c>
      <c r="D194" s="25" t="s">
        <v>2</v>
      </c>
      <c r="E194" s="25" t="s">
        <v>139</v>
      </c>
      <c r="F194" s="25" t="s">
        <v>2</v>
      </c>
      <c r="G194" s="26" t="s">
        <v>57</v>
      </c>
      <c r="H194" s="35">
        <v>5.5</v>
      </c>
      <c r="I194" s="36"/>
      <c r="J194" s="37">
        <f>ROUND(I194*H194,2)</f>
        <v>0</v>
      </c>
      <c r="K194" s="38">
        <v>0.21</v>
      </c>
      <c r="L194" s="39">
        <f>IF(ISNUMBER(K194),ROUND(J194*(K194+1),2),0)</f>
        <v>0</v>
      </c>
      <c r="M194" s="8"/>
      <c r="N194" s="2"/>
      <c r="O194" s="2"/>
      <c r="P194" s="2"/>
      <c r="Q194" s="18">
        <f>IF(ISNUMBER(K194),IF(H194&gt;0,IF(I194&gt;0,J194,0),0),0)</f>
        <v>0</v>
      </c>
      <c r="R194" s="15">
        <f>IF(ISNUMBER(K194)=FALSE,J194,0)</f>
        <v>0</v>
      </c>
    </row>
    <row r="195" spans="1:17" ht="12.75">
      <c r="A195" s="7"/>
      <c r="B195" s="56" t="s">
        <v>26</v>
      </c>
      <c r="C195" s="57"/>
      <c r="D195" s="57"/>
      <c r="E195" s="31" t="s">
        <v>2</v>
      </c>
      <c r="F195" s="1"/>
      <c r="G195" s="1"/>
      <c r="H195" s="23"/>
      <c r="I195" s="1"/>
      <c r="J195" s="23"/>
      <c r="K195" s="1"/>
      <c r="L195" s="1"/>
      <c r="M195" s="8"/>
      <c r="N195" s="2"/>
      <c r="O195" s="2"/>
      <c r="P195" s="2"/>
      <c r="Q195" s="2"/>
    </row>
    <row r="196" spans="1:17" ht="12.75">
      <c r="A196" s="7"/>
      <c r="B196" s="56" t="s">
        <v>27</v>
      </c>
      <c r="C196" s="57"/>
      <c r="D196" s="57"/>
      <c r="E196" s="31" t="s">
        <v>157</v>
      </c>
      <c r="F196" s="1"/>
      <c r="G196" s="1"/>
      <c r="H196" s="23"/>
      <c r="I196" s="1"/>
      <c r="J196" s="23"/>
      <c r="K196" s="1"/>
      <c r="L196" s="1"/>
      <c r="M196" s="8"/>
      <c r="N196" s="2"/>
      <c r="O196" s="2"/>
      <c r="P196" s="2"/>
      <c r="Q196" s="2"/>
    </row>
    <row r="197" spans="1:17" ht="51.75" thickBot="1">
      <c r="A197" s="7"/>
      <c r="B197" s="58" t="s">
        <v>28</v>
      </c>
      <c r="C197" s="59"/>
      <c r="D197" s="59"/>
      <c r="E197" s="33" t="s">
        <v>140</v>
      </c>
      <c r="F197" s="32"/>
      <c r="G197" s="32"/>
      <c r="H197" s="34"/>
      <c r="I197" s="32"/>
      <c r="J197" s="34"/>
      <c r="K197" s="32"/>
      <c r="L197" s="32"/>
      <c r="M197" s="8"/>
      <c r="N197" s="2"/>
      <c r="O197" s="2"/>
      <c r="P197" s="2"/>
      <c r="Q197" s="2"/>
    </row>
    <row r="198" spans="1:18" ht="13.5" thickTop="1">
      <c r="A198" s="7"/>
      <c r="B198" s="24">
        <v>38</v>
      </c>
      <c r="C198" s="25" t="s">
        <v>141</v>
      </c>
      <c r="D198" s="25" t="s">
        <v>2</v>
      </c>
      <c r="E198" s="25" t="s">
        <v>142</v>
      </c>
      <c r="F198" s="25" t="s">
        <v>2</v>
      </c>
      <c r="G198" s="26" t="s">
        <v>57</v>
      </c>
      <c r="H198" s="35">
        <v>6.6</v>
      </c>
      <c r="I198" s="36"/>
      <c r="J198" s="37">
        <f>ROUND(I198*H198,2)</f>
        <v>0</v>
      </c>
      <c r="K198" s="38">
        <v>0.21</v>
      </c>
      <c r="L198" s="39">
        <f>IF(ISNUMBER(K198),ROUND(J198*(K198+1),2),0)</f>
        <v>0</v>
      </c>
      <c r="M198" s="8"/>
      <c r="N198" s="2"/>
      <c r="O198" s="2"/>
      <c r="P198" s="2"/>
      <c r="Q198" s="18">
        <f>IF(ISNUMBER(K198),IF(H198&gt;0,IF(I198&gt;0,J198,0),0),0)</f>
        <v>0</v>
      </c>
      <c r="R198" s="15">
        <f>IF(ISNUMBER(K198)=FALSE,J198,0)</f>
        <v>0</v>
      </c>
    </row>
    <row r="199" spans="1:17" ht="25.5">
      <c r="A199" s="7"/>
      <c r="B199" s="56" t="s">
        <v>26</v>
      </c>
      <c r="C199" s="57"/>
      <c r="D199" s="57"/>
      <c r="E199" s="31" t="s">
        <v>194</v>
      </c>
      <c r="F199" s="1"/>
      <c r="G199" s="1"/>
      <c r="H199" s="23"/>
      <c r="I199" s="1"/>
      <c r="J199" s="23"/>
      <c r="K199" s="1"/>
      <c r="L199" s="1"/>
      <c r="M199" s="8"/>
      <c r="N199" s="2"/>
      <c r="O199" s="2"/>
      <c r="P199" s="2"/>
      <c r="Q199" s="2"/>
    </row>
    <row r="200" spans="1:17" ht="25.5">
      <c r="A200" s="7"/>
      <c r="B200" s="56" t="s">
        <v>27</v>
      </c>
      <c r="C200" s="57"/>
      <c r="D200" s="57"/>
      <c r="E200" s="31" t="s">
        <v>195</v>
      </c>
      <c r="F200" s="1"/>
      <c r="G200" s="1"/>
      <c r="H200" s="23"/>
      <c r="I200" s="1"/>
      <c r="J200" s="23"/>
      <c r="K200" s="1"/>
      <c r="L200" s="1"/>
      <c r="M200" s="8"/>
      <c r="N200" s="2"/>
      <c r="O200" s="2"/>
      <c r="P200" s="2"/>
      <c r="Q200" s="2"/>
    </row>
    <row r="201" spans="1:17" ht="90" thickBot="1">
      <c r="A201" s="7"/>
      <c r="B201" s="58" t="s">
        <v>28</v>
      </c>
      <c r="C201" s="59"/>
      <c r="D201" s="59"/>
      <c r="E201" s="33" t="s">
        <v>143</v>
      </c>
      <c r="F201" s="32"/>
      <c r="G201" s="32"/>
      <c r="H201" s="34"/>
      <c r="I201" s="32"/>
      <c r="J201" s="34"/>
      <c r="K201" s="32"/>
      <c r="L201" s="32"/>
      <c r="M201" s="8"/>
      <c r="N201" s="2"/>
      <c r="O201" s="2"/>
      <c r="P201" s="2"/>
      <c r="Q201" s="2"/>
    </row>
    <row r="202" spans="1:17" ht="14.25" thickBot="1" thickTop="1">
      <c r="A202" s="7"/>
      <c r="B202" s="24">
        <v>39</v>
      </c>
      <c r="C202" s="76" t="s">
        <v>196</v>
      </c>
      <c r="D202" s="25" t="s">
        <v>2</v>
      </c>
      <c r="E202" s="25" t="s">
        <v>197</v>
      </c>
      <c r="F202" s="25" t="s">
        <v>2</v>
      </c>
      <c r="G202" s="26" t="s">
        <v>199</v>
      </c>
      <c r="H202" s="35">
        <v>1</v>
      </c>
      <c r="I202" s="36"/>
      <c r="J202" s="37">
        <f>ROUND(I202*H202,2)</f>
        <v>0</v>
      </c>
      <c r="K202" s="38">
        <v>0.21</v>
      </c>
      <c r="L202" s="39">
        <f>IF(ISNUMBER(K202),ROUND(J202*(K202+1),2),0)</f>
        <v>0</v>
      </c>
      <c r="M202" s="8"/>
      <c r="N202" s="2"/>
      <c r="O202" s="2"/>
      <c r="P202" s="2"/>
      <c r="Q202" s="2"/>
    </row>
    <row r="203" spans="1:17" ht="32.25" customHeight="1" thickBot="1" thickTop="1">
      <c r="A203" s="7"/>
      <c r="B203" s="77"/>
      <c r="C203" s="78"/>
      <c r="D203" s="79"/>
      <c r="E203" s="86" t="s">
        <v>198</v>
      </c>
      <c r="F203" s="79"/>
      <c r="G203" s="80"/>
      <c r="H203" s="81"/>
      <c r="I203" s="82"/>
      <c r="J203" s="83"/>
      <c r="K203" s="84"/>
      <c r="L203" s="85"/>
      <c r="M203" s="8"/>
      <c r="N203" s="2"/>
      <c r="O203" s="2"/>
      <c r="P203" s="2"/>
      <c r="Q203" s="2"/>
    </row>
    <row r="204" spans="1:19" ht="24.95" customHeight="1" thickBot="1" thickTop="1">
      <c r="A204" s="7"/>
      <c r="B204" s="1"/>
      <c r="C204" s="40">
        <v>9</v>
      </c>
      <c r="D204" s="1"/>
      <c r="E204" s="41" t="s">
        <v>40</v>
      </c>
      <c r="F204" s="1"/>
      <c r="G204" s="42" t="s">
        <v>29</v>
      </c>
      <c r="H204" s="43">
        <f>J166+J170+J174+J178+J182+J186+J190+J194+J198+J202</f>
        <v>0</v>
      </c>
      <c r="I204" s="42" t="s">
        <v>30</v>
      </c>
      <c r="J204" s="44">
        <f>(L204-H204)</f>
        <v>0</v>
      </c>
      <c r="K204" s="42" t="s">
        <v>31</v>
      </c>
      <c r="L204" s="45">
        <f>L166+L170+L174+L178+L182+L186+L190+L194+L198+L202</f>
        <v>0</v>
      </c>
      <c r="M204" s="8"/>
      <c r="N204" s="2"/>
      <c r="O204" s="2"/>
      <c r="P204" s="2"/>
      <c r="Q204" s="18">
        <f>0+Q166+Q170+Q174+Q178+Q182+Q186+Q190+Q194+Q198</f>
        <v>0</v>
      </c>
      <c r="R204" s="15">
        <f>0+R166+R170+R174+R178+R182+R186+R190+R194+R198</f>
        <v>0</v>
      </c>
      <c r="S204" s="46">
        <f>Q204*(1+J204)+R204</f>
        <v>0</v>
      </c>
    </row>
    <row r="205" spans="1:17" ht="24.95" customHeight="1" thickBot="1" thickTop="1">
      <c r="A205" s="7"/>
      <c r="B205" s="47"/>
      <c r="C205" s="47"/>
      <c r="D205" s="47"/>
      <c r="E205" s="47"/>
      <c r="F205" s="47"/>
      <c r="G205" s="48" t="s">
        <v>32</v>
      </c>
      <c r="H205" s="49">
        <f>J166+J170+J174+J178+J182+J186+J190+J194+J198+J202</f>
        <v>0</v>
      </c>
      <c r="I205" s="48" t="s">
        <v>33</v>
      </c>
      <c r="J205" s="50">
        <f>0+J204</f>
        <v>0</v>
      </c>
      <c r="K205" s="48" t="s">
        <v>34</v>
      </c>
      <c r="L205" s="51">
        <f>L166+L170+L174+L178+L182+L186+L190+L194+L198+L202</f>
        <v>0</v>
      </c>
      <c r="M205" s="8"/>
      <c r="N205" s="2"/>
      <c r="O205" s="2"/>
      <c r="P205" s="2"/>
      <c r="Q205" s="2"/>
    </row>
    <row r="206" spans="1:17" ht="12.75">
      <c r="A206" s="9"/>
      <c r="B206" s="3"/>
      <c r="C206" s="3"/>
      <c r="D206" s="3"/>
      <c r="E206" s="3"/>
      <c r="F206" s="3"/>
      <c r="G206" s="3"/>
      <c r="H206" s="52"/>
      <c r="I206" s="3"/>
      <c r="J206" s="52"/>
      <c r="K206" s="3"/>
      <c r="L206" s="3"/>
      <c r="M206" s="10"/>
      <c r="N206" s="2"/>
      <c r="O206" s="2"/>
      <c r="P206" s="2"/>
      <c r="Q206" s="2"/>
    </row>
    <row r="207" spans="1:17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2"/>
      <c r="O207" s="2"/>
      <c r="P207" s="2"/>
      <c r="Q207" s="2"/>
    </row>
  </sheetData>
  <mergeCells count="141">
    <mergeCell ref="A1:A2"/>
    <mergeCell ref="A3:F3"/>
    <mergeCell ref="B4:C5"/>
    <mergeCell ref="B6:I6"/>
    <mergeCell ref="B8:C9"/>
    <mergeCell ref="A10:D10"/>
    <mergeCell ref="A11:G11"/>
    <mergeCell ref="A12:G12"/>
    <mergeCell ref="A13:G13"/>
    <mergeCell ref="B17:C18"/>
    <mergeCell ref="B19:D19"/>
    <mergeCell ref="E19:F19"/>
    <mergeCell ref="B20:D20"/>
    <mergeCell ref="B28:C29"/>
    <mergeCell ref="B31:L31"/>
    <mergeCell ref="B33:D33"/>
    <mergeCell ref="B34:D34"/>
    <mergeCell ref="B35:D35"/>
    <mergeCell ref="B37:D37"/>
    <mergeCell ref="B38:D38"/>
    <mergeCell ref="B39:D39"/>
    <mergeCell ref="B21:D21"/>
    <mergeCell ref="B22:D22"/>
    <mergeCell ref="B23:D23"/>
    <mergeCell ref="B24:D24"/>
    <mergeCell ref="B25:D25"/>
    <mergeCell ref="B26:D26"/>
    <mergeCell ref="B72:D72"/>
    <mergeCell ref="B73:D73"/>
    <mergeCell ref="B74:D74"/>
    <mergeCell ref="B76:D76"/>
    <mergeCell ref="B77:D77"/>
    <mergeCell ref="B78:D78"/>
    <mergeCell ref="B80:D80"/>
    <mergeCell ref="B81:D81"/>
    <mergeCell ref="B82:D82"/>
    <mergeCell ref="B54:D54"/>
    <mergeCell ref="B56:D56"/>
    <mergeCell ref="B57:D57"/>
    <mergeCell ref="B58:D58"/>
    <mergeCell ref="B60:D60"/>
    <mergeCell ref="B61:D61"/>
    <mergeCell ref="B62:D62"/>
    <mergeCell ref="B64:D64"/>
    <mergeCell ref="B65:D65"/>
    <mergeCell ref="B42:L42"/>
    <mergeCell ref="B44:D44"/>
    <mergeCell ref="B45:D45"/>
    <mergeCell ref="B46:D46"/>
    <mergeCell ref="B48:D48"/>
    <mergeCell ref="B49:D49"/>
    <mergeCell ref="B50:D50"/>
    <mergeCell ref="B52:D52"/>
    <mergeCell ref="B53:D53"/>
    <mergeCell ref="B66:D66"/>
    <mergeCell ref="B68:D68"/>
    <mergeCell ref="B69:D69"/>
    <mergeCell ref="B70:D70"/>
    <mergeCell ref="B105:L105"/>
    <mergeCell ref="B107:D107"/>
    <mergeCell ref="B108:D108"/>
    <mergeCell ref="B109:D109"/>
    <mergeCell ref="B112:L112"/>
    <mergeCell ref="B96:D96"/>
    <mergeCell ref="B97:D97"/>
    <mergeCell ref="B98:D98"/>
    <mergeCell ref="B100:D100"/>
    <mergeCell ref="B101:D101"/>
    <mergeCell ref="B102:D102"/>
    <mergeCell ref="B84:D84"/>
    <mergeCell ref="B85:D85"/>
    <mergeCell ref="B86:D86"/>
    <mergeCell ref="B88:D88"/>
    <mergeCell ref="B89:D89"/>
    <mergeCell ref="B90:D90"/>
    <mergeCell ref="B92:D92"/>
    <mergeCell ref="B93:D93"/>
    <mergeCell ref="B94:D94"/>
    <mergeCell ref="B114:D114"/>
    <mergeCell ref="B115:D115"/>
    <mergeCell ref="B116:D116"/>
    <mergeCell ref="B118:D118"/>
    <mergeCell ref="B119:D119"/>
    <mergeCell ref="B120:D120"/>
    <mergeCell ref="B122:D122"/>
    <mergeCell ref="B123:D123"/>
    <mergeCell ref="B124:D124"/>
    <mergeCell ref="B127:L127"/>
    <mergeCell ref="B129:D129"/>
    <mergeCell ref="B130:D130"/>
    <mergeCell ref="B131:D131"/>
    <mergeCell ref="B133:D133"/>
    <mergeCell ref="B134:D134"/>
    <mergeCell ref="B135:D135"/>
    <mergeCell ref="B137:D137"/>
    <mergeCell ref="B138:D138"/>
    <mergeCell ref="B139:D139"/>
    <mergeCell ref="B141:D141"/>
    <mergeCell ref="B142:D142"/>
    <mergeCell ref="B143:D143"/>
    <mergeCell ref="B145:D145"/>
    <mergeCell ref="B146:D146"/>
    <mergeCell ref="B147:D147"/>
    <mergeCell ref="B149:D149"/>
    <mergeCell ref="B150:D150"/>
    <mergeCell ref="B176:D176"/>
    <mergeCell ref="B177:D177"/>
    <mergeCell ref="B179:D179"/>
    <mergeCell ref="B151:D151"/>
    <mergeCell ref="B153:D153"/>
    <mergeCell ref="B154:D154"/>
    <mergeCell ref="B155:D155"/>
    <mergeCell ref="B158:L158"/>
    <mergeCell ref="B160:D160"/>
    <mergeCell ref="B161:D161"/>
    <mergeCell ref="B162:D162"/>
    <mergeCell ref="B167:D167"/>
    <mergeCell ref="B192:D192"/>
    <mergeCell ref="B193:D193"/>
    <mergeCell ref="B195:D195"/>
    <mergeCell ref="B196:D196"/>
    <mergeCell ref="B197:D197"/>
    <mergeCell ref="B199:D199"/>
    <mergeCell ref="B200:D200"/>
    <mergeCell ref="B201:D201"/>
    <mergeCell ref="B165:L165"/>
    <mergeCell ref="B180:D180"/>
    <mergeCell ref="B181:D181"/>
    <mergeCell ref="B183:D183"/>
    <mergeCell ref="B184:D184"/>
    <mergeCell ref="B185:D185"/>
    <mergeCell ref="B187:D187"/>
    <mergeCell ref="B188:D188"/>
    <mergeCell ref="B189:D189"/>
    <mergeCell ref="B191:D191"/>
    <mergeCell ref="B168:D168"/>
    <mergeCell ref="B169:D169"/>
    <mergeCell ref="B171:D171"/>
    <mergeCell ref="B172:D172"/>
    <mergeCell ref="B173:D173"/>
    <mergeCell ref="B175:D175"/>
  </mergeCells>
  <printOptions/>
  <pageMargins left="0.39375" right="0.39375" top="0.5902778" bottom="0.39375" header="0.1965278" footer="0.1576389"/>
  <pageSetup fitToHeight="0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Kukura</dc:creator>
  <cp:keywords/>
  <dc:description/>
  <cp:lastModifiedBy>Ján Kukura</cp:lastModifiedBy>
  <dcterms:created xsi:type="dcterms:W3CDTF">2022-05-02T06:52:34Z</dcterms:created>
  <dcterms:modified xsi:type="dcterms:W3CDTF">2022-05-02T06:52:34Z</dcterms:modified>
  <cp:category/>
  <cp:version/>
  <cp:contentType/>
  <cp:contentStatus/>
</cp:coreProperties>
</file>