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" sheetId="2" r:id="rId2"/>
    <sheet name="001" sheetId="3" r:id="rId3"/>
    <sheet name="101" sheetId="4" r:id="rId4"/>
    <sheet name="180" sheetId="5" r:id="rId5"/>
    <sheet name="201" sheetId="6" r:id="rId6"/>
  </sheets>
  <definedNames/>
  <calcPr fullCalcOnLoad="1"/>
</workbook>
</file>

<file path=xl/sharedStrings.xml><?xml version="1.0" encoding="utf-8"?>
<sst xmlns="http://schemas.openxmlformats.org/spreadsheetml/2006/main" count="1575" uniqueCount="627">
  <si>
    <t>Soupis objektů s DPH</t>
  </si>
  <si>
    <t>Stavba:21-331-9 - II/268 Klášter-Hradiště n.J., most ev. č. 268-007 přes Jizeru před obcí Klášter-Hradiště nad Jizerou</t>
  </si>
  <si>
    <t xml:space="preserve">Varianta:V1_index_2021 -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</si>
  <si>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</si>
  <si>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</si>
  <si>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</si>
  <si>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</si>
  <si>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</si>
  <si>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</si>
  <si>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</si>
  <si>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</si>
  <si>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</si>
  <si>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</si>
  <si>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</si>
  <si>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</si>
  <si>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</si>
  <si>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</si>
  <si>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</si>
  <si>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21-331-9</t>
  </si>
  <si>
    <t>II/268 Klášter-Hradiště n.J., most ev. č. 268-007 přes Jizeru před obcí Klášter-Hradiště nad Jizerou</t>
  </si>
  <si>
    <t>000</t>
  </si>
  <si>
    <t>Vedlejší a ostatní náklady</t>
  </si>
  <si>
    <t>Poř.
č.pol.</t>
  </si>
  <si>
    <t>1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</si>
  <si>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</si>
  <si>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</si>
  <si>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</si>
  <si>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</si>
  <si>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</si>
  <si>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</si>
  <si>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</si>
  <si>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</si>
  <si>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</si>
  <si>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</si>
  <si>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</si>
  <si>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</si>
  <si>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</si>
  <si>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</si>
  <si>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</si>
  <si>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</si>
  <si>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</si>
  <si>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</si>
  <si>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Všeobecné konstrukce a práce</t>
  </si>
  <si>
    <t>0</t>
  </si>
  <si>
    <t>2021_OTSKP</t>
  </si>
  <si>
    <t>02620.a</t>
  </si>
  <si>
    <t/>
  </si>
  <si>
    <t>ZKOUŠENÍ KONSTRUKCÍ A PRACÍ NEZÁVISLOU ZKUŠEBNOU
Kontrolní laboratorní a polní zkoušky investora - mostní objekty
Zemní práce - přechodová oblast</t>
  </si>
  <si>
    <t xml:space="preserve">KPL       </t>
  </si>
  <si>
    <t xml:space="preserve">1. Míra zhutění ( statická zatěžovací zkouška )  ČSN 72 1006  
počet zkoušek : 2=2,000 [A] ks
komplet celkem   1=1,000 [B]
   </t>
  </si>
  <si>
    <t>02620.b</t>
  </si>
  <si>
    <t>ZKOUŠENÍ KONSTRUKCÍ A PRACÍ NEZÁVISLOU ZKUŠEBNOU
Kontrolní laboratorní a polní zkoušky investora - vozovka
Zkoušky na MZK, ŠD:</t>
  </si>
  <si>
    <t>v obou předpolí mostu
1. Zkouška zrnitosti, obsahu jemných částic vč. ekvipvalentu písku ČSN EN 933-1
 vč. zkoušky ekvivalentu písku     ČSN EN 933-8 +A1
 vč. zkoušky vlhkosti                    ČSN EN 1097-5              2=2,000 [A] ks
2. Statická zatěžovací zkouška:       ČSN 72 1006                  2=2,000 [B] ks
Celkem počet zkoušek: A+B=4,000 [C]
Komplet celkem  1=1,000 [D]</t>
  </si>
  <si>
    <t>02620.c</t>
  </si>
  <si>
    <t>ZKOUŠENÍ KONSTRUKCÍ A PRACÍ NEZÁVISLOU ZKUŠEBNOU
Kontrolní laboratorní a polní zkoušky investora - vozovka
Kontrolní zkoušky asfaltových směsí:</t>
  </si>
  <si>
    <t xml:space="preserve">v obou předpolí mostu
1. Kontrolní zkoušky asfaltových směsí (podkladní, ložní a obrusná vrstva):     
   (Zrnitost, obsah pojiva,mezerovitost)     
ČSN EN 12697-1; ČSN 73 6121; ČSN EN 12697-5; ČSN EN 12697-6; ČSN EN 12697-8; ČSN EN 12697-2 
2=2,000 [A] ks
Komplet celkem  1=1,000 [B]    </t>
  </si>
  <si>
    <t>02620.d</t>
  </si>
  <si>
    <t>ZKOUŠENÍ KONSTRUKCÍ A PRACÍ NEZÁVISLOU ZKUŠEBNOU
Kontrolní laboratorní a polní zkoušky investora - vozovka
Kontrolní zkoušky hotových asfaltových vrstev:</t>
  </si>
  <si>
    <t xml:space="preserve">v obou předpolí mostu
1. Odběr jádrových vývrtů včetně zkoušení viz. níže (1.1.-1.5.) a včetně zadělání:                                                    2=2,000 [A]  ks
   1.1. Odběr jádrových vývrtů vč. zadělání: 1x vývrt  ČSN EN 12697-27, čl. 4.7.
   1.2. Spojení vrstev na vývrtech 1x každý vývrt                 ČSN 73 6160, čl. 7.3; čl. 7.3.6.
   1.3. Mezerovitost na vývrtech: 1x každý vývrt 
   1.4. Míra zhutnění na vývrtech 1x každý vývrt                 ČSN 73 6160 čl.7.2 metoda a)
   1.5. Tloušťka vrstev na vývrtech 1x každý vývrt                 ČSN EN 12697-36,čl. 1-3, 4.1, 5, 6
2. Zkouška zhutnění radiosondou (troxler)       ČSN 73 6160, čl. 7.2 metoda b)    2=2,000 [B]  ks
Celkem počet zkoušek: A+B=4,000 [D]  ks
komplet celkem   1=1,000 [E]
   </t>
  </si>
  <si>
    <t>02620.e</t>
  </si>
  <si>
    <t>ZKOUŠENÍ KONSTRUKCÍ A PRACÍ NEZÁVISLOU ZKUŠEBNOU
Kontrolní laboratorní a polní zkoušky investora - mostní objekty
Betony (čerstvý beton = ČB, ztvrdlý beton = ZB),</t>
  </si>
  <si>
    <t xml:space="preserve">1. ČB -Zkoušky čerstvých betonů (zkoušky 1.1-1.3)                        3=3,000 [A] ks
   1.1 ČB - Konzistence sednutím (vč. odběru) 3x  ČSN EN 12350-2
   1.2 ČB - Objemová hmotnost a teplota  (vč. odběru) 3x ČSN EN 12350-6
   1.3 ČB - Obsah vzduchu  (vč. odběru) 3x                   ČSN EN 12350-7
2. ZB - Pevnost v tlaku. vč. výroby, ošetření, likvidace (sada 3 těles) ČSN EN 12390-3      3=3,000 [B] ks
        vč. objemové hmotnosti ZB                     ČSN EN 12390-7 
3. ZB - Odolnost proti CH.R.L. met. A 100 cyků vč. výroby, ošetření, likv.    ČSN 73 1326  2=2,000 [C] ks
        vč. objemové hmotnosti ZB                           ČSN EN 12390-7
4. ZB - Stanovení hloubky průsaku. vč. výroby, ošetření, likvidace ČSN EN 12390-8     1=1,000 [D] ks
        vč. objemové hmotnosti ZB                     ČSN EN 12390-7
Celkem počet zkoušek: A+B+C+D=9,000 [E]
komplet celkem   1=1,000 [F]
   </t>
  </si>
  <si>
    <t>02620.f</t>
  </si>
  <si>
    <t>ZKOUŠENÍ KONSTRUKCÍ A PRACÍ NEZÁVISLOU ZKUŠEBNOU
Kontrolní laboratorní a polní zkoušky investora - mostní objekty
Izolace</t>
  </si>
  <si>
    <t xml:space="preserve">1. Pevnost v tahu povrchových vrstev (izolací a nosné konstrukce) ČSN 73 6242     počet zkoušek : 3=3,000 [A] ks
komplet celkem   1=1,000 [B]
   </t>
  </si>
  <si>
    <t>02620.g</t>
  </si>
  <si>
    <t>ZKOUŠENÍ KONSTRUKCÍ A PRACÍ NEZÁVISLOU ZKUŠEBNOU
Kontrolní laboratorní a polní zkoušky investora - mostní objekty
Lité asfalty</t>
  </si>
  <si>
    <t xml:space="preserve">1. MA - kontrolní zkošuky litých asfaltů (1.1.-1.2.)     ČSN 73 6242
   1.1. číslo tvrdosti a přírůstek čísla tvrdosti   ČSN EN 12697-20
   1.2. extrakce za studena (obsah asfaltu a zrnitosti směsi)   ČSN EN 12697-1,2; 
                                                                                                                ČSN 73 6121
počet zkoušek : 1=1,000 [A] ks
komplet celkem   1=1,000 [B]
   </t>
  </si>
  <si>
    <t>2019_OTSKP</t>
  </si>
  <si>
    <t>02720</t>
  </si>
  <si>
    <t>R</t>
  </si>
  <si>
    <t xml:space="preserve">POMOC PRÁCE ZŘÍZ NEBO ZAJIŠŤ REGULACI A OCHRANU DOPRAVY
Dopravně inženýrská opatření pro opravu objízdných tras - 1 kpl        
Kompletní dopravně inženýrská opatření po dobu opravy objízdných tras při provádění frézování a pokládky asf. vrstvy po polovinách vozovky
- přechodné svislé i vodorovné dopravní značení, dopravní zařízení a světelné signály, jejich dodávka, montáž, demontáž, kontrola, údržba, servis, přemisťování, přeznačování a manipulace s nimi;
- další zařízení k zajištění dopravy – výstražné a předzvěstné vozíky se spojitým i nespojitým zobrazením včetně jejich dodávky, montáže, demontáže, kontroly, údržby, servisu, přemisťování, manipulace s nimi;
- zajištění inženýrské činnosti pro projednání DIO.     </t>
  </si>
  <si>
    <t>02910</t>
  </si>
  <si>
    <t>OSTATNÍ POŽADAVKY - ZEMĚMĚŘIČSKÁ MĚŘENÍ
- geodetické zaměření před zahájením stavby
- geodetické práce v průběhu výstavby, měření ploch a kubatur provedených prací
- geodetické zpracování DSPS včetně zaměření
- veškeré vytyčovací práce
- náklady na geodet. zaměření a zparcování podkladů pro převod objektů 3. osob.
- geodetické zaměření všech SO po provedení stavby, vč. podkladů pro zanesení do KN</t>
  </si>
  <si>
    <t>01</t>
  </si>
  <si>
    <t>OSTATNÍ POŽADAVKY - ZEMĚMĚŘIČSKÁ MĚŘENÍ
vytýčení inženýrských sítí před zahájením stavby
čerpáno se souhlasem objednatele</t>
  </si>
  <si>
    <t>02943</t>
  </si>
  <si>
    <t>OSTATNÍ POŽADAVKY - VYPRACOVÁNÍ RDS
na všechny SO v tištěné podobě v 6 paré</t>
  </si>
  <si>
    <t>02944</t>
  </si>
  <si>
    <t>OSTAT POŽADAVKY - DOKUMENTACE SKUTEČ PROVEDENÍ V DIGIT FORMĚ
3 x tisk</t>
  </si>
  <si>
    <t>02946</t>
  </si>
  <si>
    <t>OSTAT POŽADAVKY - FOTODOKUMENTACE
Pasportizace objízdných tras před zahájením prací a po dokončení stavby
foto i video</t>
  </si>
  <si>
    <t>02950</t>
  </si>
  <si>
    <t>OSTATNÍ POŽADAVKY - POSUDKY, KONTROLY, REVIZNÍ ZPRÁVY
Havarijní a povodňový plán</t>
  </si>
  <si>
    <t>02991</t>
  </si>
  <si>
    <t>OSTATNÍ POŽADAVKY - INFORMAČNÍ TABULE
pronájem tabule dle předepsaného provedení s textovým obsahem dle předpisu investora
2 x omluvná,  1 x tabule pro označení stavby</t>
  </si>
  <si>
    <t xml:space="preserve">KUS       </t>
  </si>
  <si>
    <t>03100</t>
  </si>
  <si>
    <t>ZAŘÍZENÍ STAVENIŠTĚ - ZŘÍZENÍ, PROVOZ, DEMONTÁŽ
Kompletní zajištění zařízení staveniště pro potřeby zhotovitele - zpevněné plochy, sklady, buňky, kanceláře, oplcení a pod.
vč. zajištění přívodu el. energie, vody, kanalizace
vč. zajištění pozemků, projednání s úřady a pod.
vč. přemisťování, pronájem, ostraha a pod.
vč. likvidace ZS s uvedením do původního stavu</t>
  </si>
  <si>
    <t>04810a</t>
  </si>
  <si>
    <t>VYHODNOCENÍ STAVBY Z HLEDISKA JAKOSTI
dle. požadavků investora</t>
  </si>
  <si>
    <t>04810b</t>
  </si>
  <si>
    <t>ZÁVĚREČNÉ VYHODNOCENÍ STAVBY
dle. požadavků investora</t>
  </si>
  <si>
    <t>Zemní práce</t>
  </si>
  <si>
    <t>113728</t>
  </si>
  <si>
    <t>FRÉZOVÁNÍ ZPEVNĚNÝCH PLOCH ASFALTOVÝCH, ODVOZ DO 20KM
vč.veškeré manipulace a odvozu do 20 km  -  materiál jako vedlejší produkt bude odkoupen zhotovitelem 
náklady na odkup budou řešeny samostatně v době realizace za aktuální ceny dle platné směrnice KSÚS</t>
  </si>
  <si>
    <t xml:space="preserve">M3        </t>
  </si>
  <si>
    <t xml:space="preserve">oprava objízdných tras silnice III/26815 km 0,484-1,910
 (zápichy, prostor x s III/26815) 
předpokládaná plocha   x tl.    167*0,05=8,350 [A]   </t>
  </si>
  <si>
    <t>113765</t>
  </si>
  <si>
    <t>FRÉZOVÁNÍ DRÁŽKY PRŮŘEZU DO 600MM2 V ASFALTOVÉ VOZOVCE
frézování spár š. do 10mm , hl. do 20mm (drážka pro zálivku)</t>
  </si>
  <si>
    <t xml:space="preserve">M         </t>
  </si>
  <si>
    <t>oprava objízdných tras silnice III/26815 km 0,484-1,910
Podélný řez pro zálivku při provádění po polovinách vozovky v  délce 1497,5 bm
1497,5=1 497,500 [A]</t>
  </si>
  <si>
    <t>Komunikace</t>
  </si>
  <si>
    <t>572213</t>
  </si>
  <si>
    <t>SPOJOVACÍ POSTŘIK Z EMULZE DO 0,5KG/M2
PS - C 0,35 kg/m2 ( množství zbytkového pojiva)</t>
  </si>
  <si>
    <t xml:space="preserve">M2        </t>
  </si>
  <si>
    <t>oprava objízdných tras silnice III/26815 km 0,484-1,910
předpokládaná plocha       2*11010=22 020,000 [A]</t>
  </si>
  <si>
    <t>574A44</t>
  </si>
  <si>
    <t>ASFALTOVÝ BETON PRO OBRUSNÉ VRSTVY ACO 11+, 11S TL. 50MM
ACO 11+  50/70</t>
  </si>
  <si>
    <t>oprava objízdných tras silnice III/26815 km 0,484-1,910     11010,0=11 010,000 [A]</t>
  </si>
  <si>
    <t>5774AE</t>
  </si>
  <si>
    <t>VRSTVY PRO OBNOVU A OPRAVY Z ASF BETONU ACO 11+, 11S
ACO 11 +  v tl. 50 mm</t>
  </si>
  <si>
    <t>oprava objízdných tras silnice III/26815 km 0,484-1,910 
vyrovnávka - předpokládaná plocha x tl 2 cm.        11010*0,02=220,200 [A]</t>
  </si>
  <si>
    <t>Ostatní konstrukce a práce</t>
  </si>
  <si>
    <t>919111</t>
  </si>
  <si>
    <t>ŘEZÁNÍ ASFALTOVÉHO KRYTU VOZOVEK TL DO 50MM</t>
  </si>
  <si>
    <t>příčné řezy v napojení a v křižovatce    71,5=71,500 [A]</t>
  </si>
  <si>
    <t>931325</t>
  </si>
  <si>
    <t>TĚSNĚNÍ DILATAČ SPAR ASF ZÁLIVKOU MODIFIK PRŮŘ DO 600MM2
zálivka za horka, těsnící zálivka typu N2 dle ČSN EN 14188, včetně úpravy spár a přípravy povrchu  v obrusné vrstvě</t>
  </si>
  <si>
    <t>dle pol.č.113765   1497,5=1 497,500 [A]</t>
  </si>
  <si>
    <t>93808</t>
  </si>
  <si>
    <t>OČIŠTĚNÍ VOZOVEK ZAMETENÍM</t>
  </si>
  <si>
    <t>opravu objízdných tras    11010=11 010,000 [A]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</si>
  <si>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</si>
  <si>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</si>
  <si>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</si>
  <si>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</si>
  <si>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</si>
  <si>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</si>
  <si>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</si>
  <si>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001</t>
  </si>
  <si>
    <t>Demolice mostu</t>
  </si>
  <si>
    <t>014101</t>
  </si>
  <si>
    <t>B</t>
  </si>
  <si>
    <t>POPLATKY ZA SKLÁDKU
kamenivo</t>
  </si>
  <si>
    <t>dle pol.č.113328.S    126,920=126,920 [A]</t>
  </si>
  <si>
    <t>C</t>
  </si>
  <si>
    <t>POPLATKY ZA SKLÁDKU
prostý beton, cihla</t>
  </si>
  <si>
    <t>dle pol.č.113188.S      20,280=20,280 [A]
dle pol.č.966158.S    318,960=318,960 [B]
Celkem: A+B=339,240 [C]</t>
  </si>
  <si>
    <t>D</t>
  </si>
  <si>
    <t>POPLATKY ZA SKLÁDKU
železobeton</t>
  </si>
  <si>
    <t>dle pol.č.966168.S      3169,742=3 169,742 [A]</t>
  </si>
  <si>
    <t>Z</t>
  </si>
  <si>
    <t>POPLATKY ZA SKLÁDKU
zemina</t>
  </si>
  <si>
    <t>dle pol.č.131738.S   473,824=473,824 [A]</t>
  </si>
  <si>
    <t>014132</t>
  </si>
  <si>
    <t>POPLATKY ZA SKLÁDKU TYP S-NO (NEBEZPEČNÝ ODPAD)
asfaltové izolace</t>
  </si>
  <si>
    <t xml:space="preserve">T         </t>
  </si>
  <si>
    <t>izolace dle pol.č.97817   3622,2*0,012=43,466 [A]</t>
  </si>
  <si>
    <t>02920</t>
  </si>
  <si>
    <t>OSTATNÍ POŽADAVKY - OCHRANA ŽIVOTNÍHO PROSTŘEDÍ
zabezpečení proti úniku nebezpečných látek do toku při demolici mostu</t>
  </si>
  <si>
    <t>03680</t>
  </si>
  <si>
    <t>DOPRAVNÍ ZAŘÍZENÍ - LODĚ
pronájem pontonu pro demolici pilíře v korytě vodního toku  dle schema postupu výstavby (odstranění pilíře a ubourání základu pod dno koryta a odřezání stáv. štětovnic )
vč. dovozu a odvozu od pronajímatele, vč. veškeré manipulace, nakládání a složení</t>
  </si>
  <si>
    <t>11110</t>
  </si>
  <si>
    <t>ODSTRANĚNÍ TRAVIN</t>
  </si>
  <si>
    <t>levý kužel lpěry O1:   87,124=87,124 [A]
pravý kužel opěry O1:   55,609=55,609 [B]
levý kužel opěry O11:   166,578=166,578 [C]
pravý kužel opěry O11:   205,517=205,517 [D]
Celkem: A+B+C+D=514,828 [E]</t>
  </si>
  <si>
    <t>113138</t>
  </si>
  <si>
    <t>ODSTRANĚNÍ KRYTU ZPEVNĚNÝCH PLOCH S ASFALT POJIVEM, ODVOZ DO 20KM
vč.veškeré manipulace a odvozu do 20 km  -  materiál jako vedlejší produkt bude odkoupen zhotovitelem 
náklady na odkup budou řešeny samostatně v době realizace za aktuální ceny dle platné směrnice KSÚS</t>
  </si>
  <si>
    <t>Odstranění litého asfaltu na chodníku:
pravá římsa:   1,5*309,45*0,04=18,567 [A]
Odstranění ochrany izolace na mostě z litého asfaltu:
na mostě:     12*301,85*0,04=144,888 [B]
Celkem: A+B=163,455 [C]</t>
  </si>
  <si>
    <t>113188</t>
  </si>
  <si>
    <t>S</t>
  </si>
  <si>
    <t>ODSTRANĚNÍ KRYTU ZPEVNĚNÝCH PLOCH Z DLAŽDIC, ODVOZ
- odvoz a uložení na skládku zajištěnou zhotovitelem nebo k recyklaci (zajišťuje zhotovitel)
- položka je včetně veškeré dopravy a uložení na skládku</t>
  </si>
  <si>
    <t>Demolice betonové dlažby před opěrou O11:
pod mostem:  5,2*13*0,3=20,280 [A]</t>
  </si>
  <si>
    <t>113328</t>
  </si>
  <si>
    <t>ODSTRAN PODKL ZPEVNĚNÝCH PLOCH Z KAMENIVA NESTMEL, ODVOZ
odvoz a uložení na skládku zajištěnou zhotovitelem,
včetně rozvozných vzdáleností
- položka je včetně veškeré dopravy</t>
  </si>
  <si>
    <t>Odstranění podkladních vrstev z kameniva s příměsí asfaltového pojiva
před mostem u O1:   16,2*9,5*0,4=61,560 [A]
za mostem u O11:     17,2*9,5*0,4=65,360 [B]
Celkem: A+B=126,920 [C]</t>
  </si>
  <si>
    <t>Frézování vozovky tl. 100 mm
před mostem u O1:   16,2*9,5=153,900 [A] m2
na mostě:                 301,1*9,5=2 860,450 [B] m2
za mostem u O11:    17,2*9,5=163,400 [C] m2
Celkem: (A+B+C)*0,1=317,775 [D]</t>
  </si>
  <si>
    <t>12110</t>
  </si>
  <si>
    <t>SEJMUTÍ ORNICE NEBO LESNÍ PŮDY
včetně odvozu na mezideponii, včetně rozvozových vzdáleností</t>
  </si>
  <si>
    <t>levý kužel lpěry O1:   87,124*0,2=17,425 [A]
pravý kužel opěry O1:   55,609*0,2=11,122 [B]
levý kužel opěry O11:   166,578*0,2=33,316 [C]
pravý kužel opěry O11:  205,517*0,2=41,103 [D]
Celkem: A+B+C+D=102,966 [E]</t>
  </si>
  <si>
    <t>13173</t>
  </si>
  <si>
    <t>HLOUBENÍ JAM ZAPAŽ I NEPAŽ TŘ. I
vč. odvozu a uložení na mezideponii</t>
  </si>
  <si>
    <t>opěry:    24,9*15+28,9*18=893,700 [A]
pilíře:    (10,1+10,15+9,61+9,7+9,64+9,7)*13=765,700 [B]
Celkem: A+B=1 659,400 [C]
70 % v hor tř. I
Celkem: C*0,7=1 161,580 [D]
odpočet dle pol.č.13173.S   -473,824=- 473,824 [E]
Celkem: D+E=687,756 [F]</t>
  </si>
  <si>
    <t>131738</t>
  </si>
  <si>
    <t>HLOUBENÍ JAM ZAPAŽ I NEPAŽ TŘ. I, ODVOZ
- odvoz na skládku zajištěnou zhotovitelem 
- položka je včetně veškeré dopravy</t>
  </si>
  <si>
    <t>nevhodná zemina 
celkový výkop mínus zpětné zásypy (v SO 201)
1659,4-1185,576=473,824 [A]</t>
  </si>
  <si>
    <t>13183</t>
  </si>
  <si>
    <t>HLOUBENÍ JAM ZAPAŽ I NEPAŽ TŘ II
vč. odvozu a uložení na mezideponii</t>
  </si>
  <si>
    <t>opěry:    24,9*15+28,9*18=893,700 [A]
pilíře:    (10,1+10,15+9,61+9,7+9,64+9,7)*13=765,700 [B]
Celkem: A+B=1 659,400 [C]
30 % v hor tř. II
Celkem: C*0,3=497,820 [D]</t>
  </si>
  <si>
    <t>17120</t>
  </si>
  <si>
    <t>ULOŽENÍ SYPANINY DO NÁSYPŮ A NA SKLÁDKY BEZ ZHUTNĚNÍ
materiály ukládané na mezideponii (pro zpětné použití)</t>
  </si>
  <si>
    <t>dle pol.č.13173     687,756=687,756 [A]
dle pol.č.13183       497,820=497,820 [B]
Celkem: A+B=1 185,576 [C]</t>
  </si>
  <si>
    <t>O</t>
  </si>
  <si>
    <t>ULOŽENÍ SYPANINY DO NÁSYPŮ A NA SKLÁDKY BEZ ZHUTNĚNÍ
ornice ukládaná na mezideponii</t>
  </si>
  <si>
    <t>dle pol.č.12110.D   102,966=102,966 [A]</t>
  </si>
  <si>
    <t>ULOŽENÍ SYPANINY DO NÁSYPŮ A NA SKLÁDKY BEZ ZHUTNĚNÍ
materiály ukládané na skládky (nevhodná zemina)</t>
  </si>
  <si>
    <t>Základy</t>
  </si>
  <si>
    <t>23717A</t>
  </si>
  <si>
    <t xml:space="preserve">ODSTRANĚNÍ ŠTĚTOVÝCH STĚN Z KOVOVÝCH DÍLCŮ V PLOŠE
vč. odřezání  pomocí potapěčů
vč. odvozu, uložení do sběrných surovin
</t>
  </si>
  <si>
    <t>Odstranění pažení v korytě řeky pomocí potapěčů:
pažení z ocelových štětovnic v korytě řeky odstranit na úroveň dna:   2,5*31=77,500 [A]</t>
  </si>
  <si>
    <t>9112B3</t>
  </si>
  <si>
    <t>ZÁBRADLÍ MOSTNÍ SE SVISLOU VÝPLNÍ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</si>
  <si>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mostního zábradlí:
pravá římsa:    309,5=309,500 [A]</t>
  </si>
  <si>
    <t>9115C3</t>
  </si>
  <si>
    <t>SVODIDLO OCEL MOSTNÍ JEDNOSTR, ÚROVEŇ ZADRŽ H2 - DEMONTÁŽ S PŘESUNEM
vč.veškeré manipulace a odvozu do 20 km  -  materiál jako vedlejší produkt bude odkoupen zhotovitelem 
náklady na odkup budou řešeny samostatně v době realizace za aktuální ceny dle platné směrnice KSÚS</t>
  </si>
  <si>
    <t>Demontáž a odvoz ocelového svodidla:
levá římsa - ocelové zábradelní svodidlo:   335=335,000 [A]
pravá římsa - ocelové mostní scodidlo:       337=337,000 [B]
Celkem: A+B=672,000 [C]</t>
  </si>
  <si>
    <t>911DC3</t>
  </si>
  <si>
    <t>SVODIDLO BETON, ÚROVEŇ ZADRŽ H2 VÝŠ 1,0M - DEMONTÁŽ S PŘESUNEM
vč. veškeré manipulace při nakládání a odvoz do Mnichova Hradiště na středisko KSÚS.
vč. manipulace při skládání.</t>
  </si>
  <si>
    <t>City bloky – výška 1m – délka 4m – průběžný díl – 22ks     4*22=88,000 [A]
City bloky – výška 1m – náběhový díl – 4ks       4*4=16,000 [B]
Celkem: A+B=104,000 [C]</t>
  </si>
  <si>
    <t>914133</t>
  </si>
  <si>
    <t>DOPRAVNÍ ZNAČKY ZÁKLADNÍ VELIKOSTI OCELOVÉ FÓLIE TŘ 2 - DEMONTÁŽ
vč. odvozu a uložení do Mnichova Hradiště na středisko KSÚS.</t>
  </si>
  <si>
    <t>A6a      2=2,000 [A]
A7a      1=1,000 [B]
B13      2=2,000 [C]
B14      2=2,000 [D]
B20a    3=3,000 [E]
B21      2=2,000 [F]
B26      2=2,000 [G]
E4        1=1,000 [H]
E13      3=3,000 [I]
Celkem: A+B+C+D+E+F+G+H+I=18,000 [J]
vč. podkladních reflexních desek</t>
  </si>
  <si>
    <t>914433</t>
  </si>
  <si>
    <t>DOPRAVNÍ ZNAČKY 100X150CM OCELOVÉ FÓLIE TŘ 2 - DEMONTÁŽ
vč. odvozu a uložení do Mnichova Hradiště na středisko KSÚS.</t>
  </si>
  <si>
    <t>IP22    3=3,000 [A]</t>
  </si>
  <si>
    <t>914923</t>
  </si>
  <si>
    <t>SLOUPKY A STOJKY DZ Z OCEL TRUBEK DO PATKY DEMONTÁŽ
vč. odvozu a uložení do Mnichova Hradiště na středisko KSÚS.</t>
  </si>
  <si>
    <t>13=13,000 [A]</t>
  </si>
  <si>
    <t>9166C3</t>
  </si>
  <si>
    <t>DOČASNÁ SVODIDLA, ÚROVEŇ ZADRŽENÍ T3 - DEMONTÁŽ
mobilní svodidlo T3/W2
vč. veškeré manipulace při nakládání a odvoz do Mnichova Hradiště na středisko KSÚS.
vč. manipulace při skládání.</t>
  </si>
  <si>
    <t>Betonové vodící dílce – výška 60 cm – délka 6m – 96ks
96*6=576,000 [A]</t>
  </si>
  <si>
    <t>pro odfrézování asf. vrstev na ZÚ a KÚ      2*9,5=19,000 [A]</t>
  </si>
  <si>
    <t>966158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</si>
  <si>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</t>
  </si>
  <si>
    <t>Demolice podkladního betonu:
podkladní beton u pilířů:     3,3*12*0,2*6+3,2*12*1,5+3,2*12*2,65+3,2*12*2,3=295,200 [A]
podkladní beton u opěr:      6,6*12*0,15*2=23,760 [B]
Celkem: A+B=318,960 [C]</t>
  </si>
  <si>
    <t>966168</t>
  </si>
  <si>
    <t>BOURÁNÍ KONSTRUKCÍ ZE ŽELEZOBETONU S ODVOZEM
- odvoz na skládku zajištěnou zhotovitelem nebo k recyklaci (zajišťuje zhotovitel)
- položka je včetně veškeré dopravy a uložení na skládku
- bourání betonových nosníků vč. řezání ve spojích na jednotlivé nosníky a snesení jeřábem po celých kusech dle TZ
vč. ztíženého bourání, manipulace a dopravy v místě vodního toku za pomocí pontonů ( pontony viz pol.č.03680 )</t>
  </si>
  <si>
    <t xml:space="preserve">Demolice ŽB říms:
levá římsa:        0,23*309,45=71,174 [A]
pravá římsa:     0,6*309,55=185,730 [B]
Vybourání ŽB vyrovnávací vrstvy nad nosníky:
na mostě:   12*300,29*0,09=324,313 [C]
Demolice ŽB monolitických příčníků a deskových táhel:
žb příčníky:    1,1*12*20=264,000 [D]
žb táhla:        1,05*0,155*12*7=13,671 [E]
Demolice žb dobetonávek mezi nosníky:
horní deska:   0,4*0,12*30*7*10=100,800 [F]
dolní deska:   0,4*0,15*30*7*10=126,000 [G]
Demolice NK z prefabrikovaných nosníků, včetně případného řezání spár:
nosníky I/73:    0,631*30*8*10=1 514,400 [H]
Demolice žb stativ pilířů:
stativa:    12,025*2*9=216,450 [I]
Demolice žb dříků pilířů:
dříky:      ((3,14*1,3*1,3)/4)*(2*(3,2+3,6+3,3+3,4+3,6+3,7+5,2+5,4+5,6))=98,172 [J]
Demolice žb opěr:  
přechodové desky včetně podkladního betonu:   6*9,1*0,5*2=54,600 [K]
závěrné zídky:     1,2*12*2=28,800 [L]
křídla:               3,8*3,8*1,2*2+3,8*3,9*1,2*2=70,224 [M]
dřík opěry:           2,2*1,8*12*2=95,040 [N]
horní část pilot až po novou základovou spáru opěr:    ((3,14*1,3*1,3)/4)*1,2*4=6,368 [O]
Celkem: A+B+C+D+E+F+G+H+I+J+K+L+M+N+O=3 169,742 [P]
</t>
  </si>
  <si>
    <t>966188</t>
  </si>
  <si>
    <t>DEMONTÁŽ KONSTRUKCÍ KOVOVÝCH S ODVOZEM DO 20KM
vč.veškeré manipulace a odvozu do 20 km  -  materiál jako vedlejší produkt bude odkoupen zhotovitelem 
náklady na odkup budou řešeny samostatně v době realizace za aktuální ceny dle platné směrnice KSÚS</t>
  </si>
  <si>
    <t xml:space="preserve">Demolice ocelového žlabu pro odvodnění mostu včetně kotvení do nosníků:
vpravo podél mostu:    305*0,08=24,400 [A]
 </t>
  </si>
  <si>
    <t>967851</t>
  </si>
  <si>
    <t>VYBOURÁNÍ MOSTNÍCH DILATAČNÍCH ZÁVĚRŮ PODPOVRCHOVÝCH
vč.veškeré manipulace a odvozu do 20 km  -  materiál jako vedlejší produkt bude odkoupen zhotovitelem 
náklady na odkup budou řešeny samostatně v době realizace za aktuální ceny dle platné směrnice KSÚS</t>
  </si>
  <si>
    <t>Odstranění ocelových mostních závěrů:
4 ks mostních závěrů:     4*12,4=49,600 [A]</t>
  </si>
  <si>
    <t>967864</t>
  </si>
  <si>
    <t>VYBOURÁNÍ MOST LOŽISEK Z OCELI (OCELOLITINY)
vč.veškeré manipulace a odvozu do 20 km  -  materiál jako vedlejší produkt bude odkoupen zhotovitelem 
náklady na odkup budou řešeny samostatně v době realizace za aktuální ceny dle platné směrnice KSÚS</t>
  </si>
  <si>
    <t>Demolice a odvoz ocelových ložisek:
pevná:       24=24,000 [A]
pohyblivá - válcová:    136=136,000 [B]
Celkem: A+B=160,000 [C]</t>
  </si>
  <si>
    <t>96787</t>
  </si>
  <si>
    <t>VYBOURÁNÍ MOSTNÍCH ODVODŇOVAČŮ
vč.veškeré manipulace a odvozu do 20 km  -  materiál jako vedlejší produkt bude odkoupen zhotovitelem 
náklady na odkup budou řešeny samostatně v době realizace za aktuální ceny dle platné směrnice KSÚS</t>
  </si>
  <si>
    <t>Demolice mostní odvodňovačů včetně vyústění římsou do ocelového žlabu:
pravá římsa:    40=40,000 [A]</t>
  </si>
  <si>
    <t>97817</t>
  </si>
  <si>
    <t xml:space="preserve">ODSTRANĚNÍ MOSTNÍ IZOLACE
s odvozem a uložením na skládku
</t>
  </si>
  <si>
    <t>Odstranění mostní izolace z AIP tl. 5 mm:
na mostě:   12*301,85=3 622,200 [A]</t>
  </si>
  <si>
    <t>101</t>
  </si>
  <si>
    <t>Oprava komunikace II/268 v předpolí mostu ev.č. 268-007</t>
  </si>
  <si>
    <t>POPLATKY ZA SKLÁDKU
prostý beton</t>
  </si>
  <si>
    <t>dle pol.č.966158.S    148=148,000 [A]</t>
  </si>
  <si>
    <t>dle pol.č.11130.S   1169*0,1=116,900 [A]
dle pol.č.12930.S    3=3,000 [B]
Celkem: A+B=119,900 [C]</t>
  </si>
  <si>
    <t>11130</t>
  </si>
  <si>
    <t>SEJMUTÍ DRNU
odvoz a uložení na skládku</t>
  </si>
  <si>
    <t>Zplanimetrováno 
"úsek 1     dl. x š"   (100+48+18)*1,5+(350+270)*0,5=559,000 [A]
"úsek 2     dl. x š"  305*0,5+305*1,5=610,000 [B]
Celkem: A+B=1 169,000 [C]</t>
  </si>
  <si>
    <t>v případě lokálních poruch - provedeno dle skutečnosti na základě odsouhlasení TDI
předpoklad 20 % z celkové plochy dle pol.č. 574C46  pl. x tl. x 20%    6072,8*0,05*0,2=60,728 [A]
napojení na ZÚ a KÚ - zazubením  ks x dl x š.x tl.   2*3,0*8,2*0,04=1,968 [B]   
Zplanimetrováno  pl. x tl.
"úsek 1"   3398*0,1=339,800 [C]
"rozšíření pod krajnicí 2 x dl. x š"   2*415*0,12*0,1=9,960 [D]
"úsek 2"  2502*0,1=250,200 [E]
"rozšíření pod krajnicí 2 x dl. x š"   2*305*0,12*0,1=7,320 [F]
Celkem: A+B+C+D+E+F=669,976 [G]</t>
  </si>
  <si>
    <t>FRÉZOVÁNÍ DRÁŽKY PRŮŘEZU DO 600MM2 V ASFALTOVÉ VOZOVCE</t>
  </si>
  <si>
    <t>"v ACO  - napojení na ZÚ a KÚ - zazubením  ks x dl "  2*8,2 =16,400 [A]</t>
  </si>
  <si>
    <t>113766</t>
  </si>
  <si>
    <t>FRÉZOVÁNÍ DRÁŽKY PRŮŘEZU DO 800MM2 V ASFALTOVÉ VOZOVCE</t>
  </si>
  <si>
    <t>profrézování trhlin - předpoklad
v případě výskytu , položka dle odsouhlasení TDI
"předpoklad"  200=200,000 [A]</t>
  </si>
  <si>
    <t>SEJMUTÍ ORNICE NEBO LESNÍ PŮDY
včetně odvozu na mezideponii, včetně rozvozových vzdáleností
ztížené práce u stávajících svodidel</t>
  </si>
  <si>
    <t>u žlabů
dle VR  
"úsek 1  - km 13,170-13,520 L + km 13,280-13,550 P  "   350+270=620,000 [A]m
"úsek 2  - km 13,903-14,208 P "  305=305,000 [B]m
Celkem: A+B=925,000 [C]
"dl x š. x tl."  925*0,5*0,15=69,375 [D]</t>
  </si>
  <si>
    <t>12273</t>
  </si>
  <si>
    <t>ODKOPÁVKY A PROKOPÁVKY OBECNÉ TŘ. I
vč. odvozu na mezideponii
ztížené práce u stávajících svodidel</t>
  </si>
  <si>
    <t>pro vybourání žlabů   
dle VR  
"úsek 1  - km 13,170-13,520 L + km 13,280-13,550 P  "   350+270=620,000 [A]m
"úsek 2  - km 13,903-14,208 P "  305=305,000 [B]m
Celkem: A+B=925,000 [C]
"dl x š. x tl."  925*(0,1+0,1)*0,15=27,750 [D]m3</t>
  </si>
  <si>
    <t>12573</t>
  </si>
  <si>
    <t>VYKOPÁVKY ZE ZEMNÍKŮ A SKLÁDEK TŘ. I
natěžení a dovoz zemin z mezideponie, včetně rozvozných vzdáleností</t>
  </si>
  <si>
    <t>dle pol.č.17521     27,75=27,750 [A]</t>
  </si>
  <si>
    <t>VYKOPÁVKY ZE ZEMNÍKŮ A SKLÁDEK TŘ. I
natěžení a dovoz ornice  z mezideponie, včetně rozvozných vzdáleností</t>
  </si>
  <si>
    <t>dle pol.č.18220    69,375=69,375 [A]</t>
  </si>
  <si>
    <t>12930</t>
  </si>
  <si>
    <t>ČIŠTĚNÍ PŘÍKOPŮ OD NÁNOSU
vč. odvozu a uložení na skládku</t>
  </si>
  <si>
    <t>předpoklad   20m     20*0,15=3,000 [A]</t>
  </si>
  <si>
    <t>ULOŽENÍ SYPANINY DO NÁSYPŮ A NA SKLÁDKY BEZ ZHUTNĚNÍ
materiály ukládané na skládky a mezideponie</t>
  </si>
  <si>
    <t>na mezideponii
dle pol.č.12273    27,75=27,750 [A]</t>
  </si>
  <si>
    <t>dle pol.č.12110.O   69,375=69,375 [A]</t>
  </si>
  <si>
    <t>17521</t>
  </si>
  <si>
    <t>OBSYP POTRUBÍ A OBJEKTŮ ZEMINOU BEZ ZHUT
ztížené práce u stávajících svodidel</t>
  </si>
  <si>
    <t>okolo žlabů dle pol.č.12273    27,75=27,750 [A]</t>
  </si>
  <si>
    <t>18110</t>
  </si>
  <si>
    <t>ÚPRAVA PLÁNĚ SE ZHUTNĚNÍM V HORNINĚ TŘ. I
kompletní provedení pláně, požadavky na výsledné parametry dle ČSN 736133
ztížené práce u stávajících svodidel</t>
  </si>
  <si>
    <t>po vybourání žlabů
dle VR  
"úsek 1  - km 13,170-13,520 L + km 13,280-13,550 P  "   350+270=620,000 [A]m
"úsek 2  - km 13,903-14,208 P "  305=305,000 [B]m
Celkem: A+B=925,000 [C]
"dl x š."  925*0,8=740,000 [D]</t>
  </si>
  <si>
    <t>18130</t>
  </si>
  <si>
    <t>ÚPRAVA PLÁNĚ BEZ ZHUTNĚNÍ
ztížené práce u stávajících svodidel</t>
  </si>
  <si>
    <t>pod ornicí  dle pol,č.18220    925*0,5=462,500 [A]</t>
  </si>
  <si>
    <t>18215</t>
  </si>
  <si>
    <t>ÚPRAVA POVRCHŮ SROVNÁNÍM ÚZEMÍ V TL DO 0,50M
ztížené práce u stávajících svodidel</t>
  </si>
  <si>
    <t>na ploše ohumusování     462,5=462,500 [A]</t>
  </si>
  <si>
    <t>18220</t>
  </si>
  <si>
    <t>ROZPROSTŘENÍ ORNICE VE SVAHU
ztížené práce u stávajících svodidel</t>
  </si>
  <si>
    <t>u žlabů
dle VR  
"úsek 1  - km 13,170-13,520 L + km 13,280-13,550 P  "   350+270=620,000 [A]m
"úsek 2  - km 13,903-14,208 P "  305=305,000 [B]m
Celkem: A+B=925,000 [C]
"dl x š.x tl. "  925*0,5*0,15=69,375 [D]</t>
  </si>
  <si>
    <t>18241</t>
  </si>
  <si>
    <t>ZALOŽENÍ TRÁVNÍKU RUČNÍM VÝSEVEM</t>
  </si>
  <si>
    <t>Založení trávníku ručním výsevem rovina  dle pol. ohumusování
925*0,5=462,500 [A]</t>
  </si>
  <si>
    <t>18247</t>
  </si>
  <si>
    <t>OŠETŘOVÁNÍ TRÁVNÍKU
ošetřování celkem 4x (1x je v ceně založení trávníku)</t>
  </si>
  <si>
    <t>3 x množství z pol.č.18241  3*462,5=1 387,500 [A]</t>
  </si>
  <si>
    <t>183511</t>
  </si>
  <si>
    <t>CHEMICKÉ ODPLEVELENÍ CELOPLOŠNÉ</t>
  </si>
  <si>
    <t>Chemické odplevelení celoplošné 1,5 x dle pol.č.18241     1,5*462,5=693,750 [A]</t>
  </si>
  <si>
    <t>18600</t>
  </si>
  <si>
    <t>ZALÉVÁNÍ VODOU</t>
  </si>
  <si>
    <t>trávník 1 x dle pol..č.18241     (462,5*5)/1000=2,313 [A]</t>
  </si>
  <si>
    <t>572123</t>
  </si>
  <si>
    <t>INFILTRAČNÍ POSTŘIK Z EMULZE DO 1,0KG/M2
PI - C 0,6 kg/m2 ( množství zbytkového pojiva)</t>
  </si>
  <si>
    <t>v případě lokálních poruch - provedeno dle skutečnosti na základě odsouhlasení TDI
"předpoklad 10 % z celkové plochy dle pol.č. 574C46"  6072,8*0,1=607,280 [A]</t>
  </si>
  <si>
    <t>572214</t>
  </si>
  <si>
    <t>SPOJOVACÍ POSTŘIK Z MODIFIK EMULZE DO 0,5KG/M2
PS - CP 0,35 kg/m2 ( množství zbytkového pojiva)</t>
  </si>
  <si>
    <t>"dle pol.č.574A34"       5978=5 978,000 [A]
"dle pol.č.574C56"      6072,8=6 072,800 [B]
Celkem: A+B=12 050,800 [C]</t>
  </si>
  <si>
    <t>57475</t>
  </si>
  <si>
    <t>VOZOVKOVÉ VÝZTUŽNÉ VRSTVY Z GEOMŘÍŽOVINY</t>
  </si>
  <si>
    <t>profrézování trhlin - předpoklad
v případě výskytu , položka dle odsouhlasení TDI
"předpoklad - dle pol.č. 919112233  dl. x š 2m"    200*2=400,000 [A]</t>
  </si>
  <si>
    <t>574A34</t>
  </si>
  <si>
    <t>ASFALTOVÝ BETON PRO OBRUSNÉ VRSTVY ACO 11+, 11S TL. 40MM
ACO 11 S</t>
  </si>
  <si>
    <t xml:space="preserve">Zplanimetrováno 
"úsek 1"   3398=3 398,000 [A]
"rozšíření pod krajnicí 2 x dl. x š"   2*415*0,02=16,600 [B]
"úsek 2"  2502=2 502,000 [C]
"rozšíření pod krajnicí 2 x dl. x š"   2*305*0,02=12,200 [D]
"napojení na ZÚ a KÚ - zazubením  ks x dl x š. "  2*3,0*8,2=49,200 [E]
Celkem: A+B+C+D+E=5 978,000 [F]   </t>
  </si>
  <si>
    <t>574C56</t>
  </si>
  <si>
    <t>ASFALTOVÝ BETON PRO LOŽNÍ VRSTVY ACL 16+, 16S TL. 60MM
ACL 16 S</t>
  </si>
  <si>
    <t>Zplanimetrováno 
"úsek 1"   3398=3 398,000 [A]
"rozšíření pod krajnicí 2 x dl. x š"   2*415*0,12=99,600 [B]
"úsek 2"  2502=2 502,000 [C]
"rozšíření pod krajnicí 2 x dl. x š"   2*305*0,12=73,200 [D]
Celkem: A+B+C+D=6 072,800 [E]</t>
  </si>
  <si>
    <t>57621</t>
  </si>
  <si>
    <t>POSYP KAMENIVEM DRCENÝM 5KG/M2</t>
  </si>
  <si>
    <t>dle pol.č.572123   607,28=607,280 [A]</t>
  </si>
  <si>
    <t>5774EG</t>
  </si>
  <si>
    <t>VRSTVY PRO OBNOVU A OPRAVY Z ASF BETONU ACP 16+, 16S
Vyrovnání povrchu dosavadních podkladů obalovaným kamenivem ACP  tl 50 mm</t>
  </si>
  <si>
    <t>v případě lokálních poruch - provedeno dle skutečnosti na základě odsouhlasení TDI
"předpoklad 20 % z celkové plochy dle pol.č. 574C46"    6072,8*0,2*0,05=60,728 [A]</t>
  </si>
  <si>
    <t>9113A1</t>
  </si>
  <si>
    <t>SVODIDLO OCEL SILNIČ JEDNOSTR, ÚROVEŇ ZADRŽ N1, N2 - DODÁVKA A MONTÁŽ
vč. propojů na stávající a mostní svodidlo
včetně kotvení, dilat. styků a povrchové ochrany dle TKP, kap. 19B</t>
  </si>
  <si>
    <t>v případě poškození , položka dle odsouhlasení TDI      20=20,000 [A]</t>
  </si>
  <si>
    <t>9113A3</t>
  </si>
  <si>
    <t>SVODIDLO OCEL SILNIČ JEDNOSTR, ÚROVEŇ ZADRŽ N1, N2 - DEMONTÁŽ S PŘESUNEM
vč.veškeré manipulace a odvozu do 20 km  -  materiál jako vedlejší produkt bude odkoupen zhotovitelem 
náklady na odkup budou řešeny samostatně v době realizace za aktuální ceny dle platné směrnice KSÚS</t>
  </si>
  <si>
    <t>v případě poškození , položka dle odsouhlasení TDI   20=20,000 [A]</t>
  </si>
  <si>
    <t>91228</t>
  </si>
  <si>
    <t>SMĚROVÉ SLOUPKY Z PLAST HMOT VČETNĚ ODRAZNÉHO PÁSKU</t>
  </si>
  <si>
    <t>912283</t>
  </si>
  <si>
    <t>SMĚROVÉ SLOUPKY Z PLAST HMOT - DEMONTÁŽ A ODVOZ
vč. odvozu na skládku, vč. poplatku za skládku</t>
  </si>
  <si>
    <t>91238</t>
  </si>
  <si>
    <t>SMĚROVÉ SLOUPKY Z PLAST HMOT - NÁSTAVCE NA SVODIDLA VČETNĚ ODRAZNÉHO PÁSKU</t>
  </si>
  <si>
    <t>chybějící, případně poškozené  20=20,000 [A]</t>
  </si>
  <si>
    <t>915111</t>
  </si>
  <si>
    <t>VODOROVNÉ DOPRAVNÍ ZNAČENÍ BARVOU HLADKÉ - DODÁVKA A POKLÁDKA</t>
  </si>
  <si>
    <t>dle situace  - V2a     3/6 m  0,125
"úsek 1  "   415*1/3*0,125=17,292 [A]
"úsek 2   "  305*1/3*0,125=12,708 [B]
dle situace  - V4  0,250  
"úsek 1  "   (415-18-30)*2*0,25=183,500 [C]
"úsek 2   "  305*2*0,25=152,500 [D]
dle situace  - V2b  1,5/1,5m 0,250
"úsek 1  "    (18+30)/2*0,25=6,000 [E]
přetažení na ZÚ a KÚ  V4   4*5*0,25=5,000 [F]
Celkem: A+B+C+D+E+F=377,000 [G]</t>
  </si>
  <si>
    <t>915221</t>
  </si>
  <si>
    <t>VODOR DOPRAV ZNAČ PLASTEM STRUKTURÁLNÍ NEHLUČNÉ - DOD A POKLÁDKA
vč. předznačení</t>
  </si>
  <si>
    <t xml:space="preserve">"v ACO  - napojení na ZÚ a KÚ - zazubením  ks x dl "  2*8,2=16,400 [A]   </t>
  </si>
  <si>
    <t>919112</t>
  </si>
  <si>
    <t>ŘEZÁNÍ ASFALTOVÉHO KRYTU VOZOVEK TL DO 100MM</t>
  </si>
  <si>
    <t xml:space="preserve">"v ACL  - napojení na ZÚ a KÚ - zazubením  ks x dl "  2*8,3=16,600 [A]   </t>
  </si>
  <si>
    <t>931326</t>
  </si>
  <si>
    <t>TĚSNĚNÍ DILATAČ SPAR ASF ZÁLIVKOU MODIFIK PRŮŘ DO 800MM2
zálivka za horka, těsnící zálivka typu N2 dle ČSN EN 14188, včetně úpravy spár a přípravy povrchu</t>
  </si>
  <si>
    <t>v případě výskytu , položka dle odsouhlasení TDI
"předpoklad - dle pol.č.113766"  200=200,000 [A]</t>
  </si>
  <si>
    <t>935222</t>
  </si>
  <si>
    <t>PŘÍKOPOVÉ ŽLABY Z BETON TVÁRNIC ŠÍŘ DO 900MM DO BETONU TL 100MM
příkopová tvárnice šířky 0.8 m, beton C30/37 XF4   do betonového lože C25/30nXF3  spáry utěsnit cementovou maltou M25 XF4, vč. ukončení, spárování, úpravy vtoků a výtoků, 
ztížené práce u stávajících svodidel</t>
  </si>
  <si>
    <t>dle VR  
"úsek 1  - km 13,170-13,520 L + km 13,280-13,550 P  "   350+270=620,000 [A]
"úsek 2  - km 13,903-14,208 P "  305=305,000 [B]
Celkem: A+B=925,000 [C]</t>
  </si>
  <si>
    <t>dle pol.č.93811    6122=6 122,000 [A]</t>
  </si>
  <si>
    <t>93811</t>
  </si>
  <si>
    <t>OČIŠTĚNÍ ASFALTOVÝCH VOZOVEK UMYTÍM VODOU</t>
  </si>
  <si>
    <t xml:space="preserve">Zplanimetrováno 
"úsek 1"   3398=3 398,000 [A]
"rozšíření pod krajnicí 2 x dl. x š"   2*415*0,12=99,600 [B]
"úsek 2"  2502=2 502,000 [C]
"rozšíření pod krajnicí 2 x dl. x š"   2*305*0,12=73,200 [D]
"napojení na ZÚ a KÚ - zazubením  ks x dl x š.   2*3,0*8,2=49,200 [E]  
Celkem: A+B+C+D+E=6 122,000 [F] 
</t>
  </si>
  <si>
    <t>BOURÁNÍ KONSTRUKCÍ Z PROST BETONU S ODVOZEM
- odvoz a uložení na skládku zajištěnou zhotovitelem nebo k recyklaci (zajišťuje zhotovitel)
- nebo předrcení a zpětné využití na stavbě (včetně manipulace a dočasného uložení na mezideponii)
ztížené práce u stávajících svodidel</t>
  </si>
  <si>
    <t>Bourání odvodňovacího žlabu z betonových příkopových tvárnic š do 800 mm
dle VR  
"úsek 1  - km 13,170-13,520 L + km 13,280-13,550 P  "   350+270=620,000 [A]m
"úsek 2  - km 13,903-14,208 P "  305=305,000 [B]m
Celkem: A+B=925,000 [C]m
bourání včetně lože   dl. x š. x tl.   925*0,8*0,2=148,000 [D]</t>
  </si>
  <si>
    <t>180</t>
  </si>
  <si>
    <t>DIO</t>
  </si>
  <si>
    <t xml:space="preserve">POMOC PRÁCE ZŘÍZ NEBO ZAJIŠŤ REGULACI A OCHRANU DOPRAVY
Dopravně inženýrská opatření  - 1 kpl        
Dopravně inženýrská opatření v akci: "II/268 - Klášter - Hradiště n. J., most ev. č. 268-007 přes Jizeru před obcí Klášter - Hradiště nad Jizerou" dle dokumentace PDPS zahrnující:       
•Přechodné svislé i vodorovné dopravní značení, dopravní zařízení a světelné signály, jejich dodávka, montáž, demontáž, kontrola, údržba, servis, přemisťování, přeznačování a manipulace s nimi.       
•Dočasnou úpravu stávajícího dopravního značení, zakrytí, demontáž či zneplatnění zakrývací páskou.    
•Vypracování realizační dokumentace DIO a zajištění inženýrské činnosti - stanovení přechodné úpravy provozu na PK a rozhodnutí o uzavírce.       </t>
  </si>
  <si>
    <t>201</t>
  </si>
  <si>
    <t>Novy most ev. c. 268-007</t>
  </si>
  <si>
    <t>Zemina z vrtů pro piloty:  190*3,14*0,6*0,6=214,776 [A]</t>
  </si>
  <si>
    <t>02912</t>
  </si>
  <si>
    <t>OSTATNÍ POŽADAVKY - VYTYČOVACÍ BOD MIKROSÍTĚ</t>
  </si>
  <si>
    <t>029412</t>
  </si>
  <si>
    <t>OSTATNÍ POŽADAVKY - VYPRACOVÁNÍ MOSTNÍHO LISTU
vypracování mostního listu vč. vkladu do CEV</t>
  </si>
  <si>
    <t>1=1,000 [A]</t>
  </si>
  <si>
    <t>OSTATNÍ POŽADAVKY - POSUDKY, KONTROLY, REVIZNÍ ZPRÁVY
Plán údržby a sledování mostu.
2 x tisk,  2 x CD</t>
  </si>
  <si>
    <t>02953</t>
  </si>
  <si>
    <t>OSTATNÍ POŽADAVKY - HLAVNÍ MOSTNÍ PROHLÍDKA
První hlavní mostní prohlídka (1.HPM) provedená v CEV, tištěný výstup.</t>
  </si>
  <si>
    <t>napojení na stávající vozovku
2*9,5=19,000 [A]</t>
  </si>
  <si>
    <t xml:space="preserve">podél říms v obrusné vrstvě
levá římsa:   312=312,000 [A]
pravá římsa a odvodňovací pružek:   2*312=624,000 [B]
Celkem: A+B=936,000 [C]
</t>
  </si>
  <si>
    <t>pro pol.č.17170   142,020=142,020 [A]
pro pol.č.17310       5,850=5,850 [B]
pro pol.č.17511  1037,706=1 037,706 [C]
Celkem: A+B+C=1 185,576 [D]</t>
  </si>
  <si>
    <t>dle pol.č.18220   102,966=102,966 [A]</t>
  </si>
  <si>
    <t>12843</t>
  </si>
  <si>
    <t>PŘEDRCENÍ VÝKOPKU TŘ. II
vč. třídění a veškeré manipulace</t>
  </si>
  <si>
    <t>dle pol.č.13183 v SO 001    497,82=497,820 [A]</t>
  </si>
  <si>
    <t>17170</t>
  </si>
  <si>
    <t>ULOŽENÍ SYPANINY DO NÁSYPŮ VRSTEVNATÝCH SE ZHUTNĚNÍM</t>
  </si>
  <si>
    <t>Úprava povrchu v místě výkopu pro opery a pilíře udusanou hlídnou:
opěra O1:   1,7*21*0,2=7,140 [A]
Pilíř P2:    7,8*14,8*0,2=23,088 [B]
Pilíř P3:    7,8*14,8*0,2=23,088 [C]
Pilíř P4:    7,7*14,4*0,2=22,176 [D]
Pilíř P5:    7,7*14,4*0,2=22,176 [E]
Pilíř P6:    7,7*14,4*0,2=22,176 [F]
Pilíř P10:  7,7*14,4*0,2=22,176 [G]
Celkem: A+B+C+D+E+F+G=142,020 [H]</t>
  </si>
  <si>
    <t>17310</t>
  </si>
  <si>
    <t>ZEMNÍ KRAJNICE A DOSYPÁVKY SE ZHUTNĚNÍM
Požadavky a výsledné parametry dle ČSN 736133.</t>
  </si>
  <si>
    <t>před mostem:  11,2*0,25=2,800 [A]
za mostem:   12,2*0,25=3,050 [B]
Celkem: A+B=5,850 [C]</t>
  </si>
  <si>
    <t>17511</t>
  </si>
  <si>
    <t>OBSYP POTRUBÍ A OBJEKTŮ SE ZHUTNĚNÍM
Požadavky a výsledné parametry dle ČSN 736133, ČSN 721006 a ČSN 736244</t>
  </si>
  <si>
    <t>Zásyp ze zeminy vhodné až podmínečně vhodné:
opěra O1:  (1,42+4,96+7,15)*21=284,130 [A]
Pilíř P2:  5,05*14,4=72,720 [B]
Pilíř P3:  5,07*14,4=73,008 [C]
Pilíř P4:  4,95*14,4=71,280 [D]
Pilíř P5:  4,97*14,4=71,568 [E]
Pilíř P6:  4,95*14,4=71,280 [F]
Pilíř P10:  5*14,4=72,000 [G]
opěra O11:  (1,46+4,07+9,79)*21=321,720 [H]
Celkem: A+B+C+D+E+F+G+H=1 037,706 [I]</t>
  </si>
  <si>
    <t>17581</t>
  </si>
  <si>
    <t>OBSYP POTRUBÍ A OBJEKTŮ Z NAKUPOVANÝCH MATERIÁLŮ
ŠDa 0/63</t>
  </si>
  <si>
    <t>Zásyp z nakupovaného materiálu Šda 0/63:
přechodové klíny a ochranný zásyp za opěrou a u pilířů
opěra O1:  6,3*11=69,300 [A]
pilíř P9:     3,6*9,5*0,7=23,940 [B]
opěra O11:  5,7*11=62,700 [C]
Celkem: A+B+C=155,940 [D]</t>
  </si>
  <si>
    <t>ÚPRAVA PLÁNĚ SE ZHUTNĚNÍM V HORNINĚ TŘ. I
kompletní provedení pláně, požadavky na výsledné parametry dle ČSN 736133</t>
  </si>
  <si>
    <t>před mostem:  11,8*9,5=112,100 [A]
za mostem:   12,4*9,5=117,800 [B]
Celkem: A+B=229,900 [C]</t>
  </si>
  <si>
    <t>ÚPRAVA POVRCHŮ SROVNÁNÍM ÚZEMÍ V TL DO 0,50M</t>
  </si>
  <si>
    <t>Uvedení terénu do původního stavu před a za římsami:
před a za levou římsou:    6,5*2*0,5=6,500 [A]
před a za pravou římsou:  6,5*2*0,5=6,500 [B]
Celkem: A+B=13,000 [C]</t>
  </si>
  <si>
    <t>ROZPROSTŘENÍ ORNICE VE SVAHU</t>
  </si>
  <si>
    <t>levý kužel lpěry O1:   87,124*0,2=17,425 [A]
pravý kužel opěry O1:  55,609*0,2=11,122 [B]
levý kužel opěry O11:  166,578*0,2=33,316 [C]
pravý kužel opěry O11:  205,517*0,2=41,103 [D]
Celkem: A+B+C+D=102,966 [E]</t>
  </si>
  <si>
    <t>dle pol.č.18220   102,966/0,2=514,830 [A]</t>
  </si>
  <si>
    <t>dle pol.č.18241    514,83*4=2 059,320 [A]</t>
  </si>
  <si>
    <t>18311</t>
  </si>
  <si>
    <t>ZALOŽENÍ ZÁHONU PRO VÝSADBU</t>
  </si>
  <si>
    <t>pro stromy  1 x 1 m   15*1*1=15,000 [A]</t>
  </si>
  <si>
    <t>18331</t>
  </si>
  <si>
    <t>SADOVNICKÉ OBDĚLÁNÍ PŮDY</t>
  </si>
  <si>
    <t>dle pol.č.18241 - 1,5 x      514,83*1,5=772,245 [A]</t>
  </si>
  <si>
    <t>18461</t>
  </si>
  <si>
    <t>MULČOVÁNÍ</t>
  </si>
  <si>
    <t>18472</t>
  </si>
  <si>
    <t>OŠETŘENÍ DŘEVIN SOLITERNÍCH</t>
  </si>
  <si>
    <t>184B13</t>
  </si>
  <si>
    <t>VYSAZOVÁNÍ STROMŮ LISTNATÝCH S BALEM OBVOD KMENE DO 12CM, PODCHOZÍ VÝŠ MIN 2,2M
hrušeň obecná</t>
  </si>
  <si>
    <t>Náhradní výsadba dřevin v počtu 15 kusů hrušní obecných na pozemku parc. č. 38/1 v kat. území Lhotice u Bosně    15=15,000 [A]</t>
  </si>
  <si>
    <t>dle pol.č.18241    5l/m2
514,83*5/1000=2,574 [A]
10x výsadby:  40 l/strom    10*40*15*0,001=6,000 [B]
Celkem: A+B=8,574 [C]</t>
  </si>
  <si>
    <t>21331</t>
  </si>
  <si>
    <t>DRENÁŽNÍ VRSTVY Z BETONU MEZEROVITÉHO (DRENÁŽNÍHO)</t>
  </si>
  <si>
    <t>Obetonování drenáže drenážním betonem:
opěra O1:  0,3*0,3*11=0,990 [A]
opěra O11:  0,3*0,3*11=0,990 [B]
Celkem: A+B=1,980 [C]</t>
  </si>
  <si>
    <t>21341</t>
  </si>
  <si>
    <t>DRENÁŽNÍ VRSTVY Z PLASTBETONU (PLASTMALTY)
odv. proužek v úžlabí NK, kolem odv. trubiček, odvodňovačů, podél mostních závěrů (dle VL4.406.22)</t>
  </si>
  <si>
    <t>Drenážní polymerní beton v úžlabí:
podélné úžlabí:   0,15*300,8*0,045=2,030 [A]
rozšíření u odvodňovačů:  21*(0,6-0,15)*0,5*0,045=0,213 [B]
rozšíření u odvodnění izolace:  48*(0,6-0,15)*0,5*0,045=0,486 [C]
příčné úžlabí u opěry O1:  0,075*0,045*9,5*2=0,064 [D]
Celkem: A+B+C+D=2,793 [E]</t>
  </si>
  <si>
    <t>224324</t>
  </si>
  <si>
    <t>PILOTY ZE ŽELEZOBETONU C25/30
beton C25/30-XA2</t>
  </si>
  <si>
    <t>včetně přebetonování hlavy o 0,4 m
pilíř P2:2*8,4*3,14*0,6*0,6=18,991 [A]
pilíř P3:2*8,4*3,14*0,6*0,6=18,991 [B]
pilíř P4:2*8,4*3,14*0,6*0,6=18,991 [C]
pilíř P5:2*9,4*3,14*0,6*0,6=21,252 [D]
pilíř P6:2*9,4*3,14*0,6*0,6=21,252 [E]
pilíř P7:4*12,4*3,14*0,6*0,6=56,068 [F]
pilíř P9:4*10,4*3,14*0,6*0,6=47,025 [G]
pilíř P10:2*9,4*3,14*0,6*0,6=21,252 [H]
Celkem: A+B+C+D+E+F+G+H=223,822 [I]</t>
  </si>
  <si>
    <t>224365</t>
  </si>
  <si>
    <t>VÝZTUŽ PILOT Z OCELI 10505, B500B</t>
  </si>
  <si>
    <t>parametrická spotřeba výztuže 75 kg/m3
dle pol.č.224324    223,822*0,075=16,787 [A]</t>
  </si>
  <si>
    <t>264242</t>
  </si>
  <si>
    <t>VRTY PRO PILOTY TŘ. II D DO 1200MM
průměr 1200 mm  
vč. odvozu zeminy na skládku, vč. zřízení betonových šablon a jejich odstranění, vč. předrcení vybouraného betonu na stavbě a uložení do násypu</t>
  </si>
  <si>
    <t>30% tř.II
pilíř P2:2*8=16,000 [A]
pilíř P3:2*8=16,000 [B]
pilíř P4:2*8=16,000 [C]
pilíř P5:2*9=18,000 [D]
pilíř P6:2*9=18,000 [E]
pilíř P7:4*12=48,000 [F]
pilíř P9:4*10=40,000 [G]
pilíř P10:2*9=18,000 [H]
Celkem: A+B+C+D+E+F+G+H=190,000 [I]
Celkem: 190*0,3=57,000 [J]</t>
  </si>
  <si>
    <t>264342</t>
  </si>
  <si>
    <t>VRTY PRO PILOTY TŘ. III D DO 1200MM
průměr 1200 mm  
vč. odvozu zeminy na skládku, vč. zřízení betonových šablon a jejich odstranění, vč. předrcení vybouraného betonu na stavbě a uložení do násypu</t>
  </si>
  <si>
    <t>40% tř.III
190*0,4=76,000 [A]</t>
  </si>
  <si>
    <t>264442</t>
  </si>
  <si>
    <t>VRTY PRO PILOTY TŘ. IV D DO 1200MM
průměr 1200 mm  
vč. odvozu zeminy na skládku, vč. zřízení betonových šablon a jejich odstranění, vč. předrcení vybouraného betonu na stavbě a uložení do násypu</t>
  </si>
  <si>
    <t>20% tř.IV
190*0,2=38,000 [A]</t>
  </si>
  <si>
    <t>264542</t>
  </si>
  <si>
    <t>VRTY PRO PILOTY TŘ V D DO 1200MM
průměr 1200 mm  
vč. odvozu zeminy na skládku, vč. zřízení betonových šablon a jejich odstranění, vč. předrcení vybouraného betonu na stavbě a uložení do násypu</t>
  </si>
  <si>
    <t>10% tř.V
190*0,1=19,000 [A]</t>
  </si>
  <si>
    <t>272325</t>
  </si>
  <si>
    <t>ZÁKLADY ZE ŽELEZOBETONU DO C30/37
beton C30/37 XA1,XF3,XC2</t>
  </si>
  <si>
    <t>Základy pilířů z betonu C30/37 XA1,XF3,XC2:
Pilíř P2: 9,5*2,5*1,2=28,500 [A]
Pilíř P3: 9,5*2,5*1,2=28,500 [B]
Pilíř P4: 9,5*2,5*1,2=28,500 [C]
Pilíř P5: 9,5*2,5*1,2=28,500 [D]
Pilíř P6: 9,5*2,5*1,2=28,500 [E]
Pilíř P7: 9,5*3,5*1,2=39,900 [F]
Pilíř P9: 9,5*3,5*1,2=39,900 [G]
Pilíř P10: 9,5*2,5*1,2=28,500 [H]
Celkem: A+B+C+D+E+F+G+H=250,800 [I]</t>
  </si>
  <si>
    <t>272365</t>
  </si>
  <si>
    <t>VÝZTUŽ ZÁKLADŮ Z OCELI 10505, B500B</t>
  </si>
  <si>
    <t>Výztuž základů pilířů z betonářské výztuže B500B:
parametrická spotřeba výztuže 130 kg/m3
dle pol.č.272325   250,8*0,130=32,604 [A]</t>
  </si>
  <si>
    <t>28999</t>
  </si>
  <si>
    <t>OPLÁŠTĚNÍ (ZPEVNĚNÍ) Z FÓLIE
folie HDPE  tl. 1,5 mm</t>
  </si>
  <si>
    <t>Izolačné fólie v přechodové oblasti:
opěra O1:  5*11=55,000 [A]
opěra O11:  4,9*11=53,900 [B]
Celkem: A+B=108,900 [C]</t>
  </si>
  <si>
    <t>Svislé konstrukce</t>
  </si>
  <si>
    <t>31717</t>
  </si>
  <si>
    <t>KOVOVÉ KONSTRUKCE PRO KOTVENÍ ŘÍMSY
kotvy říms s povrchovou ochranou dle TZ, TKP 19A, odhad 6 kg/ks, vč. vlepení kotvy, vč. vrtání otvoru</t>
  </si>
  <si>
    <t xml:space="preserve">KG        </t>
  </si>
  <si>
    <t>2*(312/2)*6=1 872,000 [A]</t>
  </si>
  <si>
    <t>317325</t>
  </si>
  <si>
    <t>ŘÍMSY ZE ŽELEZOBETONU DO C30/37
beton C30/37-XF4,XD3,XC4, vč. lešení a bednění, úpravy a výplně pracovních, dilatačních a smršťovacích spár a úpravy povrchu</t>
  </si>
  <si>
    <t>ŽB římsy na mostě a křídlech z betonu C30/37 XF4,XD3,XC4:
levá římsa:   0,305*312=95,160 [A]
pravá římsa (včetně striáže v pochozí části):   0,635*312=198,120 [B]
Celkem: A+B=293,280 [C]</t>
  </si>
  <si>
    <t>317365</t>
  </si>
  <si>
    <t>VÝZTUŽ ŘÍMS Z OCELI 10505, B500B</t>
  </si>
  <si>
    <t>Výztuž říms z betonářské výztuže B500B:
parametrická spotřeba výztuže 160 kg/m3
dle pol.č.317325   293,28*0,16=46,925 [A]</t>
  </si>
  <si>
    <t>333325</t>
  </si>
  <si>
    <t>MOSTNÍ OPĚRY A KŘÍDLA ZE ŽELEZOVÉHO BETONU DO C30/37
beton C30/37-XF4,XD3,XC4, vč. lešení a bednění, úpravy, výplně a těsnění pracovních a smršťovacích spár, průchodu drenáže, vč. nátěrů zasypaných ploch proti zemní vlhkosti, vč. vyznačení letopočtu a zhotovitele dle VL 4 209.01 (2 ks)</t>
  </si>
  <si>
    <t>Dříky opěr, křídla a závěrné zídky z betonu C30/37 XF4,XD3,XC4:
dřík opěry O1:   7,36*12,1=89,056 [A]
dříky opěry O11:   7,53*12,1=91,113 [B]
závěrná zídka opěry O1:   1,2*12,1=14,520 [C]
závěrná zídka opěry O11:   1,2*12,1=14,520 [D]
křídlo O1L:   12,65*0,55=6,958 [E]
křídlo O1P:   12,25*0,55=6,738 [F]
křídlo O11L:   12,55*0,55=6,903 [G]
křídlo O11P:   12,2*0,55=6,710 [H]
Celkem: A+B+C+D+E+F+G+H=236,518 [I]</t>
  </si>
  <si>
    <t>333365</t>
  </si>
  <si>
    <t>VÝZTUŽ MOSTNÍCH OPĚR A KŘÍDEL Z OCELI 10505, B500B</t>
  </si>
  <si>
    <t>Výztuž opěr, křídel a závěrných zídek z betonářské výztuže B500B:
parametrická spotřeba výztuže 110 kg/m3
dle pol.č.333325   236,518*0,110=26,017 [A]</t>
  </si>
  <si>
    <t>334325</t>
  </si>
  <si>
    <t>MOSTNÍ PILÍŘE A STATIVA ZE ŽELEZOVÉHO BETONU DO C30/37
beton C30/37 XF2,XD3,XC4</t>
  </si>
  <si>
    <t>Dříky pilířů z betonu C30/37 XF2,XD3,XC4:
Pilíř P2:   2*1,4*1,2*2,8=9,408 [A]
Pilíř P3:   2*1,4*1,2*3,25=10,920 [B]
Pilíř P4:   2*1,4*1,2*2,95=9,912 [C]
Pilíř P5:   2*1,4*1,2*3=10,080 [D]
Pilíř P6:   2*1,4*1,2*3,25=10,920 [E]
Pilíř P7:   2*1,6*1,2*2,2=8,448 [F]
Pilíř P9:   2*1,6*1,2*3,9=14,976 [G]
Pilíř P10:   2*1,4*1,2*5,25=17,640 [H]
Celkem: A+B+C+D+E+F+G+H=92,304 [I]</t>
  </si>
  <si>
    <t>334326</t>
  </si>
  <si>
    <t>MOSTNÍ PILÍŘE A STATIVA ZE ŽELEZOVÉHO BETONU DO C40/50
 beton C35/45 XF4,XD3,XC4</t>
  </si>
  <si>
    <t>Podložiskové bloky z betonu C35/45 XF4,XD3,XC4:
opěra O1: 0,8*0,8*0,2*2=0,256 [A]
Pilíř P2:  0,8*0,8*0,2*2=0,256 [B]
Pilíř P3:  0,8*0,8*0,2*2=0,256 [C]
Pilíř P4:  0,8*0,8*0,2*2=0,256 [D]
Pilíř P5:  0,8*0,8*0,2*2=0,256 [E]
Pilíř P6:  0,8*0,8*0,2*2=0,256 [F]
Pilíř P7:  0,8*0,8*0,2*2=0,256 [G]
Pilíř P9:  0,8*0,8*0,2*2=0,256 [H]
Pilíř P10:  0,8*0,8*0,2*2=0,256 [I]
opěra O11:  0,8*0,8*0,2*2=0,256 [J]
Celkem: A+B+C+D+E+F+G+H+I+J=2,560 [K]</t>
  </si>
  <si>
    <t>334365</t>
  </si>
  <si>
    <t>VÝZTUŽ MOSTNÍCH PILÍŘŮ A STATIV Z OCELI 10505, B500B</t>
  </si>
  <si>
    <t>Výztuž dříků pilířů z betonářské výztuže B500B:
parametrická spotřeba výztuže 150 kg/m3
dle pol.č.334325    92,304*0,150=13,846 [A]
Výztuž podložiskových bloků z betonářské výztuže B500B:
parametrická spotřeba výztuže 150 kg/m3
dle pol.č.334326    2,560*0,150=0,384 [B]
Celkem: A+B=14,230 [C]</t>
  </si>
  <si>
    <t>Vodorovné konstrukce</t>
  </si>
  <si>
    <t>420324</t>
  </si>
  <si>
    <t>PŘECHODOVÉ DESKY MOSTNÍCH OPĚR ZE ŽELEZOBETONU C25/30
Beton C 25/30-XF2</t>
  </si>
  <si>
    <t>Přechodové desky z betonu C25/30 XF2:
opěra O1:   6,0*9,76*0,325=19,032 [A]
opěra O11:   6,0*9,76*0,325=19,032 [B]
Celkem: A+B=38,064 [C]</t>
  </si>
  <si>
    <t>420365</t>
  </si>
  <si>
    <t>VÝZTUŽ PŘECHODOVÝCH DESEK MOSTNÍCH OPĚR Z OCELI 10505, B500B</t>
  </si>
  <si>
    <t>Přechodové desky 
parametrická spotřeba výztuže 140 kg/m3
dle pol.č.420324    38,064*0,140=5,329 [A]</t>
  </si>
  <si>
    <t>422336</t>
  </si>
  <si>
    <t>MOSTNÍ NOSNÉ TRÁM KONSTR Z PŘEDPJ BET DO C40/50
beton C35/45 XF2,XD1,XC4</t>
  </si>
  <si>
    <t>Nosná kce. trámová monolitická z předpjatého betonu C35/45 XF2,XD1,XC4:
NK včetně příčníků, spodní desky komory a podélných náběhů:
10,94*1,6*2+14,6*1,6*2+6,51*(300,8-4*1,6)+4*73,3+19,33*1*4=2 368,792 [A]</t>
  </si>
  <si>
    <t>422365</t>
  </si>
  <si>
    <t>VÝZTUŽ MOSTNÍ TRÁMOVÉ KONSTRUKCE Z OCELI 10505, B500B</t>
  </si>
  <si>
    <t>Výztuž nosné konstrukce z betonářské výztuže B500B:
parametrická spotřeba výztuže 120 kg/m3
podélné předpětí NK:   2368,792*0,120=284,255 [A]</t>
  </si>
  <si>
    <t>422373</t>
  </si>
  <si>
    <t>VÝZTUŽ MOST NOSNÉ TRÁM KONSTR PŘEDP Z LAN PRO VNITŘ PŘEDPJ</t>
  </si>
  <si>
    <t>Předpínací výztuž nosné konstrukce:
parametrická spotřeba 60 kg/m3
podélné předpětí NK:    2368,792*0,06=142,128 [A]</t>
  </si>
  <si>
    <t>42838</t>
  </si>
  <si>
    <t>KLOUB ZE ŽELEZOBETONU VČET VÝZTUŽE
Kloub přechodové desky ze železobetonu vč. pružných vložek a těsnění ve sparách dle 302.01.</t>
  </si>
  <si>
    <t>2*9,76=19,520 [A]</t>
  </si>
  <si>
    <t>428742</t>
  </si>
  <si>
    <t>KALOTOVÉ LOŽISKO PRO ZATÍŽ. DO 10MN, JEDNOSMĚRNÉ</t>
  </si>
  <si>
    <t>zatížení u pilířů P2, P3, P4, P5, P6, P10 do 9,7 MN
pilíř P2:   2=2,000 [A]
pilíř P3:   2=2,000 [B]
pilíř P4:   2=2,000 [C]
pilíř P5:   2=2,000 [D] 
pilíř P6:   2=2,000 [E]
pilíř P10: 2=2,000 [F]
zatížení u opěr do 6,2 MN
opěra O1:  2=2,000 [G]
opěra O11:  2=2,000 [H]
Celkem: A+B+C+D+E+F+G+H=16,000 [I]</t>
  </si>
  <si>
    <t>428763</t>
  </si>
  <si>
    <t>KALOTOVÉ LOŽISKO PRO ZATÍŽ. DO 20MN, PEVNÉ</t>
  </si>
  <si>
    <t>zatížení u pilířů P7  a P9  18,5 MN
pilíř P7:  2=2,000 [A]
pilíř P9:  2=2,000 [B]
Celkem: A+B=4,000 [C]</t>
  </si>
  <si>
    <t>434125</t>
  </si>
  <si>
    <t>SCHODIŠŤOVÉ STUPNĚ, Z DÍLCŮ ŽELEZOBETON DO C30/37
beton C30/37-XF4</t>
  </si>
  <si>
    <t>opěra O1:   0,75*0,5*0,18*22=1,485 [A]
opěra O11:   0,75*0,5*0,18*24=1,620 [B]
Celkem: A+B=3,105 [C]</t>
  </si>
  <si>
    <t>451311</t>
  </si>
  <si>
    <t xml:space="preserve">PODKL A VÝPLŇ VRSTVY Z PROST BET DO C8/10
beton C8/10 X0
</t>
  </si>
  <si>
    <t>Podkladní beton pod rubouvou drenáž z betonu C8/10 X0:
opěra O1:     19,9*0,3=5,970 [A]
opěra O11:   19,9*0,3=5,970 [B]
Celkem: A+B=11,940 [C]</t>
  </si>
  <si>
    <t>451312</t>
  </si>
  <si>
    <t>PODKLADNÍ A VÝPLŇOVÉ VRSTVY Z PROSTÉHO BETONU C12/15
beton C12/15 X0</t>
  </si>
  <si>
    <t>Podkladní beton pod přechodové desky z betonu C12/15 X0:
opěra O1:   5,92*9,76*0,1=5,778 [A]
opěra O11:   5,92*9,76*0,1=5,778 [B]
Celkem: A+B=11,556 [C]</t>
  </si>
  <si>
    <t>451313</t>
  </si>
  <si>
    <t>PODKLADNÍ A VÝPLŇOVÉ VRSTVY Z PROSTÉHO BETONU C16/20
beton C16/20-X0</t>
  </si>
  <si>
    <t>Podkladní beton pod pilíře a opěry z betonu C16/20-X0:
opěra O1: 45,5*0,15=6,825 [A]
Pilíř P2:  10,1*3,1*0,1=3,131 [B]
Pilíř P3:  10,1*3,1*0,1=3,131 [C]
Pilíř P4:  10,1*3,1*0,1=3,131 [D]
Pilíř P5:  10,1*3,1*0,1=3,131 [E]
Pilíř P6:  10,1*3,1*0,1=3,131 [F]
Pilíř P7:  9,5*3,6*0,1=3,420 [G]
Pilíř P9:  9,5*3,6*0,1=3,420 [H]
Pilíř P10:  10,1*3,1*0,1=3,131 [I]
Opěra O11  45,5*0,15=6,825 [J]
Celkem: A+B+C+D+E+F+G+H+I+J=39,276 [K]</t>
  </si>
  <si>
    <t>45131A</t>
  </si>
  <si>
    <t>PODKLADNÍ A VÝPLŇOVÉ VRSTVY Z PROSTÉHO BETONU C20/25
Podkladní beton C20/25n-XF3</t>
  </si>
  <si>
    <t>Podkladní beton pod dlažbu a schodiště z betonu C20/25 XF3:
opěra O1:   0,85*12,6*0,1+6,3*0,8*0,1=1,575 [A]
pilíř P7:      3,6*9,5*0,1=3,420 [B]
pilíře P9:    3,6*9,5*0,1=3,420 [C]
opěra O11:  4,1*12,6*0,1+12,5*0,8*0,1=6,166 [D]
Celkem: A+B+C+D=14,581 [E]</t>
  </si>
  <si>
    <t>45157</t>
  </si>
  <si>
    <t>PODKLADNÍ A VÝPLŇOVÉ VRSTVY Z KAMENIVA TĚŽENÉHO
štěrkopísek</t>
  </si>
  <si>
    <t>Lože ze štěrokpísku pod dlažbu:
opěra O1:  0,85*12,6*0,1+6,3*0,8*0,1=1,575 [A]
pilíř P7:   3,6*9,5*0,1=3,420 [B]
pilíře P9:   3,6*9,5*0,1=3,420 [C]
opěra O11:  4,1*12,6*0,1+12,5*0,8*0,1=6,166 [D]
Celkem: A+B+C+D=14,581 [E]
zásyp izolační fólie 150 mm nad i pod fólii
opěra O1:   5*11*0,15*2=16,500 [F]
opěra O11:  4,9*11*0,15*2=16,170 [G]
Celkem: F+G=32,670 [H]
Celkem: E+H=47,251 [I]</t>
  </si>
  <si>
    <t>465512</t>
  </si>
  <si>
    <t>DLAŽBY Z LOMOVÉHO KAMENE NA MC
odláždění svahů a ploch kolem mostu z lom. kamene tl. do 200 mm do bet. lože, včetně spárováníi cementovou maltou MC 25 XF4, dlažba dle ČSN 72 1860, třída jakosti I</t>
  </si>
  <si>
    <t>Dlažba z kamene do betonu:
opěra O1:  0,85*12,6*0,2=2,142 [A]
pilíř P7:   3,6*9,5*0,2=6,840 [B]
pilíře P9:   3,6*9,5*0,2=6,840 [C]
opěra O11:   4,1*12,6*0,2=10,332 [D]
Celkem: A+B+C+D=26,154 [E]</t>
  </si>
  <si>
    <t>56314</t>
  </si>
  <si>
    <t>VOZOVKOVÉ VRSTVY Z MECHANICKY ZPEVNĚNÉHO KAMENIVA TL. DO 200MM
MZK v tl. 200 mm</t>
  </si>
  <si>
    <t>před mostem:   12,8*9,5=121,600 [A]
za mostem:      13,4*9,5=127,300 [B]
Celkem: A+B=248,900 [C]</t>
  </si>
  <si>
    <t>56334</t>
  </si>
  <si>
    <t>VOZOVKOVÉ VRSTVY ZE ŠTĚRKODRTI TL. DO 200MM
ŠDa tl. 200 mm</t>
  </si>
  <si>
    <t>56933</t>
  </si>
  <si>
    <t>ZPEVNĚNÍ KRAJNIC ZE ŠTĚRKODRTI TL. DO 150MM
ŠD fr. 0-32 mm tř.B</t>
  </si>
  <si>
    <t>před mostem:  11,2*1,5=16,800 [A]
za mostem:   12,2*1,5=18,300 [B]
Celkem: A+B=35,100 [C]</t>
  </si>
  <si>
    <t>před mostem:  12,8*9,5=121,600 [A]
za mostem:     13,4*9,5=127,300 [B]
Celkem: A+B=248,900 [C]</t>
  </si>
  <si>
    <t>před mostem:  14,9*9,5+13,8*9,5=272,650 [A]
za mostem:  15,5*9,5+14,4*9,5=284,050 [B]
Celkem: A+B=556,700 [C]</t>
  </si>
  <si>
    <t>ASFALTOVÝ BETON PRO OBRUSNÉ VRSTVY ACO 11+, 11S TL. 50MM
ACO 11 S</t>
  </si>
  <si>
    <t>před mostem:  16,2*9,5=153,900 [A]
na mostě:    300,8*9=2 707,200 [B]
za mostem:  17,2*9,5=163,400 [C]
Celkem: A+B+C=3 024,500 [D]</t>
  </si>
  <si>
    <t>574C78</t>
  </si>
  <si>
    <t>ASFALTOVÝ BETON PRO LOŽNÍ VRSTVY ACL 22+, 22S TL. 80MM
ACL 22 S</t>
  </si>
  <si>
    <t>před mostem:  14,9*9,5=141,550 [A]
za mostem:  15,5*9,5=147,250 [B]
Celkem: A+B=288,800 [C]</t>
  </si>
  <si>
    <t>574E98</t>
  </si>
  <si>
    <t>ASFALTOVÝ BETON PRO PODKLADNÍ VRSTVY ACP 22+, 22S TL. 100MM
ACP 22 S</t>
  </si>
  <si>
    <t>před mostem:  13,8*9,5=131,100 [A]
za mostem:   14,4*9,5=136,800 [B]
Celkem: A+B=267,900 [C]</t>
  </si>
  <si>
    <t>575A03</t>
  </si>
  <si>
    <t>LITÝ ASFALT MA I (SILNICE, DÁLNICE) 11
odv. proužek z litého asfaltu dle VL 4.403.41, vč. zvláštních opatření pro sklony větší než 4%</t>
  </si>
  <si>
    <t>Odvodňovací proužek z MA 11 IV:
podél pravé římsy:   0,5*0,04*312=6,240 [A]</t>
  </si>
  <si>
    <t>575F65</t>
  </si>
  <si>
    <t>LITÝ ASFALT MA IV (OCHRANA MOSTNÍ IZOLACE) 16 TL. 45MM MODIFIK
Ochrana izolace MA16 IV</t>
  </si>
  <si>
    <t>Ochrana izolace na mostě pomocí MA 16 IV:
včetně přetažení 1,0 m na přechodové desky
NK:  9,5*(300,8+1+1)=2 876,600 [A]</t>
  </si>
  <si>
    <t>dle pol.č.572121     248,9=248,900 [A]</t>
  </si>
  <si>
    <t>Přidružená stavební výroba</t>
  </si>
  <si>
    <t>711112</t>
  </si>
  <si>
    <t>IZOLACE BĚŽNÝCH KONSTRUKCÍ PROTI ZEMNÍ VLHKOSTI ASFALTOVÝMI PÁSY</t>
  </si>
  <si>
    <t>Ochrana spodní stavby proti zemní vlhkosti pomocí natavovaných AIP:
ochrana smršťovacích a pracovních spára spodní stavby pásem z AIP
opěra O1:   11*0,3+2,6*(0,3+0,5)+(4,7+4,8)*0,3+2*1,3*(0,3+0,5)=10,310 [A]
Pilíř P2:   (2*1,4+2*1,2)*0,3=1,560 [B]
Pilíř P3:   (2*1,4+2*1,2)*0,3=1,560 [C]
Pilíř P4:   (2*1,4+2*1,2)*0,3=1,560 [D]
Pilíř P5:   (2*1,4+2*1,2)*0,3=1,560 [E]
Pilíř P6:   (2*1,4+2*1,2)*0,3=1,560 [F]
Pilíř P7:   (2*1,6+2*1,2)*0,3=1,680 [G]
Pilíř P9:   (2*1,6+2*1,2)*0,3=1,680 [H]
Pilíř P10:   (2*1,4+2*1,2)*0,3=1,560 [I]
opěra O11:   11*0,3+2,6*(0,3+0,5)+(4,7+4,8)*0,3+2*1,3*(0,3+0,5)=10,310 [J]
Celkem: A+B+C+D+E+F+G+H+I+J=33,340 [K]</t>
  </si>
  <si>
    <t>711442</t>
  </si>
  <si>
    <t>IZOLACE MOSTOVEK CELOPLOŠNÁ ASFALTOVÝMI PÁSY S PEČETÍCÍ VRSTVOU</t>
  </si>
  <si>
    <t>Izolace horního povrchu NK pomocí natavovaných AIP:
včetně přetažení 1,0 m na přechodové desky
NK:  12,1*(300,8+1+1)=3 663,880 [A]</t>
  </si>
  <si>
    <t>71150</t>
  </si>
  <si>
    <t>OCHRANA IZOLACE NA POVRCHU</t>
  </si>
  <si>
    <t>Ochrana izolace proti zemní vlhkosti pomocí geokompozitu:
dle pol.č.711112     33,34=33,340 [A]</t>
  </si>
  <si>
    <t>711502</t>
  </si>
  <si>
    <t>OCHRANA IZOLACE NA POVRCHU ASFALTOVÝMI PÁSY
asf. pás s hliníkovou vložkou + přesah 150 mm</t>
  </si>
  <si>
    <t>Ochrana izolace pod římsou pomocí natavovaného AIP s výztužnou vložkou:
levé římsa:  0,72*300,8=216,576 [A]
pravá římsa:  2,22*300,8=667,776 [B]
Celkem: A+B=884,352 [C]</t>
  </si>
  <si>
    <t>78382</t>
  </si>
  <si>
    <t>NÁTĚRY BETON KONSTR TYP S2 (OS-B)
ochranný nátěr typ S2 (dle TKP, kap. 31)</t>
  </si>
  <si>
    <t>Nátěry NK typu S2 - bok NK a čela příčíků až po okapničku:
příčníky:   2*10,95=21,900 [A]
levá konzola:  0,4*300,8=120,320 [B]
pravá konzola:  0,4*300,8=120,320 [C]
Celkem: A+B+C=262,540 [D]</t>
  </si>
  <si>
    <t>78383</t>
  </si>
  <si>
    <t>NÁTĚRY BETON KONSTR TYP S4 (OS-C)
nátěr obruby římsy (typ S4, dle TKP, kap. 31)</t>
  </si>
  <si>
    <t>Nátěr obruby římsy typu S4:
levá římsa:  0,3*312=93,600 [A]
pravá římsa:  0,3*312=93,600 [B]
Celkem: A+B=187,200 [C]</t>
  </si>
  <si>
    <t>Potrubí</t>
  </si>
  <si>
    <t>87334</t>
  </si>
  <si>
    <t>POTRUBÍ Z TRUB PLASTOVÝCH TLAKOVÝCH SVAŘOVANÝCH DN DO 200MM
Průchod drenáže opěrami. HDPE trubka vč. navařené příruby z HDPE 400x400x5 mm. Přesah 150 mm před líc opěry.</t>
  </si>
  <si>
    <t>4*0,8=3,200 [A]</t>
  </si>
  <si>
    <t>87533</t>
  </si>
  <si>
    <t>POTRUBÍ DREN Z TRUB PLAST DN DO 150MM</t>
  </si>
  <si>
    <t>Rubová drenáž z perforované PVC, únosnost SN8, včetně vyústění:
opěra O1:  11,75=11,750 [A]
opěra O11: 13,75=13,750 [B]
Celkem: A+B=25,500 [C]</t>
  </si>
  <si>
    <t>87644</t>
  </si>
  <si>
    <t>CHRÁNIČKY Z TRUB PLASTOVÝCH DN DO 250MM
prostup pro drenáž</t>
  </si>
  <si>
    <t>prostup křídlem opěry O1:  0,55=0,550 [A]
prostup křídlem opěry O11: 0,55=0,550 [B]
Celkem: A+B=1,100 [C]</t>
  </si>
  <si>
    <t>87914</t>
  </si>
  <si>
    <t>POTRUBÍ ODPADNÍ MOSTNÍCH OBJEKTŮ Z PLAST TRUB  DN DO 200 MM
Tvrzený plast (HDPE), vč. upevnění (závěsů) z nerez oceli, kotvení závěsů. Vč. maskovacího nátěru závěsů.</t>
  </si>
  <si>
    <t>Podélný svod odvodnění:  120=120,000 [A]</t>
  </si>
  <si>
    <t>87915</t>
  </si>
  <si>
    <t>POTRUBÍ ODPADNÍ MOSTNÍCH OBJEKTŮ Z PLAST TRUB  DN DO 300 MM
Tvrzený plast (HDPE), vč. upevnění (závěsů) z nerez oceli, kotvení závěsů. Vč. maskovacího nátěru závěsů.</t>
  </si>
  <si>
    <t>DN 250:   125=125,000 [A]
DN 300:   60=60,000 [B]
Celkem: A+B=185,000 [C]</t>
  </si>
  <si>
    <t>89536</t>
  </si>
  <si>
    <t>DRENÁŽNÍ VÝUSŤ Z PROST BETONU
beton C30/37 - XF4
výústní objekt drenáže
vč. zemních prací, vč. seříznutí trubky</t>
  </si>
  <si>
    <t>2=2,000 [A]</t>
  </si>
  <si>
    <t>899642</t>
  </si>
  <si>
    <t>ZKOUŠKA VODOTĚSNOSTI POTRUBÍ DN DO 200MM</t>
  </si>
  <si>
    <t>125=125,000 [A]</t>
  </si>
  <si>
    <t>899652</t>
  </si>
  <si>
    <t>ZKOUŠKA VODOTĚSNOSTI POTRUBÍ DN DO 300MM</t>
  </si>
  <si>
    <t>125+60=185,000 [A]</t>
  </si>
  <si>
    <t>89980</t>
  </si>
  <si>
    <t>TELEVIZNÍ PROHLÍDKA POTRUBÍ
1x před přejímkou</t>
  </si>
  <si>
    <t>za opěrou O11 po napojední do šachty: 10,0=10,000 [A]</t>
  </si>
  <si>
    <t>9112B1</t>
  </si>
  <si>
    <t>ZÁBRADLÍ MOSTNÍ SE SVISLOU VÝPLNÍ - DODÁVKA A MONTÁŽ
výšky 1,1 m včetně kotvení, dilat. styků a povrchové ochrany dle TKP, kap. 19B</t>
  </si>
  <si>
    <t>pravá římsa   312=312,000 [A]</t>
  </si>
  <si>
    <t>9113B1</t>
  </si>
  <si>
    <t>SVODIDLO OCEL SILNIČ JEDNOSTR, ÚROVEŇ ZADRŽ H1 -DODÁVKA A MONTÁŽ
vč. propojů na stávající a mostní svodidlo
včetně kotvení, dilat. styků a povrchové ochrany dle TKP, kap. 19B</t>
  </si>
  <si>
    <t>v předmostích pro napojení na stávající svodidlo resp. ukončení náběhem
levá římsa:   24=24,000 [A]
pravá římsa:  24=24,000 [B]
Celkem: A+B=48,000 [C]</t>
  </si>
  <si>
    <t>9115C1</t>
  </si>
  <si>
    <t>SVODIDLO OCEL MOSTNÍ JEDNOSTR, ÚROVEŇ ZADRŽ H2 - DODÁVKA A MONTÁŽ
včetně kotvení, dilat. styků a povrchové ochrany dle TKP, kap. 19B</t>
  </si>
  <si>
    <t xml:space="preserve">pravá římsa:   312=312,000 [A]
  </t>
  </si>
  <si>
    <t>9117C1</t>
  </si>
  <si>
    <t>SVOD OCEL ZÁBRADEL ÚROVEŇ ZADRŽ H2 - DODÁVKA A MONTÁŽ
včetně kotvení, dilat. styků a povrchové ochrany dle TKP, kap. 19B</t>
  </si>
  <si>
    <t>levá římsa:  312,0=312,000 [A]</t>
  </si>
  <si>
    <t>SMĚROVÉ SLOUPKY Z PLAST HMOT - NÁSTAVCE NA SVODIDLA VČETNĚ ODRAZNÉHO PÁSKU
modré a bílá nástavce na mostě, vč. odrazek a upevnění</t>
  </si>
  <si>
    <t>levá římsa: 7+7=14,000 [A]
pravá římsa: 7+7=14,000 [B]
Celkem: A+B=28,000 [C]</t>
  </si>
  <si>
    <t>91345</t>
  </si>
  <si>
    <t>NIVELAČNÍ ZNAČKY KOVOVÉ</t>
  </si>
  <si>
    <t>spodní stavba: 20=20,000 [A]
římsy:  21+21=42,000 [B]
Celkem: A+B=62,000 [C]</t>
  </si>
  <si>
    <t>914A21</t>
  </si>
  <si>
    <t>EV ČÍSLO MOSTU OCEL S FÓLIÍ TŘ.1 DODÁVKA A MONTÁŽ
- vč. sloupku, základu a nutných zemních prací</t>
  </si>
  <si>
    <t>dle situace  - V2a  3/6 m  0,125    335*1/3*0,125=13,958 [A]
dle situace  - V4    0,250      335*2*0,25=167,500 [B]
Celkem: A+B=181,458 [C]</t>
  </si>
  <si>
    <t>917223</t>
  </si>
  <si>
    <t>SILNIČNÍ A CHODNÍKOVÉ OBRUBY Z BETONOVÝCH OBRUBNÍKŮ ŠÍŘ 100MM
obrubník 100/250 z betonu C35/45 XF4, vč. spárování cem. maltou MC25 XF4, vč. beton. lože C20/25 nXF3</t>
  </si>
  <si>
    <t>opěra O1:  14=14,000 [A]
opěra O11:  12,5+12,5+12,5=37,500 [B]
Celkem: A+B=51,500 [C]</t>
  </si>
  <si>
    <t>917224</t>
  </si>
  <si>
    <t>SILNIČNÍ A CHODNÍKOVÉ OBRUBY Z BETONOVÝCH OBRUBNÍKŮ ŠÍŘ 150MM
silniční obrubník 150/300 v provedení do prostředí XF4 z betonu 35/45 XF4, včetně zabetonování do betonu C20/25n XF3</t>
  </si>
  <si>
    <t>v předpolí mostu  4*5=20,000 [A]</t>
  </si>
  <si>
    <t>93132</t>
  </si>
  <si>
    <t>TĚSNĚNÍ DILATAČ SPAR ASF ZÁLIVKOU MODIFIK
zálivka za horka, těsnící zálivka typu N2 dle ČSN EN 14188, včetně úpravy spár a přípravy povrchu podél obrubníků v obrusné vrstvě</t>
  </si>
  <si>
    <t>Asfaltová modifikovaná zálivka typu N2 v obrusné vrstvě:
včetně předtěsnění v zálivce podél říms v obrusné vrstvě
levá římsa:   0,015*0,05*312=0,234 [A]
pravá římsa a odvodňovací pružek:   ((0,01*0,05)+(0,015*0,05))*312=0,390 [B]
Celkem: A+B=0,624 [C]</t>
  </si>
  <si>
    <t>93155</t>
  </si>
  <si>
    <t>MOSTNÍ ZÁVĚRY POVRCHOVÉ POSUN DO 400MM
lamelový povrchový mostní závěr pro celkový pohyb 250 a 300 mm
včetně asfaltových modifikovaných zálivek podél krajních profilů závěru</t>
  </si>
  <si>
    <t>opěra O1 - celkový pohyb 300 mm:  12,6=12,600 [A]
opěra O11 - celkový pohyb 250 mm:  12,6=12,600 [B]
Celkem: A+B=25,200 [C]</t>
  </si>
  <si>
    <t>93312</t>
  </si>
  <si>
    <t>ZATĚŽOVACÍ ZKOUŠKA MOSTU STATICKÁ 1. POLE DO 500M2</t>
  </si>
  <si>
    <t>zkoušení 5-ti polí
1=1,000 [A]</t>
  </si>
  <si>
    <t>93316</t>
  </si>
  <si>
    <t>ZATĚŽOVACÍ ZKOUŠKA MOSTU STATICKÁ 2. A DALŠÍ POLE DO 500M2</t>
  </si>
  <si>
    <t>zkoušení 5-ti polí
4=4,000 [A]</t>
  </si>
  <si>
    <t>933331</t>
  </si>
  <si>
    <t>ZKOUŠKA INTEGRITY ULTRAZVUKEM V TRUBKÁCH PILOT SYSTÉMOVÝCH
zkouška integrity pilot transparetní metodou (ultrazvuk), min. 20% pilot, vč. dodávky a montáže ocelových trubek
včetně nízkotlaké injektáže trubek od spodu</t>
  </si>
  <si>
    <t>Zkoušky na pilotách VHA:
na 1 pilotě z dvojice
počet CHA zkoušek:  10=10,000 [A]</t>
  </si>
  <si>
    <t>933333</t>
  </si>
  <si>
    <t>ZKOUŠKA INTEGRITY ULTRAZVUKEM ODRAZ METOD PIT PILOT SYSTÉMOVÝCH
zkouška integrity pilot akustickou metodou, všechny piloty</t>
  </si>
  <si>
    <t>na každé pilotě
počet PIT zkoušek:  20=20,000 [A]</t>
  </si>
  <si>
    <t>936532</t>
  </si>
  <si>
    <t>MOSTNÍ ODVODŇOVACÍ SOUPRAVA 300/500
odvodňovač s lapačem splavenin a svislým odpadem DN150, uzamykatelná mříž, vč. PKO</t>
  </si>
  <si>
    <t>NK   21=21,000 [A]</t>
  </si>
  <si>
    <t>936541</t>
  </si>
  <si>
    <t>MOSTNÍ ODVODŇOVACÍ TRUBKA (POVRCHŮ IZOLACE) Z NEREZ OCELI
vč. zřízení prostupu NK, vč. osazení do lože ze sanační malty, vč. napojení na odpadní potrubí</t>
  </si>
  <si>
    <t>NK:  48=48,000 [A]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</si>
</sst>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rgb="FF0000FF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77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/>
    <xf numFmtId="0" fontId="0" fillId="0" borderId="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177" fontId="0" fillId="0" borderId="3" xfId="0" applyNumberFormat="1" applyBorder="1" applyProtection="1">
      <protection locked="0"/>
    </xf>
    <xf numFmtId="177" fontId="0" fillId="0" borderId="1" xfId="0" applyNumberFormat="1" applyFont="1" applyFill="1" applyBorder="1" applyAlignment="1" applyProtection="1">
      <alignment/>
      <protection/>
    </xf>
    <xf numFmtId="177" fontId="0" fillId="0" borderId="1" xfId="0" applyNumberFormat="1" applyBorder="1" applyProtection="1">
      <protection locked="0"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77" fontId="4" fillId="2" borderId="0" xfId="0" applyNumberFormat="1" applyFont="1" applyFill="1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ht="12.75" customHeight="1">
      <c r="A1" s="5" t="s">
        <v>13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SUM(C11:C15)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SUM(E11:E15)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20</v>
      </c>
      <c r="B11" s="7" t="s">
        <v>21</v>
      </c>
      <c r="C11" s="12">
        <f>'000'!I73</f>
      </c>
      <c r="D11" s="12">
        <f>'000'!P73</f>
      </c>
      <c r="E11" s="12">
        <f>C11+D11</f>
      </c>
    </row>
    <row r="12" spans="1:5" ht="12.75" customHeight="1">
      <c r="A12" s="7" t="s">
        <v>130</v>
      </c>
      <c r="B12" s="7" t="s">
        <v>131</v>
      </c>
      <c r="C12" s="12">
        <f>'001'!I100</f>
      </c>
      <c r="D12" s="12">
        <f>'001'!P100</f>
      </c>
      <c r="E12" s="12">
        <f>C12+D12</f>
      </c>
    </row>
    <row r="13" spans="1:5" ht="12.75" customHeight="1">
      <c r="A13" s="7" t="s">
        <v>233</v>
      </c>
      <c r="B13" s="7" t="s">
        <v>234</v>
      </c>
      <c r="C13" s="12">
        <f>'101'!I118</f>
      </c>
      <c r="D13" s="12">
        <f>'101'!P118</f>
      </c>
      <c r="E13" s="12">
        <f>C13+D13</f>
      </c>
    </row>
    <row r="14" spans="1:5" ht="12.75" customHeight="1">
      <c r="A14" s="7" t="s">
        <v>345</v>
      </c>
      <c r="B14" s="7" t="s">
        <v>346</v>
      </c>
      <c r="C14" s="12">
        <f>'180'!I24</f>
      </c>
      <c r="D14" s="12">
        <f>'180'!P24</f>
      </c>
      <c r="E14" s="12">
        <f>C14+D14</f>
      </c>
    </row>
    <row r="15" spans="1:5" ht="12.75" customHeight="1">
      <c r="A15" s="7" t="s">
        <v>348</v>
      </c>
      <c r="B15" s="7" t="s">
        <v>349</v>
      </c>
      <c r="C15" s="12">
        <f>'201'!I257</f>
      </c>
      <c r="D15" s="12">
        <f>'201'!P257</f>
      </c>
      <c r="E15" s="12">
        <f>C15+D15</f>
      </c>
    </row>
  </sheetData>
  <sheetProtection formatColumns="0"/>
  <hyperlinks>
    <hyperlink ref="A11" location="#'000'!A1" tooltip="Odkaz na stranku objektu [000]" display="000"/>
    <hyperlink ref="A12" location="#'001'!A1" tooltip="Odkaz na stranku objektu [001]" display="001"/>
    <hyperlink ref="A13" location="#'101'!A1" tooltip="Odkaz na stranku objektu [101]" display="101"/>
    <hyperlink ref="A14" location="#'180'!A1" tooltip="Odkaz na stranku objektu [180]" display="180"/>
    <hyperlink ref="A15" location="#'201'!A1" tooltip="Odkaz na stranku objektu [201]" display="201"/>
  </hyperlinks>
  <printOptions/>
  <pageMargins left="0.75" right="0.75" top="1" bottom="1" header="0.5" footer="0.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20</v>
      </c>
      <c r="D5" s="5"/>
      <c r="E5" s="5" t="s">
        <v>21</v>
      </c>
    </row>
    <row r="6" spans="1:5" ht="12.75" customHeight="1">
      <c r="A6" t="s">
        <v>17</v>
      </c>
      <c r="C6" s="5" t="s">
        <v>20</v>
      </c>
      <c r="D6" s="5"/>
      <c r="E6" s="5" t="s">
        <v>21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45</v>
      </c>
      <c r="D12" s="7" t="s">
        <v>46</v>
      </c>
      <c r="E12" s="7" t="s">
        <v>47</v>
      </c>
      <c r="F12" s="7" t="s">
        <v>48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ht="229.5">
      <c r="E13" s="14" t="s">
        <v>49</v>
      </c>
    </row>
    <row r="14" spans="1:16" ht="12.75">
      <c r="A14" s="7">
        <v>2</v>
      </c>
      <c r="B14" s="7" t="s">
        <v>44</v>
      </c>
      <c r="C14" s="7" t="s">
        <v>50</v>
      </c>
      <c r="D14" s="7" t="s">
        <v>46</v>
      </c>
      <c r="E14" s="7" t="s">
        <v>51</v>
      </c>
      <c r="F14" s="7" t="s">
        <v>48</v>
      </c>
      <c r="G14" s="9">
        <v>1</v>
      </c>
      <c r="H14" s="13"/>
      <c r="I14" s="12">
        <f>ROUND((H14*G14),2)</f>
      </c>
      <c r="O14">
        <f>rekapitulace!H8</f>
      </c>
      <c r="P14">
        <f>O14/100*I14</f>
      </c>
    </row>
    <row r="15" ht="409.5">
      <c r="E15" s="14" t="s">
        <v>52</v>
      </c>
    </row>
    <row r="16" spans="1:16" ht="12.75">
      <c r="A16" s="7">
        <v>3</v>
      </c>
      <c r="B16" s="7" t="s">
        <v>44</v>
      </c>
      <c r="C16" s="7" t="s">
        <v>53</v>
      </c>
      <c r="D16" s="7" t="s">
        <v>46</v>
      </c>
      <c r="E16" s="7" t="s">
        <v>54</v>
      </c>
      <c r="F16" s="7" t="s">
        <v>48</v>
      </c>
      <c r="G16" s="9">
        <v>1</v>
      </c>
      <c r="H16" s="13"/>
      <c r="I16" s="12">
        <f>ROUND((H16*G16),2)</f>
      </c>
      <c r="O16">
        <f>rekapitulace!H8</f>
      </c>
      <c r="P16">
        <f>O16/100*I16</f>
      </c>
    </row>
    <row r="17" ht="409.5">
      <c r="E17" s="14" t="s">
        <v>55</v>
      </c>
    </row>
    <row r="18" spans="1:16" ht="12.75">
      <c r="A18" s="7">
        <v>4</v>
      </c>
      <c r="B18" s="7" t="s">
        <v>44</v>
      </c>
      <c r="C18" s="7" t="s">
        <v>56</v>
      </c>
      <c r="D18" s="7" t="s">
        <v>46</v>
      </c>
      <c r="E18" s="7" t="s">
        <v>57</v>
      </c>
      <c r="F18" s="7" t="s">
        <v>48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ht="409.5">
      <c r="E19" s="14" t="s">
        <v>58</v>
      </c>
    </row>
    <row r="20" spans="1:16" ht="12.75">
      <c r="A20" s="7">
        <v>5</v>
      </c>
      <c r="B20" s="7" t="s">
        <v>44</v>
      </c>
      <c r="C20" s="7" t="s">
        <v>59</v>
      </c>
      <c r="D20" s="7" t="s">
        <v>46</v>
      </c>
      <c r="E20" s="7" t="s">
        <v>60</v>
      </c>
      <c r="F20" s="7" t="s">
        <v>48</v>
      </c>
      <c r="G20" s="9">
        <v>1</v>
      </c>
      <c r="H20" s="13"/>
      <c r="I20" s="12">
        <f>ROUND((H20*G20),2)</f>
      </c>
      <c r="O20">
        <f>rekapitulace!H8</f>
      </c>
      <c r="P20">
        <f>O20/100*I20</f>
      </c>
    </row>
    <row r="21" ht="409.5">
      <c r="E21" s="14" t="s">
        <v>61</v>
      </c>
    </row>
    <row r="22" spans="1:16" ht="12.75">
      <c r="A22" s="7">
        <v>6</v>
      </c>
      <c r="B22" s="7" t="s">
        <v>44</v>
      </c>
      <c r="C22" s="7" t="s">
        <v>62</v>
      </c>
      <c r="D22" s="7" t="s">
        <v>46</v>
      </c>
      <c r="E22" s="7" t="s">
        <v>63</v>
      </c>
      <c r="F22" s="7" t="s">
        <v>48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ht="255">
      <c r="E23" s="14" t="s">
        <v>64</v>
      </c>
    </row>
    <row r="24" spans="1:16" ht="12.75">
      <c r="A24" s="7">
        <v>7</v>
      </c>
      <c r="B24" s="7" t="s">
        <v>44</v>
      </c>
      <c r="C24" s="7" t="s">
        <v>65</v>
      </c>
      <c r="D24" s="7" t="s">
        <v>46</v>
      </c>
      <c r="E24" s="7" t="s">
        <v>66</v>
      </c>
      <c r="F24" s="7" t="s">
        <v>48</v>
      </c>
      <c r="G24" s="9">
        <v>1</v>
      </c>
      <c r="H24" s="13"/>
      <c r="I24" s="12">
        <f>ROUND((H24*G24),2)</f>
      </c>
      <c r="O24">
        <f>rekapitulace!H8</f>
      </c>
      <c r="P24">
        <f>O24/100*I24</f>
      </c>
    </row>
    <row r="25" ht="409.5">
      <c r="E25" s="14" t="s">
        <v>67</v>
      </c>
    </row>
    <row r="26" spans="1:16" ht="12.75">
      <c r="A26" s="7">
        <v>8</v>
      </c>
      <c r="B26" s="7" t="s">
        <v>68</v>
      </c>
      <c r="C26" s="7" t="s">
        <v>69</v>
      </c>
      <c r="D26" s="7" t="s">
        <v>70</v>
      </c>
      <c r="E26" s="7" t="s">
        <v>71</v>
      </c>
      <c r="F26" s="7" t="s">
        <v>48</v>
      </c>
      <c r="G26" s="9">
        <v>1</v>
      </c>
      <c r="H26" s="13"/>
      <c r="I26" s="12">
        <f>ROUND((H26*G26),2)</f>
      </c>
      <c r="O26">
        <f>rekapitulace!H8</f>
      </c>
      <c r="P26">
        <f>O26/100*I26</f>
      </c>
    </row>
    <row r="27" spans="1:16" ht="12.75">
      <c r="A27" s="7">
        <v>9</v>
      </c>
      <c r="B27" s="7" t="s">
        <v>44</v>
      </c>
      <c r="C27" s="7" t="s">
        <v>72</v>
      </c>
      <c r="D27" s="7" t="s">
        <v>46</v>
      </c>
      <c r="E27" s="7" t="s">
        <v>73</v>
      </c>
      <c r="F27" s="7" t="s">
        <v>48</v>
      </c>
      <c r="G27" s="9">
        <v>1</v>
      </c>
      <c r="H27" s="13"/>
      <c r="I27" s="12">
        <f>ROUND((H27*G27),2)</f>
      </c>
      <c r="O27">
        <f>rekapitulace!H8</f>
      </c>
      <c r="P27">
        <f>O27/100*I27</f>
      </c>
    </row>
    <row r="28" spans="1:16" ht="12.75">
      <c r="A28" s="7">
        <v>10</v>
      </c>
      <c r="B28" s="7" t="s">
        <v>44</v>
      </c>
      <c r="C28" s="7" t="s">
        <v>72</v>
      </c>
      <c r="D28" s="7" t="s">
        <v>74</v>
      </c>
      <c r="E28" s="7" t="s">
        <v>75</v>
      </c>
      <c r="F28" s="7" t="s">
        <v>48</v>
      </c>
      <c r="G28" s="9">
        <v>1</v>
      </c>
      <c r="H28" s="13"/>
      <c r="I28" s="12">
        <f>ROUND((H28*G28),2)</f>
      </c>
      <c r="O28">
        <f>rekapitulace!H8</f>
      </c>
      <c r="P28">
        <f>O28/100*I28</f>
      </c>
    </row>
    <row r="29" spans="1:16" ht="12.75">
      <c r="A29" s="7">
        <v>11</v>
      </c>
      <c r="B29" s="7" t="s">
        <v>44</v>
      </c>
      <c r="C29" s="7" t="s">
        <v>76</v>
      </c>
      <c r="D29" s="7" t="s">
        <v>46</v>
      </c>
      <c r="E29" s="7" t="s">
        <v>77</v>
      </c>
      <c r="F29" s="7" t="s">
        <v>48</v>
      </c>
      <c r="G29" s="9">
        <v>1</v>
      </c>
      <c r="H29" s="13"/>
      <c r="I29" s="12">
        <f>ROUND((H29*G29),2)</f>
      </c>
      <c r="O29">
        <f>rekapitulace!H8</f>
      </c>
      <c r="P29">
        <f>O29/100*I29</f>
      </c>
    </row>
    <row r="30" spans="1:16" ht="12.75">
      <c r="A30" s="7">
        <v>12</v>
      </c>
      <c r="B30" s="7" t="s">
        <v>44</v>
      </c>
      <c r="C30" s="7" t="s">
        <v>78</v>
      </c>
      <c r="D30" s="7" t="s">
        <v>46</v>
      </c>
      <c r="E30" s="7" t="s">
        <v>79</v>
      </c>
      <c r="F30" s="7" t="s">
        <v>48</v>
      </c>
      <c r="G30" s="9">
        <v>1</v>
      </c>
      <c r="H30" s="13"/>
      <c r="I30" s="12">
        <f>ROUND((H30*G30),2)</f>
      </c>
      <c r="O30">
        <f>rekapitulace!H8</f>
      </c>
      <c r="P30">
        <f>O30/100*I30</f>
      </c>
    </row>
    <row r="31" spans="1:16" ht="12.75">
      <c r="A31" s="7">
        <v>13</v>
      </c>
      <c r="B31" s="7" t="s">
        <v>44</v>
      </c>
      <c r="C31" s="7" t="s">
        <v>80</v>
      </c>
      <c r="D31" s="7" t="s">
        <v>46</v>
      </c>
      <c r="E31" s="7" t="s">
        <v>81</v>
      </c>
      <c r="F31" s="7" t="s">
        <v>48</v>
      </c>
      <c r="G31" s="9">
        <v>1</v>
      </c>
      <c r="H31" s="13"/>
      <c r="I31" s="12">
        <f>ROUND((H31*G31),2)</f>
      </c>
      <c r="O31">
        <f>rekapitulace!H8</f>
      </c>
      <c r="P31">
        <f>O31/100*I31</f>
      </c>
    </row>
    <row r="32" spans="1:16" ht="12.75">
      <c r="A32" s="7">
        <v>14</v>
      </c>
      <c r="B32" s="7" t="s">
        <v>44</v>
      </c>
      <c r="C32" s="7" t="s">
        <v>82</v>
      </c>
      <c r="D32" s="7" t="s">
        <v>46</v>
      </c>
      <c r="E32" s="7" t="s">
        <v>83</v>
      </c>
      <c r="F32" s="7" t="s">
        <v>48</v>
      </c>
      <c r="G32" s="9">
        <v>1</v>
      </c>
      <c r="H32" s="13"/>
      <c r="I32" s="12">
        <f>ROUND((H32*G32),2)</f>
      </c>
      <c r="O32">
        <f>rekapitulace!H8</f>
      </c>
      <c r="P32">
        <f>O32/100*I32</f>
      </c>
    </row>
    <row r="33" spans="1:16" ht="12.75">
      <c r="A33" s="7">
        <v>15</v>
      </c>
      <c r="B33" s="7" t="s">
        <v>44</v>
      </c>
      <c r="C33" s="7" t="s">
        <v>84</v>
      </c>
      <c r="D33" s="7" t="s">
        <v>46</v>
      </c>
      <c r="E33" s="7" t="s">
        <v>85</v>
      </c>
      <c r="F33" s="7" t="s">
        <v>86</v>
      </c>
      <c r="G33" s="9">
        <v>3</v>
      </c>
      <c r="H33" s="13"/>
      <c r="I33" s="12">
        <f>ROUND((H33*G33),2)</f>
      </c>
      <c r="O33">
        <f>rekapitulace!H8</f>
      </c>
      <c r="P33">
        <f>O33/100*I33</f>
      </c>
    </row>
    <row r="34" spans="1:16" ht="12.75">
      <c r="A34" s="7">
        <v>16</v>
      </c>
      <c r="B34" s="7" t="s">
        <v>44</v>
      </c>
      <c r="C34" s="7" t="s">
        <v>87</v>
      </c>
      <c r="D34" s="7" t="s">
        <v>46</v>
      </c>
      <c r="E34" s="7" t="s">
        <v>88</v>
      </c>
      <c r="F34" s="7" t="s">
        <v>48</v>
      </c>
      <c r="G34" s="9">
        <v>1</v>
      </c>
      <c r="H34" s="13"/>
      <c r="I34" s="12">
        <f>ROUND((H34*G34),2)</f>
      </c>
      <c r="O34">
        <f>rekapitulace!H8</f>
      </c>
      <c r="P34">
        <f>O34/100*I34</f>
      </c>
    </row>
    <row r="35" spans="1:16" ht="12.75">
      <c r="A35" s="7">
        <v>17</v>
      </c>
      <c r="B35" s="7" t="s">
        <v>44</v>
      </c>
      <c r="C35" s="7" t="s">
        <v>89</v>
      </c>
      <c r="D35" s="7" t="s">
        <v>46</v>
      </c>
      <c r="E35" s="7" t="s">
        <v>90</v>
      </c>
      <c r="F35" s="7" t="s">
        <v>48</v>
      </c>
      <c r="G35" s="9">
        <v>1</v>
      </c>
      <c r="H35" s="13"/>
      <c r="I35" s="12">
        <f>ROUND((H35*G35),2)</f>
      </c>
      <c r="O35">
        <f>rekapitulace!H8</f>
      </c>
      <c r="P35">
        <f>O35/100*I35</f>
      </c>
    </row>
    <row r="36" spans="1:16" ht="12.75">
      <c r="A36" s="7">
        <v>18</v>
      </c>
      <c r="B36" s="7" t="s">
        <v>44</v>
      </c>
      <c r="C36" s="7" t="s">
        <v>91</v>
      </c>
      <c r="D36" s="7" t="s">
        <v>46</v>
      </c>
      <c r="E36" s="7" t="s">
        <v>92</v>
      </c>
      <c r="F36" s="7" t="s">
        <v>48</v>
      </c>
      <c r="G36" s="9">
        <v>1</v>
      </c>
      <c r="H36" s="13"/>
      <c r="I36" s="12">
        <f>ROUND((H36*G36),2)</f>
      </c>
      <c r="O36">
        <f>rekapitulace!H8</f>
      </c>
      <c r="P36">
        <f>O36/100*I36</f>
      </c>
    </row>
    <row r="37" spans="1:16" ht="12.75" customHeight="1">
      <c r="A37" s="15"/>
      <c r="B37" s="15"/>
      <c r="C37" s="15" t="s">
        <v>43</v>
      </c>
      <c r="D37" s="15"/>
      <c r="E37" s="15" t="s">
        <v>42</v>
      </c>
      <c r="F37" s="15"/>
      <c r="G37" s="15"/>
      <c r="H37" s="15"/>
      <c r="I37" s="15">
        <f>SUM(I12:I36)</f>
      </c>
      <c r="P37">
        <f>ROUND(SUM(P12:P36),2)</f>
      </c>
    </row>
    <row r="39" spans="1:9" ht="12.75" customHeight="1">
      <c r="A39" s="8"/>
      <c r="B39" s="8"/>
      <c r="C39" s="8" t="s">
        <v>23</v>
      </c>
      <c r="D39" s="8"/>
      <c r="E39" s="8" t="s">
        <v>93</v>
      </c>
      <c r="F39" s="8"/>
      <c r="G39" s="10"/>
      <c r="H39" s="8"/>
      <c r="I39" s="10"/>
    </row>
    <row r="40" spans="1:16" ht="12.75">
      <c r="A40" s="7">
        <v>19</v>
      </c>
      <c r="B40" s="7" t="s">
        <v>44</v>
      </c>
      <c r="C40" s="7" t="s">
        <v>94</v>
      </c>
      <c r="D40" s="7" t="s">
        <v>46</v>
      </c>
      <c r="E40" s="7" t="s">
        <v>95</v>
      </c>
      <c r="F40" s="7" t="s">
        <v>96</v>
      </c>
      <c r="G40" s="9">
        <v>8.35</v>
      </c>
      <c r="H40" s="13"/>
      <c r="I40" s="12">
        <f>ROUND((H40*G40),2)</f>
      </c>
      <c r="O40">
        <f>rekapitulace!H8</f>
      </c>
      <c r="P40">
        <f>O40/100*I40</f>
      </c>
    </row>
    <row r="41" ht="216.75">
      <c r="E41" s="14" t="s">
        <v>97</v>
      </c>
    </row>
    <row r="42" spans="1:16" ht="12.75">
      <c r="A42" s="7">
        <v>20</v>
      </c>
      <c r="B42" s="7" t="s">
        <v>44</v>
      </c>
      <c r="C42" s="7" t="s">
        <v>98</v>
      </c>
      <c r="D42" s="7" t="s">
        <v>46</v>
      </c>
      <c r="E42" s="7" t="s">
        <v>99</v>
      </c>
      <c r="F42" s="7" t="s">
        <v>100</v>
      </c>
      <c r="G42" s="9">
        <v>1497.5</v>
      </c>
      <c r="H42" s="13"/>
      <c r="I42" s="12">
        <f>ROUND((H42*G42),2)</f>
      </c>
      <c r="O42">
        <f>rekapitulace!H8</f>
      </c>
      <c r="P42">
        <f>O42/100*I42</f>
      </c>
    </row>
    <row r="43" ht="255">
      <c r="E43" s="14" t="s">
        <v>101</v>
      </c>
    </row>
    <row r="44" spans="1:16" ht="12.75" customHeight="1">
      <c r="A44" s="15"/>
      <c r="B44" s="15"/>
      <c r="C44" s="15" t="s">
        <v>23</v>
      </c>
      <c r="D44" s="15"/>
      <c r="E44" s="15" t="s">
        <v>93</v>
      </c>
      <c r="F44" s="15"/>
      <c r="G44" s="15"/>
      <c r="H44" s="15"/>
      <c r="I44" s="15">
        <f>SUM(I40:I43)</f>
      </c>
      <c r="P44">
        <f>ROUND(SUM(P40:P43),2)</f>
      </c>
    </row>
    <row r="46" spans="1:9" ht="12.75" customHeight="1">
      <c r="A46" s="8"/>
      <c r="B46" s="8"/>
      <c r="C46" s="8" t="s">
        <v>37</v>
      </c>
      <c r="D46" s="8"/>
      <c r="E46" s="8" t="s">
        <v>102</v>
      </c>
      <c r="F46" s="8"/>
      <c r="G46" s="10"/>
      <c r="H46" s="8"/>
      <c r="I46" s="10"/>
    </row>
    <row r="47" spans="1:16" ht="12.75">
      <c r="A47" s="7">
        <v>21</v>
      </c>
      <c r="B47" s="7" t="s">
        <v>44</v>
      </c>
      <c r="C47" s="7" t="s">
        <v>103</v>
      </c>
      <c r="D47" s="7" t="s">
        <v>46</v>
      </c>
      <c r="E47" s="7" t="s">
        <v>104</v>
      </c>
      <c r="F47" s="7" t="s">
        <v>105</v>
      </c>
      <c r="G47" s="9">
        <v>22020</v>
      </c>
      <c r="H47" s="13"/>
      <c r="I47" s="12">
        <f>ROUND((H47*G47),2)</f>
      </c>
      <c r="O47">
        <f>rekapitulace!H8</f>
      </c>
      <c r="P47">
        <f>O47/100*I47</f>
      </c>
    </row>
    <row r="48" ht="178.5">
      <c r="E48" s="14" t="s">
        <v>106</v>
      </c>
    </row>
    <row r="49" spans="1:16" ht="12.75">
      <c r="A49" s="7">
        <v>22</v>
      </c>
      <c r="B49" s="7" t="s">
        <v>44</v>
      </c>
      <c r="C49" s="7" t="s">
        <v>107</v>
      </c>
      <c r="D49" s="7" t="s">
        <v>46</v>
      </c>
      <c r="E49" s="7" t="s">
        <v>108</v>
      </c>
      <c r="F49" s="7" t="s">
        <v>105</v>
      </c>
      <c r="G49" s="9">
        <v>11010</v>
      </c>
      <c r="H49" s="13"/>
      <c r="I49" s="12">
        <f>ROUND((H49*G49),2)</f>
      </c>
      <c r="O49">
        <f>rekapitulace!H8</f>
      </c>
      <c r="P49">
        <f>O49/100*I49</f>
      </c>
    </row>
    <row r="50" ht="140.25">
      <c r="E50" s="14" t="s">
        <v>109</v>
      </c>
    </row>
    <row r="51" spans="1:16" ht="12.75">
      <c r="A51" s="7">
        <v>23</v>
      </c>
      <c r="B51" s="7" t="s">
        <v>44</v>
      </c>
      <c r="C51" s="7" t="s">
        <v>110</v>
      </c>
      <c r="D51" s="7" t="s">
        <v>46</v>
      </c>
      <c r="E51" s="7" t="s">
        <v>111</v>
      </c>
      <c r="F51" s="7" t="s">
        <v>96</v>
      </c>
      <c r="G51" s="9">
        <v>220.2</v>
      </c>
      <c r="H51" s="13"/>
      <c r="I51" s="12">
        <f>ROUND((H51*G51),2)</f>
      </c>
      <c r="O51">
        <f>rekapitulace!H8</f>
      </c>
      <c r="P51">
        <f>O51/100*I51</f>
      </c>
    </row>
    <row r="52" ht="204">
      <c r="E52" s="14" t="s">
        <v>112</v>
      </c>
    </row>
    <row r="53" spans="1:16" ht="12.75" customHeight="1">
      <c r="A53" s="15"/>
      <c r="B53" s="15"/>
      <c r="C53" s="15" t="s">
        <v>37</v>
      </c>
      <c r="D53" s="15"/>
      <c r="E53" s="15" t="s">
        <v>102</v>
      </c>
      <c r="F53" s="15"/>
      <c r="G53" s="15"/>
      <c r="H53" s="15"/>
      <c r="I53" s="15">
        <f>SUM(I47:I52)</f>
      </c>
      <c r="P53">
        <f>ROUND(SUM(P47:P52),2)</f>
      </c>
    </row>
    <row r="55" spans="1:9" ht="12.75" customHeight="1">
      <c r="A55" s="8"/>
      <c r="B55" s="8"/>
      <c r="C55" s="8" t="s">
        <v>41</v>
      </c>
      <c r="D55" s="8"/>
      <c r="E55" s="8" t="s">
        <v>113</v>
      </c>
      <c r="F55" s="8"/>
      <c r="G55" s="10"/>
      <c r="H55" s="8"/>
      <c r="I55" s="10"/>
    </row>
    <row r="56" spans="1:16" ht="12.75">
      <c r="A56" s="7">
        <v>24</v>
      </c>
      <c r="B56" s="7" t="s">
        <v>44</v>
      </c>
      <c r="C56" s="7" t="s">
        <v>114</v>
      </c>
      <c r="D56" s="7" t="s">
        <v>46</v>
      </c>
      <c r="E56" s="7" t="s">
        <v>115</v>
      </c>
      <c r="F56" s="7" t="s">
        <v>100</v>
      </c>
      <c r="G56" s="9">
        <v>71.5</v>
      </c>
      <c r="H56" s="13"/>
      <c r="I56" s="12">
        <f>ROUND((H56*G56),2)</f>
      </c>
      <c r="O56">
        <f>rekapitulace!H8</f>
      </c>
      <c r="P56">
        <f>O56/100*I56</f>
      </c>
    </row>
    <row r="57" ht="89.25">
      <c r="E57" s="14" t="s">
        <v>116</v>
      </c>
    </row>
    <row r="58" spans="1:16" ht="12.75">
      <c r="A58" s="7">
        <v>25</v>
      </c>
      <c r="B58" s="7" t="s">
        <v>44</v>
      </c>
      <c r="C58" s="7" t="s">
        <v>117</v>
      </c>
      <c r="D58" s="7" t="s">
        <v>46</v>
      </c>
      <c r="E58" s="7" t="s">
        <v>118</v>
      </c>
      <c r="F58" s="7" t="s">
        <v>100</v>
      </c>
      <c r="G58" s="9">
        <v>1497.5</v>
      </c>
      <c r="H58" s="13"/>
      <c r="I58" s="12">
        <f>ROUND((H58*G58),2)</f>
      </c>
      <c r="O58">
        <f>rekapitulace!H8</f>
      </c>
      <c r="P58">
        <f>O58/100*I58</f>
      </c>
    </row>
    <row r="59" ht="76.5">
      <c r="E59" s="14" t="s">
        <v>119</v>
      </c>
    </row>
    <row r="60" spans="1:16" ht="12.75">
      <c r="A60" s="7">
        <v>26</v>
      </c>
      <c r="B60" s="7" t="s">
        <v>44</v>
      </c>
      <c r="C60" s="7" t="s">
        <v>120</v>
      </c>
      <c r="D60" s="7" t="s">
        <v>46</v>
      </c>
      <c r="E60" s="7" t="s">
        <v>121</v>
      </c>
      <c r="F60" s="7" t="s">
        <v>105</v>
      </c>
      <c r="G60" s="9">
        <v>11010</v>
      </c>
      <c r="H60" s="13"/>
      <c r="I60" s="12">
        <f>ROUND((H60*G60),2)</f>
      </c>
      <c r="O60">
        <f>rekapitulace!H8</f>
      </c>
      <c r="P60">
        <f>O60/100*I60</f>
      </c>
    </row>
    <row r="61" ht="76.5">
      <c r="E61" s="14" t="s">
        <v>122</v>
      </c>
    </row>
    <row r="62" spans="1:16" ht="12.75" customHeight="1">
      <c r="A62" s="15"/>
      <c r="B62" s="15"/>
      <c r="C62" s="15" t="s">
        <v>41</v>
      </c>
      <c r="D62" s="15"/>
      <c r="E62" s="15" t="s">
        <v>113</v>
      </c>
      <c r="F62" s="15"/>
      <c r="G62" s="15"/>
      <c r="H62" s="15"/>
      <c r="I62" s="15">
        <f>SUM(I56:I61)</f>
      </c>
      <c r="P62">
        <f>ROUND(SUM(P56:P61),2)</f>
      </c>
    </row>
    <row r="64" spans="1:16" ht="12.75" customHeight="1">
      <c r="A64" s="15"/>
      <c r="B64" s="15"/>
      <c r="C64" s="15"/>
      <c r="D64" s="15"/>
      <c r="E64" s="15" t="s">
        <v>123</v>
      </c>
      <c r="F64" s="15"/>
      <c r="G64" s="15"/>
      <c r="H64" s="15"/>
      <c r="I64" s="15">
        <f>+I37+I44+I53+I62</f>
      </c>
      <c r="P64">
        <f>+P37+P44+P53+P62</f>
      </c>
    </row>
    <row r="66" spans="1:9" ht="12.75" customHeight="1">
      <c r="A66" s="8" t="s">
        <v>124</v>
      </c>
      <c r="B66" s="8"/>
      <c r="C66" s="8"/>
      <c r="D66" s="8"/>
      <c r="E66" s="8"/>
      <c r="F66" s="8"/>
      <c r="G66" s="8"/>
      <c r="H66" s="8"/>
      <c r="I66" s="8"/>
    </row>
    <row r="67" spans="1:9" ht="12.75" customHeight="1">
      <c r="A67" s="8"/>
      <c r="B67" s="8"/>
      <c r="C67" s="8"/>
      <c r="D67" s="8"/>
      <c r="E67" s="8" t="s">
        <v>125</v>
      </c>
      <c r="F67" s="8"/>
      <c r="G67" s="8"/>
      <c r="H67" s="8"/>
      <c r="I67" s="8"/>
    </row>
    <row r="68" spans="1:16" ht="12.75" customHeight="1">
      <c r="A68" s="15"/>
      <c r="B68" s="15"/>
      <c r="C68" s="15"/>
      <c r="D68" s="15"/>
      <c r="E68" s="15" t="s">
        <v>126</v>
      </c>
      <c r="F68" s="15"/>
      <c r="G68" s="15"/>
      <c r="H68" s="15"/>
      <c r="I68" s="15">
        <v>0</v>
      </c>
      <c r="P68">
        <v>0</v>
      </c>
    </row>
    <row r="69" spans="1:9" ht="12.75" customHeight="1">
      <c r="A69" s="15"/>
      <c r="B69" s="15"/>
      <c r="C69" s="15"/>
      <c r="D69" s="15"/>
      <c r="E69" s="15" t="s">
        <v>127</v>
      </c>
      <c r="F69" s="15"/>
      <c r="G69" s="15"/>
      <c r="H69" s="15"/>
      <c r="I69" s="15"/>
    </row>
    <row r="70" spans="1:16" ht="12.75" customHeight="1">
      <c r="A70" s="15"/>
      <c r="B70" s="15"/>
      <c r="C70" s="15"/>
      <c r="D70" s="15"/>
      <c r="E70" s="15" t="s">
        <v>128</v>
      </c>
      <c r="F70" s="15"/>
      <c r="G70" s="15"/>
      <c r="H70" s="15"/>
      <c r="I70" s="15">
        <v>0</v>
      </c>
      <c r="P70">
        <v>0</v>
      </c>
    </row>
    <row r="71" spans="1:16" ht="12.75" customHeight="1">
      <c r="A71" s="15"/>
      <c r="B71" s="15"/>
      <c r="C71" s="15"/>
      <c r="D71" s="15"/>
      <c r="E71" s="15" t="s">
        <v>129</v>
      </c>
      <c r="F71" s="15"/>
      <c r="G71" s="15"/>
      <c r="H71" s="15"/>
      <c r="I71" s="15">
        <f>I68+I70</f>
      </c>
      <c r="P71">
        <f>P68+P70</f>
      </c>
    </row>
    <row r="73" spans="1:16" ht="12.75" customHeight="1">
      <c r="A73" s="15"/>
      <c r="B73" s="15"/>
      <c r="C73" s="15"/>
      <c r="D73" s="15"/>
      <c r="E73" s="15" t="s">
        <v>129</v>
      </c>
      <c r="F73" s="15"/>
      <c r="G73" s="15"/>
      <c r="H73" s="15"/>
      <c r="I73" s="15">
        <f>I64+I71</f>
      </c>
      <c r="P73">
        <f>P64+P71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130</v>
      </c>
      <c r="D5" s="5"/>
      <c r="E5" s="5" t="s">
        <v>131</v>
      </c>
    </row>
    <row r="6" spans="1:5" ht="12.75" customHeight="1">
      <c r="A6" t="s">
        <v>17</v>
      </c>
      <c r="C6" s="5" t="s">
        <v>130</v>
      </c>
      <c r="D6" s="5"/>
      <c r="E6" s="5" t="s">
        <v>131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133</v>
      </c>
      <c r="E12" s="7" t="s">
        <v>134</v>
      </c>
      <c r="F12" s="7" t="s">
        <v>96</v>
      </c>
      <c r="G12" s="9">
        <v>126.92</v>
      </c>
      <c r="H12" s="13"/>
      <c r="I12" s="12">
        <f>ROUND((H12*G12),2)</f>
      </c>
      <c r="O12">
        <f>rekapitulace!H8</f>
      </c>
      <c r="P12">
        <f>O12/100*I12</f>
      </c>
    </row>
    <row r="13" ht="76.5">
      <c r="E13" s="14" t="s">
        <v>135</v>
      </c>
    </row>
    <row r="14" spans="1:16" ht="12.75">
      <c r="A14" s="7">
        <v>2</v>
      </c>
      <c r="B14" s="7" t="s">
        <v>44</v>
      </c>
      <c r="C14" s="7" t="s">
        <v>132</v>
      </c>
      <c r="D14" s="7" t="s">
        <v>136</v>
      </c>
      <c r="E14" s="7" t="s">
        <v>137</v>
      </c>
      <c r="F14" s="7" t="s">
        <v>96</v>
      </c>
      <c r="G14" s="9">
        <v>339.24</v>
      </c>
      <c r="H14" s="13"/>
      <c r="I14" s="12">
        <f>ROUND((H14*G14),2)</f>
      </c>
      <c r="O14">
        <f>rekapitulace!H8</f>
      </c>
      <c r="P14">
        <f>O14/100*I14</f>
      </c>
    </row>
    <row r="15" ht="178.5">
      <c r="E15" s="14" t="s">
        <v>138</v>
      </c>
    </row>
    <row r="16" spans="1:16" ht="12.75">
      <c r="A16" s="7">
        <v>3</v>
      </c>
      <c r="B16" s="7" t="s">
        <v>44</v>
      </c>
      <c r="C16" s="7" t="s">
        <v>132</v>
      </c>
      <c r="D16" s="7" t="s">
        <v>139</v>
      </c>
      <c r="E16" s="7" t="s">
        <v>140</v>
      </c>
      <c r="F16" s="7" t="s">
        <v>96</v>
      </c>
      <c r="G16" s="9">
        <v>3169.742</v>
      </c>
      <c r="H16" s="13"/>
      <c r="I16" s="12">
        <f>ROUND((H16*G16),2)</f>
      </c>
      <c r="O16">
        <f>rekapitulace!H8</f>
      </c>
      <c r="P16">
        <f>O16/100*I16</f>
      </c>
    </row>
    <row r="17" ht="89.25">
      <c r="E17" s="14" t="s">
        <v>141</v>
      </c>
    </row>
    <row r="18" spans="1:16" ht="12.75">
      <c r="A18" s="7">
        <v>4</v>
      </c>
      <c r="B18" s="7" t="s">
        <v>44</v>
      </c>
      <c r="C18" s="7" t="s">
        <v>132</v>
      </c>
      <c r="D18" s="7" t="s">
        <v>142</v>
      </c>
      <c r="E18" s="7" t="s">
        <v>143</v>
      </c>
      <c r="F18" s="7" t="s">
        <v>96</v>
      </c>
      <c r="G18" s="9">
        <v>473.824</v>
      </c>
      <c r="H18" s="13"/>
      <c r="I18" s="12">
        <f>ROUND((H18*G18),2)</f>
      </c>
      <c r="O18">
        <f>rekapitulace!H8</f>
      </c>
      <c r="P18">
        <f>O18/100*I18</f>
      </c>
    </row>
    <row r="19" ht="76.5">
      <c r="E19" s="14" t="s">
        <v>144</v>
      </c>
    </row>
    <row r="20" spans="1:16" ht="12.75">
      <c r="A20" s="7">
        <v>5</v>
      </c>
      <c r="B20" s="7" t="s">
        <v>44</v>
      </c>
      <c r="C20" s="7" t="s">
        <v>145</v>
      </c>
      <c r="D20" s="7" t="s">
        <v>46</v>
      </c>
      <c r="E20" s="7" t="s">
        <v>146</v>
      </c>
      <c r="F20" s="7" t="s">
        <v>147</v>
      </c>
      <c r="G20" s="9">
        <v>43.466</v>
      </c>
      <c r="H20" s="13"/>
      <c r="I20" s="12">
        <f>ROUND((H20*G20),2)</f>
      </c>
      <c r="O20">
        <f>rekapitulace!H8</f>
      </c>
      <c r="P20">
        <f>O20/100*I20</f>
      </c>
    </row>
    <row r="21" ht="89.25">
      <c r="E21" s="14" t="s">
        <v>148</v>
      </c>
    </row>
    <row r="22" spans="1:16" ht="12.75">
      <c r="A22" s="7">
        <v>6</v>
      </c>
      <c r="B22" s="7" t="s">
        <v>44</v>
      </c>
      <c r="C22" s="7" t="s">
        <v>149</v>
      </c>
      <c r="D22" s="7" t="s">
        <v>46</v>
      </c>
      <c r="E22" s="7" t="s">
        <v>150</v>
      </c>
      <c r="F22" s="7" t="s">
        <v>48</v>
      </c>
      <c r="G22" s="9">
        <v>1</v>
      </c>
      <c r="H22" s="13"/>
      <c r="I22" s="12">
        <f>ROUND((H22*G22),2)</f>
      </c>
      <c r="O22">
        <f>rekapitulace!H8</f>
      </c>
      <c r="P22">
        <f>O22/100*I22</f>
      </c>
    </row>
    <row r="23" spans="1:16" ht="12.75">
      <c r="A23" s="7">
        <v>7</v>
      </c>
      <c r="B23" s="7" t="s">
        <v>44</v>
      </c>
      <c r="C23" s="7" t="s">
        <v>151</v>
      </c>
      <c r="D23" s="7" t="s">
        <v>46</v>
      </c>
      <c r="E23" s="7" t="s">
        <v>152</v>
      </c>
      <c r="F23" s="7" t="s">
        <v>48</v>
      </c>
      <c r="G23" s="9">
        <v>1</v>
      </c>
      <c r="H23" s="13"/>
      <c r="I23" s="12">
        <f>ROUND((H23*G23),2)</f>
      </c>
      <c r="O23">
        <f>rekapitulace!H8</f>
      </c>
      <c r="P23">
        <f>O23/100*I23</f>
      </c>
    </row>
    <row r="24" spans="1:16" ht="12.75" customHeight="1">
      <c r="A24" s="15"/>
      <c r="B24" s="15"/>
      <c r="C24" s="15" t="s">
        <v>43</v>
      </c>
      <c r="D24" s="15"/>
      <c r="E24" s="15" t="s">
        <v>42</v>
      </c>
      <c r="F24" s="15"/>
      <c r="G24" s="15"/>
      <c r="H24" s="15"/>
      <c r="I24" s="15">
        <f>SUM(I12:I23)</f>
      </c>
      <c r="P24">
        <f>ROUND(SUM(P12:P23),2)</f>
      </c>
    </row>
    <row r="26" spans="1:9" ht="12.75" customHeight="1">
      <c r="A26" s="8"/>
      <c r="B26" s="8"/>
      <c r="C26" s="8" t="s">
        <v>23</v>
      </c>
      <c r="D26" s="8"/>
      <c r="E26" s="8" t="s">
        <v>93</v>
      </c>
      <c r="F26" s="8"/>
      <c r="G26" s="10"/>
      <c r="H26" s="8"/>
      <c r="I26" s="10"/>
    </row>
    <row r="27" spans="1:16" ht="12.75">
      <c r="A27" s="7">
        <v>8</v>
      </c>
      <c r="B27" s="7" t="s">
        <v>44</v>
      </c>
      <c r="C27" s="7" t="s">
        <v>153</v>
      </c>
      <c r="D27" s="7" t="s">
        <v>46</v>
      </c>
      <c r="E27" s="7" t="s">
        <v>154</v>
      </c>
      <c r="F27" s="7" t="s">
        <v>105</v>
      </c>
      <c r="G27" s="9">
        <v>514.828</v>
      </c>
      <c r="H27" s="13"/>
      <c r="I27" s="12">
        <f>ROUND((H27*G27),2)</f>
      </c>
      <c r="O27">
        <f>rekapitulace!H8</f>
      </c>
      <c r="P27">
        <f>O27/100*I27</f>
      </c>
    </row>
    <row r="28" ht="331.5">
      <c r="E28" s="14" t="s">
        <v>155</v>
      </c>
    </row>
    <row r="29" spans="1:16" ht="12.75">
      <c r="A29" s="7">
        <v>9</v>
      </c>
      <c r="B29" s="7" t="s">
        <v>44</v>
      </c>
      <c r="C29" s="7" t="s">
        <v>156</v>
      </c>
      <c r="D29" s="7" t="s">
        <v>46</v>
      </c>
      <c r="E29" s="7" t="s">
        <v>157</v>
      </c>
      <c r="F29" s="7" t="s">
        <v>96</v>
      </c>
      <c r="G29" s="9">
        <v>163.455</v>
      </c>
      <c r="H29" s="13"/>
      <c r="I29" s="12">
        <f>ROUND((H29*G29),2)</f>
      </c>
      <c r="O29">
        <f>rekapitulace!H8</f>
      </c>
      <c r="P29">
        <f>O29/100*I29</f>
      </c>
    </row>
    <row r="30" ht="293.25">
      <c r="E30" s="14" t="s">
        <v>158</v>
      </c>
    </row>
    <row r="31" spans="1:16" ht="12.75">
      <c r="A31" s="7">
        <v>10</v>
      </c>
      <c r="B31" s="7" t="s">
        <v>44</v>
      </c>
      <c r="C31" s="7" t="s">
        <v>159</v>
      </c>
      <c r="D31" s="7" t="s">
        <v>160</v>
      </c>
      <c r="E31" s="7" t="s">
        <v>161</v>
      </c>
      <c r="F31" s="7" t="s">
        <v>96</v>
      </c>
      <c r="G31" s="9">
        <v>20.28</v>
      </c>
      <c r="H31" s="13"/>
      <c r="I31" s="12">
        <f>ROUND((H31*G31),2)</f>
      </c>
      <c r="O31">
        <f>rekapitulace!H8</f>
      </c>
      <c r="P31">
        <f>O31/100*I31</f>
      </c>
    </row>
    <row r="32" ht="140.25">
      <c r="E32" s="14" t="s">
        <v>162</v>
      </c>
    </row>
    <row r="33" spans="1:16" ht="12.75">
      <c r="A33" s="7">
        <v>11</v>
      </c>
      <c r="B33" s="7" t="s">
        <v>44</v>
      </c>
      <c r="C33" s="7" t="s">
        <v>163</v>
      </c>
      <c r="D33" s="7" t="s">
        <v>160</v>
      </c>
      <c r="E33" s="7" t="s">
        <v>164</v>
      </c>
      <c r="F33" s="7" t="s">
        <v>96</v>
      </c>
      <c r="G33" s="9">
        <v>126.92</v>
      </c>
      <c r="H33" s="13"/>
      <c r="I33" s="12">
        <f>ROUND((H33*G33),2)</f>
      </c>
      <c r="O33">
        <f>rekapitulace!H8</f>
      </c>
      <c r="P33">
        <f>O33/100*I33</f>
      </c>
    </row>
    <row r="34" ht="306">
      <c r="E34" s="14" t="s">
        <v>165</v>
      </c>
    </row>
    <row r="35" spans="1:16" ht="12.75">
      <c r="A35" s="7">
        <v>12</v>
      </c>
      <c r="B35" s="7" t="s">
        <v>44</v>
      </c>
      <c r="C35" s="7" t="s">
        <v>94</v>
      </c>
      <c r="D35" s="7" t="s">
        <v>46</v>
      </c>
      <c r="E35" s="7" t="s">
        <v>95</v>
      </c>
      <c r="F35" s="7" t="s">
        <v>96</v>
      </c>
      <c r="G35" s="9">
        <v>317.775</v>
      </c>
      <c r="H35" s="13"/>
      <c r="I35" s="12">
        <f>ROUND((H35*G35),2)</f>
      </c>
      <c r="O35">
        <f>rekapitulace!H8</f>
      </c>
      <c r="P35">
        <f>O35/100*I35</f>
      </c>
    </row>
    <row r="36" ht="318.75">
      <c r="E36" s="14" t="s">
        <v>166</v>
      </c>
    </row>
    <row r="37" spans="1:16" ht="12.75">
      <c r="A37" s="7">
        <v>13</v>
      </c>
      <c r="B37" s="7" t="s">
        <v>44</v>
      </c>
      <c r="C37" s="7" t="s">
        <v>167</v>
      </c>
      <c r="D37" s="7" t="s">
        <v>139</v>
      </c>
      <c r="E37" s="7" t="s">
        <v>168</v>
      </c>
      <c r="F37" s="7" t="s">
        <v>96</v>
      </c>
      <c r="G37" s="9">
        <v>102.966</v>
      </c>
      <c r="H37" s="13"/>
      <c r="I37" s="12">
        <f>ROUND((H37*G37),2)</f>
      </c>
      <c r="O37">
        <f>rekapitulace!H8</f>
      </c>
      <c r="P37">
        <f>O37/100*I37</f>
      </c>
    </row>
    <row r="38" ht="357">
      <c r="E38" s="14" t="s">
        <v>169</v>
      </c>
    </row>
    <row r="39" spans="1:16" ht="12.75">
      <c r="A39" s="7">
        <v>14</v>
      </c>
      <c r="B39" s="7" t="s">
        <v>44</v>
      </c>
      <c r="C39" s="7" t="s">
        <v>170</v>
      </c>
      <c r="D39" s="7" t="s">
        <v>46</v>
      </c>
      <c r="E39" s="7" t="s">
        <v>171</v>
      </c>
      <c r="F39" s="7" t="s">
        <v>96</v>
      </c>
      <c r="G39" s="9">
        <v>687.756</v>
      </c>
      <c r="H39" s="13"/>
      <c r="I39" s="12">
        <f>ROUND((H39*G39),2)</f>
      </c>
      <c r="O39">
        <f>rekapitulace!H8</f>
      </c>
      <c r="P39">
        <f>O39/100*I39</f>
      </c>
    </row>
    <row r="40" ht="395.25">
      <c r="E40" s="14" t="s">
        <v>172</v>
      </c>
    </row>
    <row r="41" spans="1:16" ht="12.75">
      <c r="A41" s="7">
        <v>15</v>
      </c>
      <c r="B41" s="7" t="s">
        <v>44</v>
      </c>
      <c r="C41" s="7" t="s">
        <v>173</v>
      </c>
      <c r="D41" s="7" t="s">
        <v>160</v>
      </c>
      <c r="E41" s="7" t="s">
        <v>174</v>
      </c>
      <c r="F41" s="7" t="s">
        <v>96</v>
      </c>
      <c r="G41" s="9">
        <v>473.824</v>
      </c>
      <c r="H41" s="13"/>
      <c r="I41" s="12">
        <f>ROUND((H41*G41),2)</f>
      </c>
      <c r="O41">
        <f>rekapitulace!H8</f>
      </c>
      <c r="P41">
        <f>O41/100*I41</f>
      </c>
    </row>
    <row r="42" ht="153">
      <c r="E42" s="14" t="s">
        <v>175</v>
      </c>
    </row>
    <row r="43" spans="1:16" ht="12.75">
      <c r="A43" s="7">
        <v>16</v>
      </c>
      <c r="B43" s="7" t="s">
        <v>44</v>
      </c>
      <c r="C43" s="7" t="s">
        <v>176</v>
      </c>
      <c r="D43" s="7" t="s">
        <v>46</v>
      </c>
      <c r="E43" s="7" t="s">
        <v>177</v>
      </c>
      <c r="F43" s="7" t="s">
        <v>96</v>
      </c>
      <c r="G43" s="9">
        <v>497.82</v>
      </c>
      <c r="H43" s="13"/>
      <c r="I43" s="12">
        <f>ROUND((H43*G43),2)</f>
      </c>
      <c r="O43">
        <f>rekapitulace!H8</f>
      </c>
      <c r="P43">
        <f>O43/100*I43</f>
      </c>
    </row>
    <row r="44" ht="255">
      <c r="E44" s="14" t="s">
        <v>178</v>
      </c>
    </row>
    <row r="45" spans="1:16" ht="12.75">
      <c r="A45" s="7">
        <v>17</v>
      </c>
      <c r="B45" s="7" t="s">
        <v>44</v>
      </c>
      <c r="C45" s="7" t="s">
        <v>179</v>
      </c>
      <c r="D45" s="7" t="s">
        <v>139</v>
      </c>
      <c r="E45" s="7" t="s">
        <v>180</v>
      </c>
      <c r="F45" s="7" t="s">
        <v>96</v>
      </c>
      <c r="G45" s="9">
        <v>1185.576</v>
      </c>
      <c r="H45" s="13"/>
      <c r="I45" s="12">
        <f>ROUND((H45*G45),2)</f>
      </c>
      <c r="O45">
        <f>rekapitulace!H8</f>
      </c>
      <c r="P45">
        <f>O45/100*I45</f>
      </c>
    </row>
    <row r="46" ht="204">
      <c r="E46" s="14" t="s">
        <v>181</v>
      </c>
    </row>
    <row r="47" spans="1:16" ht="12.75">
      <c r="A47" s="7">
        <v>18</v>
      </c>
      <c r="B47" s="7" t="s">
        <v>44</v>
      </c>
      <c r="C47" s="7" t="s">
        <v>179</v>
      </c>
      <c r="D47" s="7" t="s">
        <v>182</v>
      </c>
      <c r="E47" s="7" t="s">
        <v>183</v>
      </c>
      <c r="F47" s="7" t="s">
        <v>96</v>
      </c>
      <c r="G47" s="9">
        <v>102.966</v>
      </c>
      <c r="H47" s="13"/>
      <c r="I47" s="12">
        <f>ROUND((H47*G47),2)</f>
      </c>
      <c r="O47">
        <f>rekapitulace!H8</f>
      </c>
      <c r="P47">
        <f>O47/100*I47</f>
      </c>
    </row>
    <row r="48" ht="76.5">
      <c r="E48" s="14" t="s">
        <v>184</v>
      </c>
    </row>
    <row r="49" spans="1:16" ht="12.75">
      <c r="A49" s="7">
        <v>19</v>
      </c>
      <c r="B49" s="7" t="s">
        <v>44</v>
      </c>
      <c r="C49" s="7" t="s">
        <v>179</v>
      </c>
      <c r="D49" s="7" t="s">
        <v>160</v>
      </c>
      <c r="E49" s="7" t="s">
        <v>185</v>
      </c>
      <c r="F49" s="7" t="s">
        <v>96</v>
      </c>
      <c r="G49" s="9">
        <v>473.824</v>
      </c>
      <c r="H49" s="13"/>
      <c r="I49" s="12">
        <f>ROUND((H49*G49),2)</f>
      </c>
      <c r="O49">
        <f>rekapitulace!H8</f>
      </c>
      <c r="P49">
        <f>O49/100*I49</f>
      </c>
    </row>
    <row r="50" ht="76.5">
      <c r="E50" s="14" t="s">
        <v>144</v>
      </c>
    </row>
    <row r="51" spans="1:16" ht="12.75" customHeight="1">
      <c r="A51" s="15"/>
      <c r="B51" s="15"/>
      <c r="C51" s="15" t="s">
        <v>23</v>
      </c>
      <c r="D51" s="15"/>
      <c r="E51" s="15" t="s">
        <v>93</v>
      </c>
      <c r="F51" s="15"/>
      <c r="G51" s="15"/>
      <c r="H51" s="15"/>
      <c r="I51" s="15">
        <f>SUM(I27:I50)</f>
      </c>
      <c r="P51">
        <f>ROUND(SUM(P27:P50),2)</f>
      </c>
    </row>
    <row r="53" spans="1:9" ht="12.75" customHeight="1">
      <c r="A53" s="8"/>
      <c r="B53" s="8"/>
      <c r="C53" s="8" t="s">
        <v>34</v>
      </c>
      <c r="D53" s="8"/>
      <c r="E53" s="8" t="s">
        <v>186</v>
      </c>
      <c r="F53" s="8"/>
      <c r="G53" s="10"/>
      <c r="H53" s="8"/>
      <c r="I53" s="10"/>
    </row>
    <row r="54" spans="1:16" ht="12.75">
      <c r="A54" s="7">
        <v>20</v>
      </c>
      <c r="B54" s="7" t="s">
        <v>44</v>
      </c>
      <c r="C54" s="7" t="s">
        <v>187</v>
      </c>
      <c r="D54" s="7" t="s">
        <v>70</v>
      </c>
      <c r="E54" s="7" t="s">
        <v>188</v>
      </c>
      <c r="F54" s="7" t="s">
        <v>105</v>
      </c>
      <c r="G54" s="9">
        <v>77.5</v>
      </c>
      <c r="H54" s="13"/>
      <c r="I54" s="12">
        <f>ROUND((H54*G54),2)</f>
      </c>
      <c r="O54">
        <f>rekapitulace!H8</f>
      </c>
      <c r="P54">
        <f>O54/100*I54</f>
      </c>
    </row>
    <row r="55" ht="204">
      <c r="E55" s="14" t="s">
        <v>189</v>
      </c>
    </row>
    <row r="56" spans="1:16" ht="12.75" customHeight="1">
      <c r="A56" s="15"/>
      <c r="B56" s="15"/>
      <c r="C56" s="15" t="s">
        <v>34</v>
      </c>
      <c r="D56" s="15"/>
      <c r="E56" s="15" t="s">
        <v>186</v>
      </c>
      <c r="F56" s="15"/>
      <c r="G56" s="15"/>
      <c r="H56" s="15"/>
      <c r="I56" s="15">
        <f>SUM(I54:I55)</f>
      </c>
      <c r="P56">
        <f>ROUND(SUM(P54:P55),2)</f>
      </c>
    </row>
    <row r="58" spans="1:9" ht="12.75" customHeight="1">
      <c r="A58" s="8"/>
      <c r="B58" s="8"/>
      <c r="C58" s="8" t="s">
        <v>41</v>
      </c>
      <c r="D58" s="8"/>
      <c r="E58" s="8" t="s">
        <v>113</v>
      </c>
      <c r="F58" s="8"/>
      <c r="G58" s="10"/>
      <c r="H58" s="8"/>
      <c r="I58" s="10"/>
    </row>
    <row r="59" spans="1:16" ht="12.75">
      <c r="A59" s="7">
        <v>21</v>
      </c>
      <c r="B59" s="7" t="s">
        <v>44</v>
      </c>
      <c r="C59" s="7" t="s">
        <v>190</v>
      </c>
      <c r="D59" s="7" t="s">
        <v>46</v>
      </c>
      <c r="E59" s="7" t="s">
        <v>191</v>
      </c>
      <c r="F59" s="7" t="s">
        <v>100</v>
      </c>
      <c r="G59" s="9">
        <v>309.5</v>
      </c>
      <c r="H59" s="13"/>
      <c r="I59" s="12">
        <f>ROUND((H59*G59),2)</f>
      </c>
      <c r="O59">
        <f>rekapitulace!H8</f>
      </c>
      <c r="P59">
        <f>O59/100*I59</f>
      </c>
    </row>
    <row r="60" ht="114.75">
      <c r="E60" s="14" t="s">
        <v>192</v>
      </c>
    </row>
    <row r="61" spans="1:16" ht="12.75">
      <c r="A61" s="7">
        <v>22</v>
      </c>
      <c r="B61" s="7" t="s">
        <v>44</v>
      </c>
      <c r="C61" s="7" t="s">
        <v>193</v>
      </c>
      <c r="D61" s="7" t="s">
        <v>46</v>
      </c>
      <c r="E61" s="7" t="s">
        <v>194</v>
      </c>
      <c r="F61" s="7" t="s">
        <v>100</v>
      </c>
      <c r="G61" s="9">
        <v>672</v>
      </c>
      <c r="H61" s="13"/>
      <c r="I61" s="12">
        <f>ROUND((H61*G61),2)</f>
      </c>
      <c r="O61">
        <f>rekapitulace!H8</f>
      </c>
      <c r="P61">
        <f>O61/100*I61</f>
      </c>
    </row>
    <row r="62" ht="255">
      <c r="E62" s="14" t="s">
        <v>195</v>
      </c>
    </row>
    <row r="63" spans="1:16" ht="12.75">
      <c r="A63" s="7">
        <v>23</v>
      </c>
      <c r="B63" s="7" t="s">
        <v>44</v>
      </c>
      <c r="C63" s="7" t="s">
        <v>196</v>
      </c>
      <c r="D63" s="7" t="s">
        <v>46</v>
      </c>
      <c r="E63" s="7" t="s">
        <v>197</v>
      </c>
      <c r="F63" s="7" t="s">
        <v>100</v>
      </c>
      <c r="G63" s="9">
        <v>104</v>
      </c>
      <c r="H63" s="13"/>
      <c r="I63" s="12">
        <f>ROUND((H63*G63),2)</f>
      </c>
      <c r="O63">
        <f>rekapitulace!H8</f>
      </c>
      <c r="P63">
        <f>O63/100*I63</f>
      </c>
    </row>
    <row r="64" ht="242.25">
      <c r="E64" s="14" t="s">
        <v>198</v>
      </c>
    </row>
    <row r="65" spans="1:16" ht="12.75">
      <c r="A65" s="7">
        <v>24</v>
      </c>
      <c r="B65" s="7" t="s">
        <v>44</v>
      </c>
      <c r="C65" s="7" t="s">
        <v>199</v>
      </c>
      <c r="D65" s="7" t="s">
        <v>46</v>
      </c>
      <c r="E65" s="7" t="s">
        <v>200</v>
      </c>
      <c r="F65" s="7" t="s">
        <v>86</v>
      </c>
      <c r="G65" s="9">
        <v>18</v>
      </c>
      <c r="H65" s="13"/>
      <c r="I65" s="12">
        <f>ROUND((H65*G65),2)</f>
      </c>
      <c r="O65">
        <f>rekapitulace!H8</f>
      </c>
      <c r="P65">
        <f>O65/100*I65</f>
      </c>
    </row>
    <row r="66" ht="409.5">
      <c r="E66" s="14" t="s">
        <v>201</v>
      </c>
    </row>
    <row r="67" spans="1:16" ht="12.75">
      <c r="A67" s="7">
        <v>25</v>
      </c>
      <c r="B67" s="7" t="s">
        <v>44</v>
      </c>
      <c r="C67" s="7" t="s">
        <v>202</v>
      </c>
      <c r="D67" s="7" t="s">
        <v>46</v>
      </c>
      <c r="E67" s="7" t="s">
        <v>203</v>
      </c>
      <c r="F67" s="7" t="s">
        <v>86</v>
      </c>
      <c r="G67" s="9">
        <v>3</v>
      </c>
      <c r="H67" s="13"/>
      <c r="I67" s="12">
        <f>ROUND((H67*G67),2)</f>
      </c>
      <c r="O67">
        <f>rekapitulace!H8</f>
      </c>
      <c r="P67">
        <f>O67/100*I67</f>
      </c>
    </row>
    <row r="68" ht="38.25">
      <c r="E68" s="14" t="s">
        <v>204</v>
      </c>
    </row>
    <row r="69" spans="1:16" ht="12.75">
      <c r="A69" s="7">
        <v>26</v>
      </c>
      <c r="B69" s="7" t="s">
        <v>44</v>
      </c>
      <c r="C69" s="7" t="s">
        <v>205</v>
      </c>
      <c r="D69" s="7" t="s">
        <v>46</v>
      </c>
      <c r="E69" s="7" t="s">
        <v>206</v>
      </c>
      <c r="F69" s="7" t="s">
        <v>86</v>
      </c>
      <c r="G69" s="9">
        <v>13</v>
      </c>
      <c r="H69" s="13"/>
      <c r="I69" s="12">
        <f>ROUND((H69*G69),2)</f>
      </c>
      <c r="O69">
        <f>rekapitulace!H8</f>
      </c>
      <c r="P69">
        <f>O69/100*I69</f>
      </c>
    </row>
    <row r="70" ht="25.5">
      <c r="E70" s="14" t="s">
        <v>207</v>
      </c>
    </row>
    <row r="71" spans="1:16" ht="12.75">
      <c r="A71" s="7">
        <v>27</v>
      </c>
      <c r="B71" s="7" t="s">
        <v>44</v>
      </c>
      <c r="C71" s="7" t="s">
        <v>208</v>
      </c>
      <c r="D71" s="7" t="s">
        <v>46</v>
      </c>
      <c r="E71" s="7" t="s">
        <v>209</v>
      </c>
      <c r="F71" s="7" t="s">
        <v>100</v>
      </c>
      <c r="G71" s="9">
        <v>576</v>
      </c>
      <c r="H71" s="13"/>
      <c r="I71" s="12">
        <f>ROUND((H71*G71),2)</f>
      </c>
      <c r="O71">
        <f>rekapitulace!H8</f>
      </c>
      <c r="P71">
        <f>O71/100*I71</f>
      </c>
    </row>
    <row r="72" ht="114.75">
      <c r="E72" s="14" t="s">
        <v>210</v>
      </c>
    </row>
    <row r="73" spans="1:16" ht="12.75">
      <c r="A73" s="7">
        <v>28</v>
      </c>
      <c r="B73" s="7" t="s">
        <v>44</v>
      </c>
      <c r="C73" s="7" t="s">
        <v>114</v>
      </c>
      <c r="D73" s="7" t="s">
        <v>46</v>
      </c>
      <c r="E73" s="7" t="s">
        <v>115</v>
      </c>
      <c r="F73" s="7" t="s">
        <v>100</v>
      </c>
      <c r="G73" s="9">
        <v>19</v>
      </c>
      <c r="H73" s="13"/>
      <c r="I73" s="12">
        <f>ROUND((H73*G73),2)</f>
      </c>
      <c r="O73">
        <f>rekapitulace!H8</f>
      </c>
      <c r="P73">
        <f>O73/100*I73</f>
      </c>
    </row>
    <row r="74" ht="89.25">
      <c r="E74" s="14" t="s">
        <v>211</v>
      </c>
    </row>
    <row r="75" spans="1:16" ht="12.75">
      <c r="A75" s="7">
        <v>29</v>
      </c>
      <c r="B75" s="7" t="s">
        <v>44</v>
      </c>
      <c r="C75" s="7" t="s">
        <v>212</v>
      </c>
      <c r="D75" s="7" t="s">
        <v>160</v>
      </c>
      <c r="E75" s="7" t="s">
        <v>213</v>
      </c>
      <c r="F75" s="7" t="s">
        <v>96</v>
      </c>
      <c r="G75" s="9">
        <v>318.96</v>
      </c>
      <c r="H75" s="13"/>
      <c r="I75" s="12">
        <f>ROUND((H75*G75),2)</f>
      </c>
      <c r="O75">
        <f>rekapitulace!H8</f>
      </c>
      <c r="P75">
        <f>O75/100*I75</f>
      </c>
    </row>
    <row r="76" ht="293.25">
      <c r="E76" s="14" t="s">
        <v>214</v>
      </c>
    </row>
    <row r="77" spans="1:16" ht="12.75">
      <c r="A77" s="7">
        <v>30</v>
      </c>
      <c r="B77" s="7" t="s">
        <v>44</v>
      </c>
      <c r="C77" s="7" t="s">
        <v>215</v>
      </c>
      <c r="D77" s="7" t="s">
        <v>160</v>
      </c>
      <c r="E77" s="7" t="s">
        <v>216</v>
      </c>
      <c r="F77" s="7" t="s">
        <v>96</v>
      </c>
      <c r="G77" s="9">
        <v>3169.742</v>
      </c>
      <c r="H77" s="13"/>
      <c r="I77" s="12">
        <f>ROUND((H77*G77),2)</f>
      </c>
      <c r="O77">
        <f>rekapitulace!H8</f>
      </c>
      <c r="P77">
        <f>O77/100*I77</f>
      </c>
    </row>
    <row r="78" ht="409.5">
      <c r="E78" s="14" t="s">
        <v>217</v>
      </c>
    </row>
    <row r="79" spans="1:16" ht="12.75">
      <c r="A79" s="7">
        <v>31</v>
      </c>
      <c r="B79" s="7" t="s">
        <v>44</v>
      </c>
      <c r="C79" s="7" t="s">
        <v>218</v>
      </c>
      <c r="D79" s="7" t="s">
        <v>46</v>
      </c>
      <c r="E79" s="7" t="s">
        <v>219</v>
      </c>
      <c r="F79" s="7" t="s">
        <v>147</v>
      </c>
      <c r="G79" s="9">
        <v>24.4</v>
      </c>
      <c r="H79" s="13"/>
      <c r="I79" s="12">
        <f>ROUND((H79*G79),2)</f>
      </c>
      <c r="O79">
        <f>rekapitulace!H8</f>
      </c>
      <c r="P79">
        <f>O79/100*I79</f>
      </c>
    </row>
    <row r="80" ht="191.25">
      <c r="E80" s="14" t="s">
        <v>220</v>
      </c>
    </row>
    <row r="81" spans="1:16" ht="12.75">
      <c r="A81" s="7">
        <v>32</v>
      </c>
      <c r="B81" s="7" t="s">
        <v>44</v>
      </c>
      <c r="C81" s="7" t="s">
        <v>221</v>
      </c>
      <c r="D81" s="7" t="s">
        <v>46</v>
      </c>
      <c r="E81" s="7" t="s">
        <v>222</v>
      </c>
      <c r="F81" s="7" t="s">
        <v>100</v>
      </c>
      <c r="G81" s="9">
        <v>49.6</v>
      </c>
      <c r="H81" s="13"/>
      <c r="I81" s="12">
        <f>ROUND((H81*G81),2)</f>
      </c>
      <c r="O81">
        <f>rekapitulace!H8</f>
      </c>
      <c r="P81">
        <f>O81/100*I81</f>
      </c>
    </row>
    <row r="82" ht="127.5">
      <c r="E82" s="14" t="s">
        <v>223</v>
      </c>
    </row>
    <row r="83" spans="1:16" ht="12.75">
      <c r="A83" s="7">
        <v>33</v>
      </c>
      <c r="B83" s="7" t="s">
        <v>44</v>
      </c>
      <c r="C83" s="7" t="s">
        <v>224</v>
      </c>
      <c r="D83" s="7" t="s">
        <v>46</v>
      </c>
      <c r="E83" s="7" t="s">
        <v>225</v>
      </c>
      <c r="F83" s="7" t="s">
        <v>86</v>
      </c>
      <c r="G83" s="9">
        <v>160</v>
      </c>
      <c r="H83" s="13"/>
      <c r="I83" s="12">
        <f>ROUND((H83*G83),2)</f>
      </c>
      <c r="O83">
        <f>rekapitulace!H8</f>
      </c>
      <c r="P83">
        <f>O83/100*I83</f>
      </c>
    </row>
    <row r="84" ht="178.5">
      <c r="E84" s="14" t="s">
        <v>226</v>
      </c>
    </row>
    <row r="85" spans="1:16" ht="12.75">
      <c r="A85" s="7">
        <v>34</v>
      </c>
      <c r="B85" s="7" t="s">
        <v>44</v>
      </c>
      <c r="C85" s="7" t="s">
        <v>227</v>
      </c>
      <c r="D85" s="7" t="s">
        <v>46</v>
      </c>
      <c r="E85" s="7" t="s">
        <v>228</v>
      </c>
      <c r="F85" s="7" t="s">
        <v>86</v>
      </c>
      <c r="G85" s="9">
        <v>40</v>
      </c>
      <c r="H85" s="13"/>
      <c r="I85" s="12">
        <f>ROUND((H85*G85),2)</f>
      </c>
      <c r="O85">
        <f>rekapitulace!H8</f>
      </c>
      <c r="P85">
        <f>O85/100*I85</f>
      </c>
    </row>
    <row r="86" ht="153">
      <c r="E86" s="14" t="s">
        <v>229</v>
      </c>
    </row>
    <row r="87" spans="1:16" ht="12.75">
      <c r="A87" s="7">
        <v>35</v>
      </c>
      <c r="B87" s="7" t="s">
        <v>44</v>
      </c>
      <c r="C87" s="7" t="s">
        <v>230</v>
      </c>
      <c r="D87" s="7" t="s">
        <v>160</v>
      </c>
      <c r="E87" s="7" t="s">
        <v>231</v>
      </c>
      <c r="F87" s="7" t="s">
        <v>105</v>
      </c>
      <c r="G87" s="9">
        <v>3622.2</v>
      </c>
      <c r="H87" s="13"/>
      <c r="I87" s="12">
        <f>ROUND((H87*G87),2)</f>
      </c>
      <c r="O87">
        <f>rekapitulace!H8</f>
      </c>
      <c r="P87">
        <f>O87/100*I87</f>
      </c>
    </row>
    <row r="88" ht="127.5">
      <c r="E88" s="14" t="s">
        <v>232</v>
      </c>
    </row>
    <row r="89" spans="1:16" ht="12.75" customHeight="1">
      <c r="A89" s="15"/>
      <c r="B89" s="15"/>
      <c r="C89" s="15" t="s">
        <v>41</v>
      </c>
      <c r="D89" s="15"/>
      <c r="E89" s="15" t="s">
        <v>113</v>
      </c>
      <c r="F89" s="15"/>
      <c r="G89" s="15"/>
      <c r="H89" s="15"/>
      <c r="I89" s="15">
        <f>SUM(I59:I88)</f>
      </c>
      <c r="P89">
        <f>ROUND(SUM(P59:P88),2)</f>
      </c>
    </row>
    <row r="91" spans="1:16" ht="12.75" customHeight="1">
      <c r="A91" s="15"/>
      <c r="B91" s="15"/>
      <c r="C91" s="15"/>
      <c r="D91" s="15"/>
      <c r="E91" s="15" t="s">
        <v>123</v>
      </c>
      <c r="F91" s="15"/>
      <c r="G91" s="15"/>
      <c r="H91" s="15"/>
      <c r="I91" s="15">
        <f>+I24+I51+I56+I89</f>
      </c>
      <c r="P91">
        <f>+P24+P51+P56+P89</f>
      </c>
    </row>
    <row r="93" spans="1:9" ht="12.75" customHeight="1">
      <c r="A93" s="8" t="s">
        <v>124</v>
      </c>
      <c r="B93" s="8"/>
      <c r="C93" s="8"/>
      <c r="D93" s="8"/>
      <c r="E93" s="8"/>
      <c r="F93" s="8"/>
      <c r="G93" s="8"/>
      <c r="H93" s="8"/>
      <c r="I93" s="8"/>
    </row>
    <row r="94" spans="1:9" ht="12.75" customHeight="1">
      <c r="A94" s="8"/>
      <c r="B94" s="8"/>
      <c r="C94" s="8"/>
      <c r="D94" s="8"/>
      <c r="E94" s="8" t="s">
        <v>125</v>
      </c>
      <c r="F94" s="8"/>
      <c r="G94" s="8"/>
      <c r="H94" s="8"/>
      <c r="I94" s="8"/>
    </row>
    <row r="95" spans="1:16" ht="12.75" customHeight="1">
      <c r="A95" s="15"/>
      <c r="B95" s="15"/>
      <c r="C95" s="15"/>
      <c r="D95" s="15"/>
      <c r="E95" s="15" t="s">
        <v>126</v>
      </c>
      <c r="F95" s="15"/>
      <c r="G95" s="15"/>
      <c r="H95" s="15"/>
      <c r="I95" s="15">
        <v>0</v>
      </c>
      <c r="P95">
        <v>0</v>
      </c>
    </row>
    <row r="96" spans="1:9" ht="12.75" customHeight="1">
      <c r="A96" s="15"/>
      <c r="B96" s="15"/>
      <c r="C96" s="15"/>
      <c r="D96" s="15"/>
      <c r="E96" s="15" t="s">
        <v>127</v>
      </c>
      <c r="F96" s="15"/>
      <c r="G96" s="15"/>
      <c r="H96" s="15"/>
      <c r="I96" s="15"/>
    </row>
    <row r="97" spans="1:16" ht="12.75" customHeight="1">
      <c r="A97" s="15"/>
      <c r="B97" s="15"/>
      <c r="C97" s="15"/>
      <c r="D97" s="15"/>
      <c r="E97" s="15" t="s">
        <v>128</v>
      </c>
      <c r="F97" s="15"/>
      <c r="G97" s="15"/>
      <c r="H97" s="15"/>
      <c r="I97" s="15">
        <v>0</v>
      </c>
      <c r="P97">
        <v>0</v>
      </c>
    </row>
    <row r="98" spans="1:16" ht="12.75" customHeight="1">
      <c r="A98" s="15"/>
      <c r="B98" s="15"/>
      <c r="C98" s="15"/>
      <c r="D98" s="15"/>
      <c r="E98" s="15" t="s">
        <v>129</v>
      </c>
      <c r="F98" s="15"/>
      <c r="G98" s="15"/>
      <c r="H98" s="15"/>
      <c r="I98" s="15">
        <f>I95+I97</f>
      </c>
      <c r="P98">
        <f>P95+P97</f>
      </c>
    </row>
    <row r="100" spans="1:16" ht="12.75" customHeight="1">
      <c r="A100" s="15"/>
      <c r="B100" s="15"/>
      <c r="C100" s="15"/>
      <c r="D100" s="15"/>
      <c r="E100" s="15" t="s">
        <v>129</v>
      </c>
      <c r="F100" s="15"/>
      <c r="G100" s="15"/>
      <c r="H100" s="15"/>
      <c r="I100" s="15">
        <f>I91+I98</f>
      </c>
      <c r="P100">
        <f>P91+P98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8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233</v>
      </c>
      <c r="D5" s="5"/>
      <c r="E5" s="5" t="s">
        <v>234</v>
      </c>
    </row>
    <row r="6" spans="1:5" ht="12.75" customHeight="1">
      <c r="A6" t="s">
        <v>17</v>
      </c>
      <c r="C6" s="5" t="s">
        <v>233</v>
      </c>
      <c r="D6" s="5"/>
      <c r="E6" s="5" t="s">
        <v>234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136</v>
      </c>
      <c r="E12" s="7" t="s">
        <v>235</v>
      </c>
      <c r="F12" s="7" t="s">
        <v>96</v>
      </c>
      <c r="G12" s="9">
        <v>148</v>
      </c>
      <c r="H12" s="13"/>
      <c r="I12" s="12">
        <f>ROUND((H12*G12),2)</f>
      </c>
      <c r="O12">
        <f>rekapitulace!H8</f>
      </c>
      <c r="P12">
        <f>O12/100*I12</f>
      </c>
    </row>
    <row r="13" ht="63.75">
      <c r="E13" s="14" t="s">
        <v>236</v>
      </c>
    </row>
    <row r="14" spans="1:16" ht="12.75">
      <c r="A14" s="7">
        <v>2</v>
      </c>
      <c r="B14" s="7" t="s">
        <v>44</v>
      </c>
      <c r="C14" s="7" t="s">
        <v>132</v>
      </c>
      <c r="D14" s="7" t="s">
        <v>142</v>
      </c>
      <c r="E14" s="7" t="s">
        <v>143</v>
      </c>
      <c r="F14" s="7" t="s">
        <v>96</v>
      </c>
      <c r="G14" s="9">
        <v>119.9</v>
      </c>
      <c r="H14" s="13"/>
      <c r="I14" s="12">
        <f>ROUND((H14*G14),2)</f>
      </c>
      <c r="O14">
        <f>rekapitulace!H8</f>
      </c>
      <c r="P14">
        <f>O14/100*I14</f>
      </c>
    </row>
    <row r="15" ht="178.5">
      <c r="E15" s="14" t="s">
        <v>237</v>
      </c>
    </row>
    <row r="16" spans="1:16" ht="12.75" customHeight="1">
      <c r="A16" s="15"/>
      <c r="B16" s="15"/>
      <c r="C16" s="15" t="s">
        <v>43</v>
      </c>
      <c r="D16" s="15"/>
      <c r="E16" s="15" t="s">
        <v>42</v>
      </c>
      <c r="F16" s="15"/>
      <c r="G16" s="15"/>
      <c r="H16" s="15"/>
      <c r="I16" s="15">
        <f>SUM(I12:I15)</f>
      </c>
      <c r="P16">
        <f>ROUND(SUM(P12:P15),2)</f>
      </c>
    </row>
    <row r="18" spans="1:9" ht="12.75" customHeight="1">
      <c r="A18" s="8"/>
      <c r="B18" s="8"/>
      <c r="C18" s="8" t="s">
        <v>23</v>
      </c>
      <c r="D18" s="8"/>
      <c r="E18" s="8" t="s">
        <v>93</v>
      </c>
      <c r="F18" s="8"/>
      <c r="G18" s="10"/>
      <c r="H18" s="8"/>
      <c r="I18" s="10"/>
    </row>
    <row r="19" spans="1:16" ht="12.75">
      <c r="A19" s="7">
        <v>3</v>
      </c>
      <c r="B19" s="7" t="s">
        <v>44</v>
      </c>
      <c r="C19" s="7" t="s">
        <v>238</v>
      </c>
      <c r="D19" s="7" t="s">
        <v>160</v>
      </c>
      <c r="E19" s="7" t="s">
        <v>239</v>
      </c>
      <c r="F19" s="7" t="s">
        <v>105</v>
      </c>
      <c r="G19" s="9">
        <v>1169</v>
      </c>
      <c r="H19" s="13"/>
      <c r="I19" s="12">
        <f>ROUND((H19*G19),2)</f>
      </c>
      <c r="O19">
        <f>rekapitulace!H8</f>
      </c>
      <c r="P19">
        <f>O19/100*I19</f>
      </c>
    </row>
    <row r="20" ht="229.5">
      <c r="E20" s="14" t="s">
        <v>240</v>
      </c>
    </row>
    <row r="21" spans="1:16" ht="12.75">
      <c r="A21" s="7">
        <v>4</v>
      </c>
      <c r="B21" s="7" t="s">
        <v>44</v>
      </c>
      <c r="C21" s="7" t="s">
        <v>94</v>
      </c>
      <c r="D21" s="7" t="s">
        <v>46</v>
      </c>
      <c r="E21" s="7" t="s">
        <v>95</v>
      </c>
      <c r="F21" s="7" t="s">
        <v>96</v>
      </c>
      <c r="G21" s="9">
        <v>669.976</v>
      </c>
      <c r="H21" s="13"/>
      <c r="I21" s="12">
        <f>ROUND((H21*G21),2)</f>
      </c>
      <c r="O21">
        <f>rekapitulace!H8</f>
      </c>
      <c r="P21">
        <f>O21/100*I21</f>
      </c>
    </row>
    <row r="22" ht="409.5">
      <c r="E22" s="14" t="s">
        <v>241</v>
      </c>
    </row>
    <row r="23" spans="1:16" ht="12.75">
      <c r="A23" s="7">
        <v>5</v>
      </c>
      <c r="B23" s="7" t="s">
        <v>44</v>
      </c>
      <c r="C23" s="7" t="s">
        <v>98</v>
      </c>
      <c r="D23" s="7" t="s">
        <v>46</v>
      </c>
      <c r="E23" s="7" t="s">
        <v>242</v>
      </c>
      <c r="F23" s="7" t="s">
        <v>100</v>
      </c>
      <c r="G23" s="9">
        <v>16.4</v>
      </c>
      <c r="H23" s="13"/>
      <c r="I23" s="12">
        <f>ROUND((H23*G23),2)</f>
      </c>
      <c r="O23">
        <f>rekapitulace!H8</f>
      </c>
      <c r="P23">
        <f>O23/100*I23</f>
      </c>
    </row>
    <row r="24" ht="114.75">
      <c r="E24" s="14" t="s">
        <v>243</v>
      </c>
    </row>
    <row r="25" spans="1:16" ht="12.75">
      <c r="A25" s="7">
        <v>6</v>
      </c>
      <c r="B25" s="7" t="s">
        <v>44</v>
      </c>
      <c r="C25" s="7" t="s">
        <v>244</v>
      </c>
      <c r="D25" s="7" t="s">
        <v>46</v>
      </c>
      <c r="E25" s="7" t="s">
        <v>245</v>
      </c>
      <c r="F25" s="7" t="s">
        <v>100</v>
      </c>
      <c r="G25" s="9">
        <v>200</v>
      </c>
      <c r="H25" s="13"/>
      <c r="I25" s="12">
        <f>ROUND((H25*G25),2)</f>
      </c>
      <c r="O25">
        <f>rekapitulace!H8</f>
      </c>
      <c r="P25">
        <f>O25/100*I25</f>
      </c>
    </row>
    <row r="26" ht="178.5">
      <c r="E26" s="14" t="s">
        <v>246</v>
      </c>
    </row>
    <row r="27" spans="1:16" ht="12.75">
      <c r="A27" s="7">
        <v>7</v>
      </c>
      <c r="B27" s="7" t="s">
        <v>44</v>
      </c>
      <c r="C27" s="7" t="s">
        <v>167</v>
      </c>
      <c r="D27" s="7" t="s">
        <v>139</v>
      </c>
      <c r="E27" s="7" t="s">
        <v>247</v>
      </c>
      <c r="F27" s="7" t="s">
        <v>96</v>
      </c>
      <c r="G27" s="9">
        <v>69.375</v>
      </c>
      <c r="H27" s="13"/>
      <c r="I27" s="12">
        <f>ROUND((H27*G27),2)</f>
      </c>
      <c r="O27">
        <f>rekapitulace!H8</f>
      </c>
      <c r="P27">
        <f>O27/100*I27</f>
      </c>
    </row>
    <row r="28" ht="369.75">
      <c r="E28" s="14" t="s">
        <v>248</v>
      </c>
    </row>
    <row r="29" spans="1:16" ht="12.75">
      <c r="A29" s="7">
        <v>8</v>
      </c>
      <c r="B29" s="7" t="s">
        <v>44</v>
      </c>
      <c r="C29" s="7" t="s">
        <v>249</v>
      </c>
      <c r="D29" s="7" t="s">
        <v>46</v>
      </c>
      <c r="E29" s="7" t="s">
        <v>250</v>
      </c>
      <c r="F29" s="7" t="s">
        <v>96</v>
      </c>
      <c r="G29" s="9">
        <v>27.75</v>
      </c>
      <c r="H29" s="13"/>
      <c r="I29" s="12">
        <f>ROUND((H29*G29),2)</f>
      </c>
      <c r="O29">
        <f>rekapitulace!H8</f>
      </c>
      <c r="P29">
        <f>O29/100*I29</f>
      </c>
    </row>
    <row r="30" ht="395.25">
      <c r="E30" s="14" t="s">
        <v>251</v>
      </c>
    </row>
    <row r="31" spans="1:16" ht="12.75">
      <c r="A31" s="7">
        <v>9</v>
      </c>
      <c r="B31" s="7" t="s">
        <v>44</v>
      </c>
      <c r="C31" s="7" t="s">
        <v>252</v>
      </c>
      <c r="D31" s="7" t="s">
        <v>46</v>
      </c>
      <c r="E31" s="7" t="s">
        <v>253</v>
      </c>
      <c r="F31" s="7" t="s">
        <v>96</v>
      </c>
      <c r="G31" s="9">
        <v>27.75</v>
      </c>
      <c r="H31" s="13"/>
      <c r="I31" s="12">
        <f>ROUND((H31*G31),2)</f>
      </c>
      <c r="O31">
        <f>rekapitulace!H8</f>
      </c>
      <c r="P31">
        <f>O31/100*I31</f>
      </c>
    </row>
    <row r="32" ht="63.75">
      <c r="E32" s="14" t="s">
        <v>254</v>
      </c>
    </row>
    <row r="33" spans="1:16" ht="12.75">
      <c r="A33" s="7">
        <v>10</v>
      </c>
      <c r="B33" s="7" t="s">
        <v>44</v>
      </c>
      <c r="C33" s="7" t="s">
        <v>252</v>
      </c>
      <c r="D33" s="7" t="s">
        <v>182</v>
      </c>
      <c r="E33" s="7" t="s">
        <v>255</v>
      </c>
      <c r="F33" s="7" t="s">
        <v>96</v>
      </c>
      <c r="G33" s="9">
        <v>69.375</v>
      </c>
      <c r="H33" s="13"/>
      <c r="I33" s="12">
        <f>ROUND((H33*G33),2)</f>
      </c>
      <c r="O33">
        <f>rekapitulace!H8</f>
      </c>
      <c r="P33">
        <f>O33/100*I33</f>
      </c>
    </row>
    <row r="34" ht="63.75">
      <c r="E34" s="14" t="s">
        <v>256</v>
      </c>
    </row>
    <row r="35" spans="1:16" ht="12.75">
      <c r="A35" s="7">
        <v>11</v>
      </c>
      <c r="B35" s="7" t="s">
        <v>44</v>
      </c>
      <c r="C35" s="7" t="s">
        <v>257</v>
      </c>
      <c r="D35" s="7" t="s">
        <v>160</v>
      </c>
      <c r="E35" s="7" t="s">
        <v>258</v>
      </c>
      <c r="F35" s="7" t="s">
        <v>96</v>
      </c>
      <c r="G35" s="9">
        <v>3</v>
      </c>
      <c r="H35" s="13"/>
      <c r="I35" s="12">
        <f>ROUND((H35*G35),2)</f>
      </c>
      <c r="O35">
        <f>rekapitulace!H8</f>
      </c>
      <c r="P35">
        <f>O35/100*I35</f>
      </c>
    </row>
    <row r="36" ht="51">
      <c r="E36" s="14" t="s">
        <v>259</v>
      </c>
    </row>
    <row r="37" spans="1:16" ht="12.75">
      <c r="A37" s="7">
        <v>12</v>
      </c>
      <c r="B37" s="7" t="s">
        <v>44</v>
      </c>
      <c r="C37" s="7" t="s">
        <v>179</v>
      </c>
      <c r="D37" s="7" t="s">
        <v>46</v>
      </c>
      <c r="E37" s="7" t="s">
        <v>260</v>
      </c>
      <c r="F37" s="7" t="s">
        <v>96</v>
      </c>
      <c r="G37" s="9">
        <v>27.75</v>
      </c>
      <c r="H37" s="13"/>
      <c r="I37" s="12">
        <f>ROUND((H37*G37),2)</f>
      </c>
      <c r="O37">
        <f>rekapitulace!H8</f>
      </c>
      <c r="P37">
        <f>O37/100*I37</f>
      </c>
    </row>
    <row r="38" ht="102">
      <c r="E38" s="14" t="s">
        <v>261</v>
      </c>
    </row>
    <row r="39" spans="1:16" ht="12.75">
      <c r="A39" s="7">
        <v>13</v>
      </c>
      <c r="B39" s="7" t="s">
        <v>44</v>
      </c>
      <c r="C39" s="7" t="s">
        <v>179</v>
      </c>
      <c r="D39" s="7" t="s">
        <v>182</v>
      </c>
      <c r="E39" s="7" t="s">
        <v>183</v>
      </c>
      <c r="F39" s="7" t="s">
        <v>96</v>
      </c>
      <c r="G39" s="9">
        <v>69.375</v>
      </c>
      <c r="H39" s="13"/>
      <c r="I39" s="12">
        <f>ROUND((H39*G39),2)</f>
      </c>
      <c r="O39">
        <f>rekapitulace!H8</f>
      </c>
      <c r="P39">
        <f>O39/100*I39</f>
      </c>
    </row>
    <row r="40" ht="63.75">
      <c r="E40" s="14" t="s">
        <v>262</v>
      </c>
    </row>
    <row r="41" spans="1:16" ht="12.75">
      <c r="A41" s="7">
        <v>14</v>
      </c>
      <c r="B41" s="7" t="s">
        <v>44</v>
      </c>
      <c r="C41" s="7" t="s">
        <v>263</v>
      </c>
      <c r="D41" s="7" t="s">
        <v>46</v>
      </c>
      <c r="E41" s="7" t="s">
        <v>264</v>
      </c>
      <c r="F41" s="7" t="s">
        <v>96</v>
      </c>
      <c r="G41" s="9">
        <v>27.75</v>
      </c>
      <c r="H41" s="13"/>
      <c r="I41" s="12">
        <f>ROUND((H41*G41),2)</f>
      </c>
      <c r="O41">
        <f>rekapitulace!H8</f>
      </c>
      <c r="P41">
        <f>O41/100*I41</f>
      </c>
    </row>
    <row r="42" ht="76.5">
      <c r="E42" s="14" t="s">
        <v>265</v>
      </c>
    </row>
    <row r="43" spans="1:16" ht="12.75">
      <c r="A43" s="7">
        <v>15</v>
      </c>
      <c r="B43" s="7" t="s">
        <v>44</v>
      </c>
      <c r="C43" s="7" t="s">
        <v>266</v>
      </c>
      <c r="D43" s="7" t="s">
        <v>46</v>
      </c>
      <c r="E43" s="7" t="s">
        <v>267</v>
      </c>
      <c r="F43" s="7" t="s">
        <v>105</v>
      </c>
      <c r="G43" s="9">
        <v>740</v>
      </c>
      <c r="H43" s="13"/>
      <c r="I43" s="12">
        <f>ROUND((H43*G43),2)</f>
      </c>
      <c r="O43">
        <f>rekapitulace!H8</f>
      </c>
      <c r="P43">
        <f>O43/100*I43</f>
      </c>
    </row>
    <row r="44" ht="382.5">
      <c r="E44" s="14" t="s">
        <v>268</v>
      </c>
    </row>
    <row r="45" spans="1:16" ht="12.75">
      <c r="A45" s="7">
        <v>16</v>
      </c>
      <c r="B45" s="7" t="s">
        <v>44</v>
      </c>
      <c r="C45" s="7" t="s">
        <v>269</v>
      </c>
      <c r="D45" s="7" t="s">
        <v>46</v>
      </c>
      <c r="E45" s="7" t="s">
        <v>270</v>
      </c>
      <c r="F45" s="7" t="s">
        <v>105</v>
      </c>
      <c r="G45" s="9">
        <v>462.5</v>
      </c>
      <c r="H45" s="13"/>
      <c r="I45" s="12">
        <f>ROUND((H45*G45),2)</f>
      </c>
      <c r="O45">
        <f>rekapitulace!H8</f>
      </c>
      <c r="P45">
        <f>O45/100*I45</f>
      </c>
    </row>
    <row r="46" ht="89.25">
      <c r="E46" s="14" t="s">
        <v>271</v>
      </c>
    </row>
    <row r="47" spans="1:16" ht="12.75">
      <c r="A47" s="7">
        <v>17</v>
      </c>
      <c r="B47" s="7" t="s">
        <v>44</v>
      </c>
      <c r="C47" s="7" t="s">
        <v>272</v>
      </c>
      <c r="D47" s="7" t="s">
        <v>46</v>
      </c>
      <c r="E47" s="7" t="s">
        <v>273</v>
      </c>
      <c r="F47" s="7" t="s">
        <v>105</v>
      </c>
      <c r="G47" s="9">
        <v>462.5</v>
      </c>
      <c r="H47" s="13"/>
      <c r="I47" s="12">
        <f>ROUND((H47*G47),2)</f>
      </c>
      <c r="O47">
        <f>rekapitulace!H8</f>
      </c>
      <c r="P47">
        <f>O47/100*I47</f>
      </c>
    </row>
    <row r="48" ht="63.75">
      <c r="E48" s="14" t="s">
        <v>274</v>
      </c>
    </row>
    <row r="49" spans="1:16" ht="12.75">
      <c r="A49" s="7">
        <v>18</v>
      </c>
      <c r="B49" s="7" t="s">
        <v>44</v>
      </c>
      <c r="C49" s="7" t="s">
        <v>275</v>
      </c>
      <c r="D49" s="7" t="s">
        <v>46</v>
      </c>
      <c r="E49" s="7" t="s">
        <v>276</v>
      </c>
      <c r="F49" s="7" t="s">
        <v>96</v>
      </c>
      <c r="G49" s="9">
        <v>69.375</v>
      </c>
      <c r="H49" s="13"/>
      <c r="I49" s="12">
        <f>ROUND((H49*G49),2)</f>
      </c>
      <c r="O49">
        <f>rekapitulace!H8</f>
      </c>
      <c r="P49">
        <f>O49/100*I49</f>
      </c>
    </row>
    <row r="50" ht="369.75">
      <c r="E50" s="14" t="s">
        <v>277</v>
      </c>
    </row>
    <row r="51" spans="1:16" ht="12.75">
      <c r="A51" s="7">
        <v>19</v>
      </c>
      <c r="B51" s="7" t="s">
        <v>44</v>
      </c>
      <c r="C51" s="7" t="s">
        <v>278</v>
      </c>
      <c r="D51" s="7" t="s">
        <v>46</v>
      </c>
      <c r="E51" s="7" t="s">
        <v>279</v>
      </c>
      <c r="F51" s="7" t="s">
        <v>105</v>
      </c>
      <c r="G51" s="9">
        <v>462.5</v>
      </c>
      <c r="H51" s="13"/>
      <c r="I51" s="12">
        <f>ROUND((H51*G51),2)</f>
      </c>
      <c r="O51">
        <f>rekapitulace!H8</f>
      </c>
      <c r="P51">
        <f>O51/100*I51</f>
      </c>
    </row>
    <row r="52" ht="140.25">
      <c r="E52" s="14" t="s">
        <v>280</v>
      </c>
    </row>
    <row r="53" spans="1:16" ht="12.75">
      <c r="A53" s="7">
        <v>20</v>
      </c>
      <c r="B53" s="7" t="s">
        <v>44</v>
      </c>
      <c r="C53" s="7" t="s">
        <v>281</v>
      </c>
      <c r="D53" s="7" t="s">
        <v>46</v>
      </c>
      <c r="E53" s="7" t="s">
        <v>282</v>
      </c>
      <c r="F53" s="7" t="s">
        <v>105</v>
      </c>
      <c r="G53" s="9">
        <v>1387.5</v>
      </c>
      <c r="H53" s="13"/>
      <c r="I53" s="12">
        <f>ROUND((H53*G53),2)</f>
      </c>
      <c r="O53">
        <f>rekapitulace!H8</f>
      </c>
      <c r="P53">
        <f>O53/100*I53</f>
      </c>
    </row>
    <row r="54" ht="102">
      <c r="E54" s="14" t="s">
        <v>283</v>
      </c>
    </row>
    <row r="55" spans="1:16" ht="12.75">
      <c r="A55" s="7">
        <v>21</v>
      </c>
      <c r="B55" s="7" t="s">
        <v>44</v>
      </c>
      <c r="C55" s="7" t="s">
        <v>284</v>
      </c>
      <c r="D55" s="7" t="s">
        <v>46</v>
      </c>
      <c r="E55" s="7" t="s">
        <v>285</v>
      </c>
      <c r="F55" s="7" t="s">
        <v>105</v>
      </c>
      <c r="G55" s="9">
        <v>693.75</v>
      </c>
      <c r="H55" s="13"/>
      <c r="I55" s="12">
        <f>ROUND((H55*G55),2)</f>
      </c>
      <c r="O55">
        <f>rekapitulace!H8</f>
      </c>
      <c r="P55">
        <f>O55/100*I55</f>
      </c>
    </row>
    <row r="56" ht="140.25">
      <c r="E56" s="14" t="s">
        <v>286</v>
      </c>
    </row>
    <row r="57" spans="1:16" ht="12.75">
      <c r="A57" s="7">
        <v>22</v>
      </c>
      <c r="B57" s="7" t="s">
        <v>44</v>
      </c>
      <c r="C57" s="7" t="s">
        <v>287</v>
      </c>
      <c r="D57" s="7" t="s">
        <v>46</v>
      </c>
      <c r="E57" s="7" t="s">
        <v>288</v>
      </c>
      <c r="F57" s="7" t="s">
        <v>96</v>
      </c>
      <c r="G57" s="9">
        <v>2.313</v>
      </c>
      <c r="H57" s="13"/>
      <c r="I57" s="12">
        <f>ROUND((H57*G57),2)</f>
      </c>
      <c r="O57">
        <f>rekapitulace!H8</f>
      </c>
      <c r="P57">
        <f>O57/100*I57</f>
      </c>
    </row>
    <row r="58" ht="89.25">
      <c r="E58" s="14" t="s">
        <v>289</v>
      </c>
    </row>
    <row r="59" spans="1:16" ht="12.75" customHeight="1">
      <c r="A59" s="15"/>
      <c r="B59" s="15"/>
      <c r="C59" s="15" t="s">
        <v>23</v>
      </c>
      <c r="D59" s="15"/>
      <c r="E59" s="15" t="s">
        <v>93</v>
      </c>
      <c r="F59" s="15"/>
      <c r="G59" s="15"/>
      <c r="H59" s="15"/>
      <c r="I59" s="15">
        <f>SUM(I19:I58)</f>
      </c>
      <c r="P59">
        <f>ROUND(SUM(P19:P58),2)</f>
      </c>
    </row>
    <row r="61" spans="1:9" ht="12.75" customHeight="1">
      <c r="A61" s="8"/>
      <c r="B61" s="8"/>
      <c r="C61" s="8" t="s">
        <v>37</v>
      </c>
      <c r="D61" s="8"/>
      <c r="E61" s="8" t="s">
        <v>102</v>
      </c>
      <c r="F61" s="8"/>
      <c r="G61" s="10"/>
      <c r="H61" s="8"/>
      <c r="I61" s="10"/>
    </row>
    <row r="62" spans="1:16" ht="12.75">
      <c r="A62" s="7">
        <v>23</v>
      </c>
      <c r="B62" s="7" t="s">
        <v>44</v>
      </c>
      <c r="C62" s="7" t="s">
        <v>290</v>
      </c>
      <c r="D62" s="7" t="s">
        <v>46</v>
      </c>
      <c r="E62" s="7" t="s">
        <v>291</v>
      </c>
      <c r="F62" s="7" t="s">
        <v>105</v>
      </c>
      <c r="G62" s="9">
        <v>607.28</v>
      </c>
      <c r="H62" s="13"/>
      <c r="I62" s="12">
        <f>ROUND((H62*G62),2)</f>
      </c>
      <c r="O62">
        <f>rekapitulace!H8</f>
      </c>
      <c r="P62">
        <f>O62/100*I62</f>
      </c>
    </row>
    <row r="63" ht="242.25">
      <c r="E63" s="14" t="s">
        <v>292</v>
      </c>
    </row>
    <row r="64" spans="1:16" ht="12.75">
      <c r="A64" s="7">
        <v>24</v>
      </c>
      <c r="B64" s="7" t="s">
        <v>44</v>
      </c>
      <c r="C64" s="7" t="s">
        <v>293</v>
      </c>
      <c r="D64" s="7" t="s">
        <v>46</v>
      </c>
      <c r="E64" s="7" t="s">
        <v>294</v>
      </c>
      <c r="F64" s="7" t="s">
        <v>105</v>
      </c>
      <c r="G64" s="9">
        <v>12050.8</v>
      </c>
      <c r="H64" s="13"/>
      <c r="I64" s="12">
        <f>ROUND((H64*G64),2)</f>
      </c>
      <c r="O64">
        <f>rekapitulace!H8</f>
      </c>
      <c r="P64">
        <f>O64/100*I64</f>
      </c>
    </row>
    <row r="65" ht="204">
      <c r="E65" s="14" t="s">
        <v>295</v>
      </c>
    </row>
    <row r="66" spans="1:16" ht="12.75">
      <c r="A66" s="7">
        <v>25</v>
      </c>
      <c r="B66" s="7" t="s">
        <v>44</v>
      </c>
      <c r="C66" s="7" t="s">
        <v>296</v>
      </c>
      <c r="D66" s="7" t="s">
        <v>46</v>
      </c>
      <c r="E66" s="7" t="s">
        <v>297</v>
      </c>
      <c r="F66" s="7" t="s">
        <v>105</v>
      </c>
      <c r="G66" s="9">
        <v>400</v>
      </c>
      <c r="H66" s="13"/>
      <c r="I66" s="12">
        <f>ROUND((H66*G66),2)</f>
      </c>
      <c r="O66">
        <f>rekapitulace!H8</f>
      </c>
      <c r="P66">
        <f>O66/100*I66</f>
      </c>
    </row>
    <row r="67" ht="229.5">
      <c r="E67" s="14" t="s">
        <v>298</v>
      </c>
    </row>
    <row r="68" spans="1:16" ht="12.75">
      <c r="A68" s="7">
        <v>26</v>
      </c>
      <c r="B68" s="7" t="s">
        <v>44</v>
      </c>
      <c r="C68" s="7" t="s">
        <v>299</v>
      </c>
      <c r="D68" s="7" t="s">
        <v>46</v>
      </c>
      <c r="E68" s="7" t="s">
        <v>300</v>
      </c>
      <c r="F68" s="7" t="s">
        <v>105</v>
      </c>
      <c r="G68" s="9">
        <v>5978</v>
      </c>
      <c r="H68" s="13"/>
      <c r="I68" s="12">
        <f>ROUND((H68*G68),2)</f>
      </c>
      <c r="O68">
        <f>rekapitulace!H8</f>
      </c>
      <c r="P68">
        <f>O68/100*I68</f>
      </c>
    </row>
    <row r="69" ht="409.5">
      <c r="E69" s="14" t="s">
        <v>301</v>
      </c>
    </row>
    <row r="70" spans="1:16" ht="12.75">
      <c r="A70" s="7">
        <v>27</v>
      </c>
      <c r="B70" s="7" t="s">
        <v>44</v>
      </c>
      <c r="C70" s="7" t="s">
        <v>302</v>
      </c>
      <c r="D70" s="7" t="s">
        <v>46</v>
      </c>
      <c r="E70" s="7" t="s">
        <v>303</v>
      </c>
      <c r="F70" s="7" t="s">
        <v>105</v>
      </c>
      <c r="G70" s="9">
        <v>6072.8</v>
      </c>
      <c r="H70" s="13"/>
      <c r="I70" s="12">
        <f>ROUND((H70*G70),2)</f>
      </c>
      <c r="O70">
        <f>rekapitulace!H8</f>
      </c>
      <c r="P70">
        <f>O70/100*I70</f>
      </c>
    </row>
    <row r="71" ht="369.75">
      <c r="E71" s="14" t="s">
        <v>304</v>
      </c>
    </row>
    <row r="72" spans="1:16" ht="12.75">
      <c r="A72" s="7">
        <v>28</v>
      </c>
      <c r="B72" s="7" t="s">
        <v>44</v>
      </c>
      <c r="C72" s="7" t="s">
        <v>305</v>
      </c>
      <c r="D72" s="7" t="s">
        <v>46</v>
      </c>
      <c r="E72" s="7" t="s">
        <v>306</v>
      </c>
      <c r="F72" s="7" t="s">
        <v>105</v>
      </c>
      <c r="G72" s="9">
        <v>607.28</v>
      </c>
      <c r="H72" s="13"/>
      <c r="I72" s="12">
        <f>ROUND((H72*G72),2)</f>
      </c>
      <c r="O72">
        <f>rekapitulace!H8</f>
      </c>
      <c r="P72">
        <f>O72/100*I72</f>
      </c>
    </row>
    <row r="73" ht="76.5">
      <c r="E73" s="14" t="s">
        <v>307</v>
      </c>
    </row>
    <row r="74" spans="1:16" ht="12.75">
      <c r="A74" s="7">
        <v>29</v>
      </c>
      <c r="B74" s="7" t="s">
        <v>44</v>
      </c>
      <c r="C74" s="7" t="s">
        <v>308</v>
      </c>
      <c r="D74" s="7" t="s">
        <v>46</v>
      </c>
      <c r="E74" s="7" t="s">
        <v>309</v>
      </c>
      <c r="F74" s="7" t="s">
        <v>96</v>
      </c>
      <c r="G74" s="9">
        <v>60.728</v>
      </c>
      <c r="H74" s="13"/>
      <c r="I74" s="12">
        <f>ROUND((H74*G74),2)</f>
      </c>
      <c r="O74">
        <f>rekapitulace!H8</f>
      </c>
      <c r="P74">
        <f>O74/100*I74</f>
      </c>
    </row>
    <row r="75" ht="242.25">
      <c r="E75" s="14" t="s">
        <v>310</v>
      </c>
    </row>
    <row r="76" spans="1:16" ht="12.75" customHeight="1">
      <c r="A76" s="15"/>
      <c r="B76" s="15"/>
      <c r="C76" s="15" t="s">
        <v>37</v>
      </c>
      <c r="D76" s="15"/>
      <c r="E76" s="15" t="s">
        <v>102</v>
      </c>
      <c r="F76" s="15"/>
      <c r="G76" s="15"/>
      <c r="H76" s="15"/>
      <c r="I76" s="15">
        <f>SUM(I62:I75)</f>
      </c>
      <c r="P76">
        <f>ROUND(SUM(P62:P75),2)</f>
      </c>
    </row>
    <row r="78" spans="1:9" ht="12.75" customHeight="1">
      <c r="A78" s="8"/>
      <c r="B78" s="8"/>
      <c r="C78" s="8" t="s">
        <v>41</v>
      </c>
      <c r="D78" s="8"/>
      <c r="E78" s="8" t="s">
        <v>113</v>
      </c>
      <c r="F78" s="8"/>
      <c r="G78" s="10"/>
      <c r="H78" s="8"/>
      <c r="I78" s="10"/>
    </row>
    <row r="79" spans="1:16" ht="12.75">
      <c r="A79" s="7">
        <v>30</v>
      </c>
      <c r="B79" s="7" t="s">
        <v>44</v>
      </c>
      <c r="C79" s="7" t="s">
        <v>311</v>
      </c>
      <c r="D79" s="7" t="s">
        <v>46</v>
      </c>
      <c r="E79" s="7" t="s">
        <v>312</v>
      </c>
      <c r="F79" s="7" t="s">
        <v>100</v>
      </c>
      <c r="G79" s="9">
        <v>20</v>
      </c>
      <c r="H79" s="13"/>
      <c r="I79" s="12">
        <f>ROUND((H79*G79),2)</f>
      </c>
      <c r="O79">
        <f>rekapitulace!H8</f>
      </c>
      <c r="P79">
        <f>O79/100*I79</f>
      </c>
    </row>
    <row r="80" ht="102">
      <c r="E80" s="14" t="s">
        <v>313</v>
      </c>
    </row>
    <row r="81" spans="1:16" ht="12.75">
      <c r="A81" s="7">
        <v>31</v>
      </c>
      <c r="B81" s="7" t="s">
        <v>44</v>
      </c>
      <c r="C81" s="7" t="s">
        <v>314</v>
      </c>
      <c r="D81" s="7" t="s">
        <v>46</v>
      </c>
      <c r="E81" s="7" t="s">
        <v>315</v>
      </c>
      <c r="F81" s="7" t="s">
        <v>100</v>
      </c>
      <c r="G81" s="9">
        <v>20</v>
      </c>
      <c r="H81" s="13"/>
      <c r="I81" s="12">
        <f>ROUND((H81*G81),2)</f>
      </c>
      <c r="O81">
        <f>rekapitulace!H8</f>
      </c>
      <c r="P81">
        <f>O81/100*I81</f>
      </c>
    </row>
    <row r="82" ht="102">
      <c r="E82" s="14" t="s">
        <v>316</v>
      </c>
    </row>
    <row r="83" spans="1:16" ht="12.75">
      <c r="A83" s="7">
        <v>32</v>
      </c>
      <c r="B83" s="7" t="s">
        <v>44</v>
      </c>
      <c r="C83" s="7" t="s">
        <v>317</v>
      </c>
      <c r="D83" s="7" t="s">
        <v>46</v>
      </c>
      <c r="E83" s="7" t="s">
        <v>318</v>
      </c>
      <c r="F83" s="7" t="s">
        <v>86</v>
      </c>
      <c r="G83" s="9">
        <v>4</v>
      </c>
      <c r="H83" s="13"/>
      <c r="I83" s="12">
        <f>ROUND((H83*G83),2)</f>
      </c>
      <c r="O83">
        <f>rekapitulace!H8</f>
      </c>
      <c r="P83">
        <f>O83/100*I83</f>
      </c>
    </row>
    <row r="84" spans="1:16" ht="12.75">
      <c r="A84" s="7">
        <v>33</v>
      </c>
      <c r="B84" s="7" t="s">
        <v>44</v>
      </c>
      <c r="C84" s="7" t="s">
        <v>319</v>
      </c>
      <c r="D84" s="7" t="s">
        <v>46</v>
      </c>
      <c r="E84" s="7" t="s">
        <v>320</v>
      </c>
      <c r="F84" s="7" t="s">
        <v>86</v>
      </c>
      <c r="G84" s="9">
        <v>4</v>
      </c>
      <c r="H84" s="13"/>
      <c r="I84" s="12">
        <f>ROUND((H84*G84),2)</f>
      </c>
      <c r="O84">
        <f>rekapitulace!H8</f>
      </c>
      <c r="P84">
        <f>O84/100*I84</f>
      </c>
    </row>
    <row r="85" spans="1:16" ht="12.75">
      <c r="A85" s="7">
        <v>34</v>
      </c>
      <c r="B85" s="7" t="s">
        <v>44</v>
      </c>
      <c r="C85" s="7" t="s">
        <v>321</v>
      </c>
      <c r="D85" s="7" t="s">
        <v>46</v>
      </c>
      <c r="E85" s="7" t="s">
        <v>322</v>
      </c>
      <c r="F85" s="7" t="s">
        <v>86</v>
      </c>
      <c r="G85" s="9">
        <v>20</v>
      </c>
      <c r="H85" s="13"/>
      <c r="I85" s="12">
        <f>ROUND((H85*G85),2)</f>
      </c>
      <c r="O85">
        <f>rekapitulace!H8</f>
      </c>
      <c r="P85">
        <f>O85/100*I85</f>
      </c>
    </row>
    <row r="86" ht="76.5">
      <c r="E86" s="14" t="s">
        <v>323</v>
      </c>
    </row>
    <row r="87" spans="1:16" ht="12.75">
      <c r="A87" s="7">
        <v>35</v>
      </c>
      <c r="B87" s="7" t="s">
        <v>44</v>
      </c>
      <c r="C87" s="7" t="s">
        <v>324</v>
      </c>
      <c r="D87" s="7" t="s">
        <v>46</v>
      </c>
      <c r="E87" s="7" t="s">
        <v>325</v>
      </c>
      <c r="F87" s="7" t="s">
        <v>105</v>
      </c>
      <c r="G87" s="9">
        <v>377</v>
      </c>
      <c r="H87" s="13"/>
      <c r="I87" s="12">
        <f>ROUND((H87*G87),2)</f>
      </c>
      <c r="O87">
        <f>rekapitulace!H8</f>
      </c>
      <c r="P87">
        <f>O87/100*I87</f>
      </c>
    </row>
    <row r="88" ht="409.5">
      <c r="E88" s="14" t="s">
        <v>326</v>
      </c>
    </row>
    <row r="89" spans="1:16" ht="12.75">
      <c r="A89" s="7">
        <v>36</v>
      </c>
      <c r="B89" s="7" t="s">
        <v>44</v>
      </c>
      <c r="C89" s="7" t="s">
        <v>327</v>
      </c>
      <c r="D89" s="7" t="s">
        <v>46</v>
      </c>
      <c r="E89" s="7" t="s">
        <v>328</v>
      </c>
      <c r="F89" s="7" t="s">
        <v>105</v>
      </c>
      <c r="G89" s="9">
        <v>377</v>
      </c>
      <c r="H89" s="13"/>
      <c r="I89" s="12">
        <f>ROUND((H89*G89),2)</f>
      </c>
      <c r="O89">
        <f>rekapitulace!H8</f>
      </c>
      <c r="P89">
        <f>O89/100*I89</f>
      </c>
    </row>
    <row r="90" ht="409.5">
      <c r="E90" s="14" t="s">
        <v>326</v>
      </c>
    </row>
    <row r="91" spans="1:16" ht="12.75">
      <c r="A91" s="7">
        <v>37</v>
      </c>
      <c r="B91" s="7" t="s">
        <v>44</v>
      </c>
      <c r="C91" s="7" t="s">
        <v>114</v>
      </c>
      <c r="D91" s="7" t="s">
        <v>46</v>
      </c>
      <c r="E91" s="7" t="s">
        <v>115</v>
      </c>
      <c r="F91" s="7" t="s">
        <v>100</v>
      </c>
      <c r="G91" s="9">
        <v>16.4</v>
      </c>
      <c r="H91" s="13"/>
      <c r="I91" s="12">
        <f>ROUND((H91*G91),2)</f>
      </c>
      <c r="O91">
        <f>rekapitulace!H8</f>
      </c>
      <c r="P91">
        <f>O91/100*I91</f>
      </c>
    </row>
    <row r="92" ht="114.75">
      <c r="E92" s="14" t="s">
        <v>329</v>
      </c>
    </row>
    <row r="93" spans="1:16" ht="12.75">
      <c r="A93" s="7">
        <v>38</v>
      </c>
      <c r="B93" s="7" t="s">
        <v>44</v>
      </c>
      <c r="C93" s="7" t="s">
        <v>330</v>
      </c>
      <c r="D93" s="7" t="s">
        <v>46</v>
      </c>
      <c r="E93" s="7" t="s">
        <v>331</v>
      </c>
      <c r="F93" s="7" t="s">
        <v>100</v>
      </c>
      <c r="G93" s="9">
        <v>16.6</v>
      </c>
      <c r="H93" s="13"/>
      <c r="I93" s="12">
        <f>ROUND((H93*G93),2)</f>
      </c>
      <c r="O93">
        <f>rekapitulace!H8</f>
      </c>
      <c r="P93">
        <f>O93/100*I93</f>
      </c>
    </row>
    <row r="94" ht="114.75">
      <c r="E94" s="14" t="s">
        <v>332</v>
      </c>
    </row>
    <row r="95" spans="1:16" ht="12.75">
      <c r="A95" s="7">
        <v>39</v>
      </c>
      <c r="B95" s="7" t="s">
        <v>44</v>
      </c>
      <c r="C95" s="7" t="s">
        <v>117</v>
      </c>
      <c r="D95" s="7" t="s">
        <v>46</v>
      </c>
      <c r="E95" s="7" t="s">
        <v>118</v>
      </c>
      <c r="F95" s="7" t="s">
        <v>100</v>
      </c>
      <c r="G95" s="9">
        <v>16.4</v>
      </c>
      <c r="H95" s="13"/>
      <c r="I95" s="12">
        <f>ROUND((H95*G95),2)</f>
      </c>
      <c r="O95">
        <f>rekapitulace!H8</f>
      </c>
      <c r="P95">
        <f>O95/100*I95</f>
      </c>
    </row>
    <row r="96" ht="114.75">
      <c r="E96" s="14" t="s">
        <v>243</v>
      </c>
    </row>
    <row r="97" spans="1:16" ht="12.75">
      <c r="A97" s="7">
        <v>40</v>
      </c>
      <c r="B97" s="7" t="s">
        <v>44</v>
      </c>
      <c r="C97" s="7" t="s">
        <v>333</v>
      </c>
      <c r="D97" s="7" t="s">
        <v>46</v>
      </c>
      <c r="E97" s="7" t="s">
        <v>334</v>
      </c>
      <c r="F97" s="7" t="s">
        <v>100</v>
      </c>
      <c r="G97" s="9">
        <v>200</v>
      </c>
      <c r="H97" s="13"/>
      <c r="I97" s="12">
        <f>ROUND((H97*G97),2)</f>
      </c>
      <c r="O97">
        <f>rekapitulace!H8</f>
      </c>
      <c r="P97">
        <f>O97/100*I97</f>
      </c>
    </row>
    <row r="98" ht="153">
      <c r="E98" s="14" t="s">
        <v>335</v>
      </c>
    </row>
    <row r="99" spans="1:16" ht="12.75">
      <c r="A99" s="7">
        <v>41</v>
      </c>
      <c r="B99" s="7" t="s">
        <v>44</v>
      </c>
      <c r="C99" s="7" t="s">
        <v>336</v>
      </c>
      <c r="D99" s="7" t="s">
        <v>46</v>
      </c>
      <c r="E99" s="7" t="s">
        <v>337</v>
      </c>
      <c r="F99" s="7" t="s">
        <v>100</v>
      </c>
      <c r="G99" s="9">
        <v>925</v>
      </c>
      <c r="H99" s="13"/>
      <c r="I99" s="12">
        <f>ROUND((H99*G99),2)</f>
      </c>
      <c r="O99">
        <f>rekapitulace!H8</f>
      </c>
      <c r="P99">
        <f>O99/100*I99</f>
      </c>
    </row>
    <row r="100" ht="280.5">
      <c r="E100" s="14" t="s">
        <v>338</v>
      </c>
    </row>
    <row r="101" spans="1:16" ht="12.75">
      <c r="A101" s="7">
        <v>42</v>
      </c>
      <c r="B101" s="7" t="s">
        <v>44</v>
      </c>
      <c r="C101" s="7" t="s">
        <v>120</v>
      </c>
      <c r="D101" s="7" t="s">
        <v>46</v>
      </c>
      <c r="E101" s="7" t="s">
        <v>121</v>
      </c>
      <c r="F101" s="7" t="s">
        <v>105</v>
      </c>
      <c r="G101" s="9">
        <v>6122</v>
      </c>
      <c r="H101" s="13"/>
      <c r="I101" s="12">
        <f>ROUND((H101*G101),2)</f>
      </c>
      <c r="O101">
        <f>rekapitulace!H8</f>
      </c>
      <c r="P101">
        <f>O101/100*I101</f>
      </c>
    </row>
    <row r="102" ht="76.5">
      <c r="E102" s="14" t="s">
        <v>339</v>
      </c>
    </row>
    <row r="103" spans="1:16" ht="12.75">
      <c r="A103" s="7">
        <v>43</v>
      </c>
      <c r="B103" s="7" t="s">
        <v>44</v>
      </c>
      <c r="C103" s="7" t="s">
        <v>340</v>
      </c>
      <c r="D103" s="7" t="s">
        <v>46</v>
      </c>
      <c r="E103" s="7" t="s">
        <v>341</v>
      </c>
      <c r="F103" s="7" t="s">
        <v>105</v>
      </c>
      <c r="G103" s="9">
        <v>6122</v>
      </c>
      <c r="H103" s="13"/>
      <c r="I103" s="12">
        <f>ROUND((H103*G103),2)</f>
      </c>
      <c r="O103">
        <f>rekapitulace!H8</f>
      </c>
      <c r="P103">
        <f>O103/100*I103</f>
      </c>
    </row>
    <row r="104" ht="409.5">
      <c r="E104" s="14" t="s">
        <v>342</v>
      </c>
    </row>
    <row r="105" spans="1:16" ht="12.75">
      <c r="A105" s="7">
        <v>44</v>
      </c>
      <c r="B105" s="7" t="s">
        <v>44</v>
      </c>
      <c r="C105" s="7" t="s">
        <v>212</v>
      </c>
      <c r="D105" s="7" t="s">
        <v>160</v>
      </c>
      <c r="E105" s="7" t="s">
        <v>343</v>
      </c>
      <c r="F105" s="7" t="s">
        <v>96</v>
      </c>
      <c r="G105" s="9">
        <v>148</v>
      </c>
      <c r="H105" s="13"/>
      <c r="I105" s="12">
        <f>ROUND((H105*G105),2)</f>
      </c>
      <c r="O105">
        <f>rekapitulace!H8</f>
      </c>
      <c r="P105">
        <f>O105/100*I105</f>
      </c>
    </row>
    <row r="106" ht="409.5">
      <c r="E106" s="14" t="s">
        <v>344</v>
      </c>
    </row>
    <row r="107" spans="1:16" ht="12.75" customHeight="1">
      <c r="A107" s="15"/>
      <c r="B107" s="15"/>
      <c r="C107" s="15" t="s">
        <v>41</v>
      </c>
      <c r="D107" s="15"/>
      <c r="E107" s="15" t="s">
        <v>113</v>
      </c>
      <c r="F107" s="15"/>
      <c r="G107" s="15"/>
      <c r="H107" s="15"/>
      <c r="I107" s="15">
        <f>SUM(I79:I106)</f>
      </c>
      <c r="P107">
        <f>ROUND(SUM(P79:P106),2)</f>
      </c>
    </row>
    <row r="109" spans="1:16" ht="12.75" customHeight="1">
      <c r="A109" s="15"/>
      <c r="B109" s="15"/>
      <c r="C109" s="15"/>
      <c r="D109" s="15"/>
      <c r="E109" s="15" t="s">
        <v>123</v>
      </c>
      <c r="F109" s="15"/>
      <c r="G109" s="15"/>
      <c r="H109" s="15"/>
      <c r="I109" s="15">
        <f>+I16+I59+I76+I107</f>
      </c>
      <c r="P109">
        <f>+P16+P59+P76+P107</f>
      </c>
    </row>
    <row r="111" spans="1:9" ht="12.75" customHeight="1">
      <c r="A111" s="8" t="s">
        <v>124</v>
      </c>
      <c r="B111" s="8"/>
      <c r="C111" s="8"/>
      <c r="D111" s="8"/>
      <c r="E111" s="8"/>
      <c r="F111" s="8"/>
      <c r="G111" s="8"/>
      <c r="H111" s="8"/>
      <c r="I111" s="8"/>
    </row>
    <row r="112" spans="1:9" ht="12.75" customHeight="1">
      <c r="A112" s="8"/>
      <c r="B112" s="8"/>
      <c r="C112" s="8"/>
      <c r="D112" s="8"/>
      <c r="E112" s="8" t="s">
        <v>125</v>
      </c>
      <c r="F112" s="8"/>
      <c r="G112" s="8"/>
      <c r="H112" s="8"/>
      <c r="I112" s="8"/>
    </row>
    <row r="113" spans="1:16" ht="12.75" customHeight="1">
      <c r="A113" s="15"/>
      <c r="B113" s="15"/>
      <c r="C113" s="15"/>
      <c r="D113" s="15"/>
      <c r="E113" s="15" t="s">
        <v>126</v>
      </c>
      <c r="F113" s="15"/>
      <c r="G113" s="15"/>
      <c r="H113" s="15"/>
      <c r="I113" s="15">
        <v>0</v>
      </c>
      <c r="P113">
        <v>0</v>
      </c>
    </row>
    <row r="114" spans="1:9" ht="12.75" customHeight="1">
      <c r="A114" s="15"/>
      <c r="B114" s="15"/>
      <c r="C114" s="15"/>
      <c r="D114" s="15"/>
      <c r="E114" s="15" t="s">
        <v>127</v>
      </c>
      <c r="F114" s="15"/>
      <c r="G114" s="15"/>
      <c r="H114" s="15"/>
      <c r="I114" s="15"/>
    </row>
    <row r="115" spans="1:16" ht="12.75" customHeight="1">
      <c r="A115" s="15"/>
      <c r="B115" s="15"/>
      <c r="C115" s="15"/>
      <c r="D115" s="15"/>
      <c r="E115" s="15" t="s">
        <v>128</v>
      </c>
      <c r="F115" s="15"/>
      <c r="G115" s="15"/>
      <c r="H115" s="15"/>
      <c r="I115" s="15">
        <v>0</v>
      </c>
      <c r="P115">
        <v>0</v>
      </c>
    </row>
    <row r="116" spans="1:16" ht="12.75" customHeight="1">
      <c r="A116" s="15"/>
      <c r="B116" s="15"/>
      <c r="C116" s="15"/>
      <c r="D116" s="15"/>
      <c r="E116" s="15" t="s">
        <v>129</v>
      </c>
      <c r="F116" s="15"/>
      <c r="G116" s="15"/>
      <c r="H116" s="15"/>
      <c r="I116" s="15">
        <f>I113+I115</f>
      </c>
      <c r="P116">
        <f>P113+P115</f>
      </c>
    </row>
    <row r="118" spans="1:16" ht="12.75" customHeight="1">
      <c r="A118" s="15"/>
      <c r="B118" s="15"/>
      <c r="C118" s="15"/>
      <c r="D118" s="15"/>
      <c r="E118" s="15" t="s">
        <v>129</v>
      </c>
      <c r="F118" s="15"/>
      <c r="G118" s="15"/>
      <c r="H118" s="15"/>
      <c r="I118" s="15">
        <f>I109+I116</f>
      </c>
      <c r="P118">
        <f>P109+P116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345</v>
      </c>
      <c r="D5" s="5"/>
      <c r="E5" s="5" t="s">
        <v>346</v>
      </c>
    </row>
    <row r="6" spans="1:5" ht="12.75" customHeight="1">
      <c r="A6" t="s">
        <v>17</v>
      </c>
      <c r="C6" s="5" t="s">
        <v>345</v>
      </c>
      <c r="D6" s="5"/>
      <c r="E6" s="5" t="s">
        <v>346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68</v>
      </c>
      <c r="C12" s="7" t="s">
        <v>69</v>
      </c>
      <c r="D12" s="7" t="s">
        <v>70</v>
      </c>
      <c r="E12" s="7" t="s">
        <v>347</v>
      </c>
      <c r="F12" s="7" t="s">
        <v>48</v>
      </c>
      <c r="G12" s="9">
        <v>1</v>
      </c>
      <c r="H12" s="13"/>
      <c r="I12" s="12">
        <f>ROUND((H12*G12),2)</f>
      </c>
      <c r="O12">
        <f>rekapitulace!H8</f>
      </c>
      <c r="P12">
        <f>O12/100*I12</f>
      </c>
    </row>
    <row r="13" spans="1:16" ht="12.75" customHeight="1">
      <c r="A13" s="15"/>
      <c r="B13" s="15"/>
      <c r="C13" s="15" t="s">
        <v>43</v>
      </c>
      <c r="D13" s="15"/>
      <c r="E13" s="15" t="s">
        <v>42</v>
      </c>
      <c r="F13" s="15"/>
      <c r="G13" s="15"/>
      <c r="H13" s="15"/>
      <c r="I13" s="15">
        <f>SUM(I12:I12)</f>
      </c>
      <c r="P13">
        <f>ROUND(SUM(P12:P12),2)</f>
      </c>
    </row>
    <row r="15" spans="1:16" ht="12.75" customHeight="1">
      <c r="A15" s="15"/>
      <c r="B15" s="15"/>
      <c r="C15" s="15"/>
      <c r="D15" s="15"/>
      <c r="E15" s="15" t="s">
        <v>123</v>
      </c>
      <c r="F15" s="15"/>
      <c r="G15" s="15"/>
      <c r="H15" s="15"/>
      <c r="I15" s="15">
        <f>+I13</f>
      </c>
      <c r="P15">
        <f>+P13</f>
      </c>
    </row>
    <row r="17" spans="1:9" ht="12.75" customHeight="1">
      <c r="A17" s="8" t="s">
        <v>124</v>
      </c>
      <c r="B17" s="8"/>
      <c r="C17" s="8"/>
      <c r="D17" s="8"/>
      <c r="E17" s="8"/>
      <c r="F17" s="8"/>
      <c r="G17" s="8"/>
      <c r="H17" s="8"/>
      <c r="I17" s="8"/>
    </row>
    <row r="18" spans="1:9" ht="12.75" customHeight="1">
      <c r="A18" s="8"/>
      <c r="B18" s="8"/>
      <c r="C18" s="8"/>
      <c r="D18" s="8"/>
      <c r="E18" s="8" t="s">
        <v>125</v>
      </c>
      <c r="F18" s="8"/>
      <c r="G18" s="8"/>
      <c r="H18" s="8"/>
      <c r="I18" s="8"/>
    </row>
    <row r="19" spans="1:16" ht="12.75" customHeight="1">
      <c r="A19" s="15"/>
      <c r="B19" s="15"/>
      <c r="C19" s="15"/>
      <c r="D19" s="15"/>
      <c r="E19" s="15" t="s">
        <v>126</v>
      </c>
      <c r="F19" s="15"/>
      <c r="G19" s="15"/>
      <c r="H19" s="15"/>
      <c r="I19" s="15">
        <v>0</v>
      </c>
      <c r="P19">
        <v>0</v>
      </c>
    </row>
    <row r="20" spans="1:9" ht="12.75" customHeight="1">
      <c r="A20" s="15"/>
      <c r="B20" s="15"/>
      <c r="C20" s="15"/>
      <c r="D20" s="15"/>
      <c r="E20" s="15" t="s">
        <v>127</v>
      </c>
      <c r="F20" s="15"/>
      <c r="G20" s="15"/>
      <c r="H20" s="15"/>
      <c r="I20" s="15"/>
    </row>
    <row r="21" spans="1:16" ht="12.75" customHeight="1">
      <c r="A21" s="15"/>
      <c r="B21" s="15"/>
      <c r="C21" s="15"/>
      <c r="D21" s="15"/>
      <c r="E21" s="15" t="s">
        <v>128</v>
      </c>
      <c r="F21" s="15"/>
      <c r="G21" s="15"/>
      <c r="H21" s="15"/>
      <c r="I21" s="15">
        <v>0</v>
      </c>
      <c r="P21">
        <v>0</v>
      </c>
    </row>
    <row r="22" spans="1:16" ht="12.75" customHeight="1">
      <c r="A22" s="15"/>
      <c r="B22" s="15"/>
      <c r="C22" s="15"/>
      <c r="D22" s="15"/>
      <c r="E22" s="15" t="s">
        <v>129</v>
      </c>
      <c r="F22" s="15"/>
      <c r="G22" s="15"/>
      <c r="H22" s="15"/>
      <c r="I22" s="15">
        <f>I19+I21</f>
      </c>
      <c r="P22">
        <f>P19+P21</f>
      </c>
    </row>
    <row r="24" spans="1:16" ht="12.75" customHeight="1">
      <c r="A24" s="15"/>
      <c r="B24" s="15"/>
      <c r="C24" s="15"/>
      <c r="D24" s="15"/>
      <c r="E24" s="15" t="s">
        <v>129</v>
      </c>
      <c r="F24" s="15"/>
      <c r="G24" s="15"/>
      <c r="H24" s="15"/>
      <c r="I24" s="15">
        <f>I15+I22</f>
      </c>
      <c r="P24">
        <f>P15+P22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20.7109375" style="0" customWidth="1"/>
    <col min="3" max="3" width="15.7109375" style="0" customWidth="1"/>
    <col min="4" max="4" width="12.7109375" style="0" customWidth="1"/>
    <col min="5" max="5" width="75.7109375" style="0" customWidth="1"/>
    <col min="6" max="6" width="9.7109375" style="0" customWidth="1"/>
    <col min="7" max="7" width="12.7109375" style="0" customWidth="1"/>
    <col min="8" max="9" width="14.7109375" style="0" customWidth="1"/>
    <col min="15" max="16" width="9.140625" style="0" hidden="1" customWidth="1"/>
  </cols>
  <sheetData>
    <row r="1" ht="12.75" customHeight="1">
      <c r="A1" s="5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5" t="s">
        <v>18</v>
      </c>
      <c r="D4" s="5"/>
      <c r="E4" s="5" t="s">
        <v>19</v>
      </c>
    </row>
    <row r="5" spans="1:5" ht="12.75" customHeight="1">
      <c r="A5" t="s">
        <v>16</v>
      </c>
      <c r="C5" s="5" t="s">
        <v>348</v>
      </c>
      <c r="D5" s="5"/>
      <c r="E5" s="5" t="s">
        <v>349</v>
      </c>
    </row>
    <row r="6" spans="1:5" ht="12.75" customHeight="1">
      <c r="A6" t="s">
        <v>17</v>
      </c>
      <c r="C6" s="5" t="s">
        <v>348</v>
      </c>
      <c r="D6" s="5"/>
      <c r="E6" s="5" t="s">
        <v>349</v>
      </c>
    </row>
    <row r="7" spans="3:5" ht="12.75" customHeight="1">
      <c r="C7" s="5"/>
      <c r="D7" s="5"/>
      <c r="E7" s="5"/>
    </row>
    <row r="8" spans="1:16" ht="12.75" customHeight="1">
      <c r="A8" s="4" t="s">
        <v>22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  <c r="G8" s="4" t="s">
        <v>29</v>
      </c>
      <c r="H8" s="4" t="s">
        <v>30</v>
      </c>
      <c r="I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/>
      <c r="H9" s="4" t="s">
        <v>31</v>
      </c>
      <c r="I9" s="4" t="s">
        <v>32</v>
      </c>
      <c r="O9" t="s">
        <v>11</v>
      </c>
    </row>
    <row r="10" spans="1:9" ht="14.25">
      <c r="A10" s="4" t="s">
        <v>23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  <c r="I10" s="4" t="s">
        <v>41</v>
      </c>
    </row>
    <row r="11" spans="1:9" ht="12.75" customHeight="1">
      <c r="A11" s="8"/>
      <c r="B11" s="8"/>
      <c r="C11" s="8" t="s">
        <v>43</v>
      </c>
      <c r="D11" s="8"/>
      <c r="E11" s="8" t="s">
        <v>42</v>
      </c>
      <c r="F11" s="8"/>
      <c r="G11" s="10"/>
      <c r="H11" s="8"/>
      <c r="I11" s="10"/>
    </row>
    <row r="12" spans="1:16" ht="12.75">
      <c r="A12" s="7">
        <v>1</v>
      </c>
      <c r="B12" s="7" t="s">
        <v>44</v>
      </c>
      <c r="C12" s="7" t="s">
        <v>132</v>
      </c>
      <c r="D12" s="7" t="s">
        <v>142</v>
      </c>
      <c r="E12" s="7" t="s">
        <v>143</v>
      </c>
      <c r="F12" s="7" t="s">
        <v>96</v>
      </c>
      <c r="G12" s="9">
        <v>214.776</v>
      </c>
      <c r="H12" s="13"/>
      <c r="I12" s="12">
        <f>ROUND((H12*G12),2)</f>
      </c>
      <c r="O12">
        <f>rekapitulace!H8</f>
      </c>
      <c r="P12">
        <f>O12/100*I12</f>
      </c>
    </row>
    <row r="13" ht="89.25">
      <c r="E13" s="14" t="s">
        <v>350</v>
      </c>
    </row>
    <row r="14" spans="1:16" ht="12.75">
      <c r="A14" s="7">
        <v>2</v>
      </c>
      <c r="B14" s="7" t="s">
        <v>44</v>
      </c>
      <c r="C14" s="7" t="s">
        <v>351</v>
      </c>
      <c r="D14" s="7" t="s">
        <v>46</v>
      </c>
      <c r="E14" s="7" t="s">
        <v>352</v>
      </c>
      <c r="F14" s="7" t="s">
        <v>86</v>
      </c>
      <c r="G14" s="9">
        <v>10</v>
      </c>
      <c r="H14" s="13"/>
      <c r="I14" s="12">
        <f>ROUND((H14*G14),2)</f>
      </c>
      <c r="O14">
        <f>rekapitulace!H8</f>
      </c>
      <c r="P14">
        <f>O14/100*I14</f>
      </c>
    </row>
    <row r="15" spans="1:16" ht="12.75">
      <c r="A15" s="7">
        <v>3</v>
      </c>
      <c r="B15" s="7" t="s">
        <v>44</v>
      </c>
      <c r="C15" s="7" t="s">
        <v>353</v>
      </c>
      <c r="D15" s="7" t="s">
        <v>46</v>
      </c>
      <c r="E15" s="7" t="s">
        <v>354</v>
      </c>
      <c r="F15" s="7" t="s">
        <v>86</v>
      </c>
      <c r="G15" s="9">
        <v>1</v>
      </c>
      <c r="H15" s="13"/>
      <c r="I15" s="12">
        <f>ROUND((H15*G15),2)</f>
      </c>
      <c r="O15">
        <f>rekapitulace!H8</f>
      </c>
      <c r="P15">
        <f>O15/100*I15</f>
      </c>
    </row>
    <row r="16" ht="25.5">
      <c r="E16" s="14" t="s">
        <v>355</v>
      </c>
    </row>
    <row r="17" spans="1:16" ht="12.75">
      <c r="A17" s="7">
        <v>4</v>
      </c>
      <c r="B17" s="7" t="s">
        <v>44</v>
      </c>
      <c r="C17" s="7" t="s">
        <v>82</v>
      </c>
      <c r="D17" s="7" t="s">
        <v>74</v>
      </c>
      <c r="E17" s="7" t="s">
        <v>356</v>
      </c>
      <c r="F17" s="7" t="s">
        <v>48</v>
      </c>
      <c r="G17" s="9">
        <v>1</v>
      </c>
      <c r="H17" s="13"/>
      <c r="I17" s="12">
        <f>ROUND((H17*G17),2)</f>
      </c>
      <c r="O17">
        <f>rekapitulace!H8</f>
      </c>
      <c r="P17">
        <f>O17/100*I17</f>
      </c>
    </row>
    <row r="18" spans="1:16" ht="12.75">
      <c r="A18" s="7">
        <v>5</v>
      </c>
      <c r="B18" s="7" t="s">
        <v>44</v>
      </c>
      <c r="C18" s="7" t="s">
        <v>357</v>
      </c>
      <c r="D18" s="7" t="s">
        <v>46</v>
      </c>
      <c r="E18" s="7" t="s">
        <v>358</v>
      </c>
      <c r="F18" s="7" t="s">
        <v>86</v>
      </c>
      <c r="G18" s="9">
        <v>1</v>
      </c>
      <c r="H18" s="13"/>
      <c r="I18" s="12">
        <f>ROUND((H18*G18),2)</f>
      </c>
      <c r="O18">
        <f>rekapitulace!H8</f>
      </c>
      <c r="P18">
        <f>O18/100*I18</f>
      </c>
    </row>
    <row r="19" spans="1:16" ht="12.75" customHeight="1">
      <c r="A19" s="15"/>
      <c r="B19" s="15"/>
      <c r="C19" s="15" t="s">
        <v>43</v>
      </c>
      <c r="D19" s="15"/>
      <c r="E19" s="15" t="s">
        <v>42</v>
      </c>
      <c r="F19" s="15"/>
      <c r="G19" s="15"/>
      <c r="H19" s="15"/>
      <c r="I19" s="15">
        <f>SUM(I12:I18)</f>
      </c>
      <c r="P19">
        <f>ROUND(SUM(P12:P18),2)</f>
      </c>
    </row>
    <row r="21" spans="1:9" ht="12.75" customHeight="1">
      <c r="A21" s="8"/>
      <c r="B21" s="8"/>
      <c r="C21" s="8" t="s">
        <v>23</v>
      </c>
      <c r="D21" s="8"/>
      <c r="E21" s="8" t="s">
        <v>93</v>
      </c>
      <c r="F21" s="8"/>
      <c r="G21" s="10"/>
      <c r="H21" s="8"/>
      <c r="I21" s="10"/>
    </row>
    <row r="22" spans="1:16" ht="12.75">
      <c r="A22" s="7">
        <v>6</v>
      </c>
      <c r="B22" s="7" t="s">
        <v>44</v>
      </c>
      <c r="C22" s="7" t="s">
        <v>98</v>
      </c>
      <c r="D22" s="7" t="s">
        <v>46</v>
      </c>
      <c r="E22" s="7" t="s">
        <v>242</v>
      </c>
      <c r="F22" s="7" t="s">
        <v>100</v>
      </c>
      <c r="G22" s="9">
        <v>19</v>
      </c>
      <c r="H22" s="13"/>
      <c r="I22" s="12">
        <f>ROUND((H22*G22),2)</f>
      </c>
      <c r="O22">
        <f>rekapitulace!H8</f>
      </c>
      <c r="P22">
        <f>O22/100*I22</f>
      </c>
    </row>
    <row r="23" ht="76.5">
      <c r="E23" s="14" t="s">
        <v>359</v>
      </c>
    </row>
    <row r="24" spans="1:16" ht="12.75">
      <c r="A24" s="7">
        <v>7</v>
      </c>
      <c r="B24" s="7" t="s">
        <v>44</v>
      </c>
      <c r="C24" s="7" t="s">
        <v>244</v>
      </c>
      <c r="D24" s="7" t="s">
        <v>46</v>
      </c>
      <c r="E24" s="7" t="s">
        <v>245</v>
      </c>
      <c r="F24" s="7" t="s">
        <v>100</v>
      </c>
      <c r="G24" s="9">
        <v>936</v>
      </c>
      <c r="H24" s="13"/>
      <c r="I24" s="12">
        <f>ROUND((H24*G24),2)</f>
      </c>
      <c r="O24">
        <f>rekapitulace!H8</f>
      </c>
      <c r="P24">
        <f>O24/100*I24</f>
      </c>
    </row>
    <row r="25" ht="229.5">
      <c r="E25" s="14" t="s">
        <v>360</v>
      </c>
    </row>
    <row r="26" spans="1:16" ht="12.75">
      <c r="A26" s="7">
        <v>8</v>
      </c>
      <c r="B26" s="7" t="s">
        <v>44</v>
      </c>
      <c r="C26" s="7" t="s">
        <v>252</v>
      </c>
      <c r="D26" s="7" t="s">
        <v>46</v>
      </c>
      <c r="E26" s="7" t="s">
        <v>253</v>
      </c>
      <c r="F26" s="7" t="s">
        <v>96</v>
      </c>
      <c r="G26" s="9">
        <v>1185.576</v>
      </c>
      <c r="H26" s="13"/>
      <c r="I26" s="12">
        <f>ROUND((H26*G26),2)</f>
      </c>
      <c r="O26">
        <f>rekapitulace!H8</f>
      </c>
      <c r="P26">
        <f>O26/100*I26</f>
      </c>
    </row>
    <row r="27" ht="280.5">
      <c r="E27" s="14" t="s">
        <v>361</v>
      </c>
    </row>
    <row r="28" spans="1:16" ht="12.75">
      <c r="A28" s="7">
        <v>9</v>
      </c>
      <c r="B28" s="7" t="s">
        <v>44</v>
      </c>
      <c r="C28" s="7" t="s">
        <v>252</v>
      </c>
      <c r="D28" s="7" t="s">
        <v>182</v>
      </c>
      <c r="E28" s="7" t="s">
        <v>255</v>
      </c>
      <c r="F28" s="7" t="s">
        <v>96</v>
      </c>
      <c r="G28" s="9">
        <v>102.966</v>
      </c>
      <c r="H28" s="13"/>
      <c r="I28" s="12">
        <f>ROUND((H28*G28),2)</f>
      </c>
      <c r="O28">
        <f>rekapitulace!H8</f>
      </c>
      <c r="P28">
        <f>O28/100*I28</f>
      </c>
    </row>
    <row r="29" ht="76.5">
      <c r="E29" s="14" t="s">
        <v>362</v>
      </c>
    </row>
    <row r="30" spans="1:16" ht="12.75">
      <c r="A30" s="7">
        <v>10</v>
      </c>
      <c r="B30" s="7" t="s">
        <v>44</v>
      </c>
      <c r="C30" s="7" t="s">
        <v>363</v>
      </c>
      <c r="D30" s="7" t="s">
        <v>46</v>
      </c>
      <c r="E30" s="7" t="s">
        <v>364</v>
      </c>
      <c r="F30" s="7" t="s">
        <v>96</v>
      </c>
      <c r="G30" s="9">
        <v>497.82</v>
      </c>
      <c r="H30" s="13"/>
      <c r="I30" s="12">
        <f>ROUND((H30*G30),2)</f>
      </c>
      <c r="O30">
        <f>rekapitulace!H8</f>
      </c>
      <c r="P30">
        <f>O30/100*I30</f>
      </c>
    </row>
    <row r="31" ht="89.25">
      <c r="E31" s="14" t="s">
        <v>365</v>
      </c>
    </row>
    <row r="32" spans="1:16" ht="12.75">
      <c r="A32" s="7">
        <v>11</v>
      </c>
      <c r="B32" s="7" t="s">
        <v>44</v>
      </c>
      <c r="C32" s="7" t="s">
        <v>179</v>
      </c>
      <c r="D32" s="7" t="s">
        <v>160</v>
      </c>
      <c r="E32" s="7" t="s">
        <v>185</v>
      </c>
      <c r="F32" s="7" t="s">
        <v>96</v>
      </c>
      <c r="G32" s="9">
        <v>214.776</v>
      </c>
      <c r="H32" s="13"/>
      <c r="I32" s="12">
        <f>ROUND((H32*G32),2)</f>
      </c>
      <c r="O32">
        <f>rekapitulace!H8</f>
      </c>
      <c r="P32">
        <f>O32/100*I32</f>
      </c>
    </row>
    <row r="33" ht="89.25">
      <c r="E33" s="14" t="s">
        <v>350</v>
      </c>
    </row>
    <row r="34" spans="1:16" ht="12.75">
      <c r="A34" s="7">
        <v>12</v>
      </c>
      <c r="B34" s="7" t="s">
        <v>44</v>
      </c>
      <c r="C34" s="7" t="s">
        <v>366</v>
      </c>
      <c r="D34" s="7" t="s">
        <v>46</v>
      </c>
      <c r="E34" s="7" t="s">
        <v>367</v>
      </c>
      <c r="F34" s="7" t="s">
        <v>96</v>
      </c>
      <c r="G34" s="9">
        <v>142.02</v>
      </c>
      <c r="H34" s="13"/>
      <c r="I34" s="12">
        <f>ROUND((H34*G34),2)</f>
      </c>
      <c r="O34">
        <f>rekapitulace!H8</f>
      </c>
      <c r="P34">
        <f>O34/100*I34</f>
      </c>
    </row>
    <row r="35" ht="409.5">
      <c r="E35" s="14" t="s">
        <v>368</v>
      </c>
    </row>
    <row r="36" spans="1:16" ht="12.75">
      <c r="A36" s="7">
        <v>13</v>
      </c>
      <c r="B36" s="7" t="s">
        <v>44</v>
      </c>
      <c r="C36" s="7" t="s">
        <v>369</v>
      </c>
      <c r="D36" s="7" t="s">
        <v>46</v>
      </c>
      <c r="E36" s="7" t="s">
        <v>370</v>
      </c>
      <c r="F36" s="7" t="s">
        <v>96</v>
      </c>
      <c r="G36" s="9">
        <v>5.85</v>
      </c>
      <c r="H36" s="13"/>
      <c r="I36" s="12">
        <f>ROUND((H36*G36),2)</f>
      </c>
      <c r="O36">
        <f>rekapitulace!H8</f>
      </c>
      <c r="P36">
        <f>O36/100*I36</f>
      </c>
    </row>
    <row r="37" ht="165.75">
      <c r="E37" s="14" t="s">
        <v>371</v>
      </c>
    </row>
    <row r="38" spans="1:16" ht="12.75">
      <c r="A38" s="7">
        <v>14</v>
      </c>
      <c r="B38" s="7" t="s">
        <v>44</v>
      </c>
      <c r="C38" s="7" t="s">
        <v>372</v>
      </c>
      <c r="D38" s="7" t="s">
        <v>46</v>
      </c>
      <c r="E38" s="7" t="s">
        <v>373</v>
      </c>
      <c r="F38" s="7" t="s">
        <v>96</v>
      </c>
      <c r="G38" s="9">
        <v>1037.706</v>
      </c>
      <c r="H38" s="13"/>
      <c r="I38" s="12">
        <f>ROUND((H38*G38),2)</f>
      </c>
      <c r="O38">
        <f>rekapitulace!H8</f>
      </c>
      <c r="P38">
        <f>O38/100*I38</f>
      </c>
    </row>
    <row r="39" ht="409.5">
      <c r="E39" s="14" t="s">
        <v>374</v>
      </c>
    </row>
    <row r="40" spans="1:16" ht="12.75">
      <c r="A40" s="7">
        <v>15</v>
      </c>
      <c r="B40" s="7" t="s">
        <v>44</v>
      </c>
      <c r="C40" s="7" t="s">
        <v>375</v>
      </c>
      <c r="D40" s="7" t="s">
        <v>46</v>
      </c>
      <c r="E40" s="7" t="s">
        <v>376</v>
      </c>
      <c r="F40" s="7" t="s">
        <v>96</v>
      </c>
      <c r="G40" s="9">
        <v>155.94</v>
      </c>
      <c r="H40" s="13"/>
      <c r="I40" s="12">
        <f>ROUND((H40*G40),2)</f>
      </c>
      <c r="O40">
        <f>rekapitulace!H8</f>
      </c>
      <c r="P40">
        <f>O40/100*I40</f>
      </c>
    </row>
    <row r="41" ht="331.5">
      <c r="E41" s="14" t="s">
        <v>377</v>
      </c>
    </row>
    <row r="42" spans="1:16" ht="12.75">
      <c r="A42" s="7">
        <v>16</v>
      </c>
      <c r="B42" s="7" t="s">
        <v>44</v>
      </c>
      <c r="C42" s="7" t="s">
        <v>266</v>
      </c>
      <c r="D42" s="7" t="s">
        <v>46</v>
      </c>
      <c r="E42" s="7" t="s">
        <v>378</v>
      </c>
      <c r="F42" s="7" t="s">
        <v>105</v>
      </c>
      <c r="G42" s="9">
        <v>229.9</v>
      </c>
      <c r="H42" s="13"/>
      <c r="I42" s="12">
        <f>ROUND((H42*G42),2)</f>
      </c>
      <c r="O42">
        <f>rekapitulace!H8</f>
      </c>
      <c r="P42">
        <f>O42/100*I42</f>
      </c>
    </row>
    <row r="43" ht="165.75">
      <c r="E43" s="14" t="s">
        <v>379</v>
      </c>
    </row>
    <row r="44" spans="1:16" ht="12.75">
      <c r="A44" s="7">
        <v>17</v>
      </c>
      <c r="B44" s="7" t="s">
        <v>44</v>
      </c>
      <c r="C44" s="7" t="s">
        <v>272</v>
      </c>
      <c r="D44" s="7" t="s">
        <v>46</v>
      </c>
      <c r="E44" s="7" t="s">
        <v>380</v>
      </c>
      <c r="F44" s="7" t="s">
        <v>105</v>
      </c>
      <c r="G44" s="9">
        <v>13</v>
      </c>
      <c r="H44" s="13"/>
      <c r="I44" s="12">
        <f>ROUND((H44*G44),2)</f>
      </c>
      <c r="O44">
        <f>rekapitulace!H8</f>
      </c>
      <c r="P44">
        <f>O44/100*I44</f>
      </c>
    </row>
    <row r="45" ht="267.75">
      <c r="E45" s="14" t="s">
        <v>381</v>
      </c>
    </row>
    <row r="46" spans="1:16" ht="12.75">
      <c r="A46" s="7">
        <v>18</v>
      </c>
      <c r="B46" s="7" t="s">
        <v>44</v>
      </c>
      <c r="C46" s="7" t="s">
        <v>275</v>
      </c>
      <c r="D46" s="7" t="s">
        <v>46</v>
      </c>
      <c r="E46" s="7" t="s">
        <v>382</v>
      </c>
      <c r="F46" s="7" t="s">
        <v>96</v>
      </c>
      <c r="G46" s="9">
        <v>102.966</v>
      </c>
      <c r="H46" s="13"/>
      <c r="I46" s="12">
        <f>ROUND((H46*G46),2)</f>
      </c>
      <c r="O46">
        <f>rekapitulace!H8</f>
      </c>
      <c r="P46">
        <f>O46/100*I46</f>
      </c>
    </row>
    <row r="47" ht="357">
      <c r="E47" s="14" t="s">
        <v>383</v>
      </c>
    </row>
    <row r="48" spans="1:16" ht="12.75">
      <c r="A48" s="7">
        <v>19</v>
      </c>
      <c r="B48" s="7" t="s">
        <v>44</v>
      </c>
      <c r="C48" s="7" t="s">
        <v>278</v>
      </c>
      <c r="D48" s="7" t="s">
        <v>46</v>
      </c>
      <c r="E48" s="7" t="s">
        <v>279</v>
      </c>
      <c r="F48" s="7" t="s">
        <v>105</v>
      </c>
      <c r="G48" s="9">
        <v>514.83</v>
      </c>
      <c r="H48" s="13"/>
      <c r="I48" s="12">
        <f>ROUND((H48*G48),2)</f>
      </c>
      <c r="O48">
        <f>rekapitulace!H8</f>
      </c>
      <c r="P48">
        <f>O48/100*I48</f>
      </c>
    </row>
    <row r="49" ht="76.5">
      <c r="E49" s="14" t="s">
        <v>384</v>
      </c>
    </row>
    <row r="50" spans="1:16" ht="12.75">
      <c r="A50" s="7">
        <v>20</v>
      </c>
      <c r="B50" s="7" t="s">
        <v>44</v>
      </c>
      <c r="C50" s="7" t="s">
        <v>281</v>
      </c>
      <c r="D50" s="7" t="s">
        <v>46</v>
      </c>
      <c r="E50" s="7" t="s">
        <v>282</v>
      </c>
      <c r="F50" s="7" t="s">
        <v>105</v>
      </c>
      <c r="G50" s="9">
        <v>2059.32</v>
      </c>
      <c r="H50" s="13"/>
      <c r="I50" s="12">
        <f>ROUND((H50*G50),2)</f>
      </c>
      <c r="O50">
        <f>rekapitulace!H8</f>
      </c>
      <c r="P50">
        <f>O50/100*I50</f>
      </c>
    </row>
    <row r="51" ht="76.5">
      <c r="E51" s="14" t="s">
        <v>385</v>
      </c>
    </row>
    <row r="52" spans="1:16" ht="12.75">
      <c r="A52" s="7">
        <v>21</v>
      </c>
      <c r="B52" s="7" t="s">
        <v>44</v>
      </c>
      <c r="C52" s="7" t="s">
        <v>386</v>
      </c>
      <c r="D52" s="7" t="s">
        <v>46</v>
      </c>
      <c r="E52" s="7" t="s">
        <v>387</v>
      </c>
      <c r="F52" s="7" t="s">
        <v>105</v>
      </c>
      <c r="G52" s="9">
        <v>15</v>
      </c>
      <c r="H52" s="13"/>
      <c r="I52" s="12">
        <f>ROUND((H52*G52),2)</f>
      </c>
      <c r="O52">
        <f>rekapitulace!H8</f>
      </c>
      <c r="P52">
        <f>O52/100*I52</f>
      </c>
    </row>
    <row r="53" ht="63.75">
      <c r="E53" s="14" t="s">
        <v>388</v>
      </c>
    </row>
    <row r="54" spans="1:16" ht="12.75">
      <c r="A54" s="7">
        <v>22</v>
      </c>
      <c r="B54" s="7" t="s">
        <v>44</v>
      </c>
      <c r="C54" s="7" t="s">
        <v>389</v>
      </c>
      <c r="D54" s="7" t="s">
        <v>46</v>
      </c>
      <c r="E54" s="7" t="s">
        <v>390</v>
      </c>
      <c r="F54" s="7" t="s">
        <v>105</v>
      </c>
      <c r="G54" s="9">
        <v>15</v>
      </c>
      <c r="H54" s="13"/>
      <c r="I54" s="12">
        <f>ROUND((H54*G54),2)</f>
      </c>
      <c r="O54">
        <f>rekapitulace!H8</f>
      </c>
      <c r="P54">
        <f>O54/100*I54</f>
      </c>
    </row>
    <row r="55" ht="63.75">
      <c r="E55" s="14" t="s">
        <v>388</v>
      </c>
    </row>
    <row r="56" spans="1:16" ht="12.75">
      <c r="A56" s="7">
        <v>23</v>
      </c>
      <c r="B56" s="7" t="s">
        <v>44</v>
      </c>
      <c r="C56" s="7" t="s">
        <v>284</v>
      </c>
      <c r="D56" s="7" t="s">
        <v>46</v>
      </c>
      <c r="E56" s="7" t="s">
        <v>285</v>
      </c>
      <c r="F56" s="7" t="s">
        <v>105</v>
      </c>
      <c r="G56" s="9">
        <v>772.245</v>
      </c>
      <c r="H56" s="13"/>
      <c r="I56" s="12">
        <f>ROUND((H56*G56),2)</f>
      </c>
      <c r="O56">
        <f>rekapitulace!H8</f>
      </c>
      <c r="P56">
        <f>O56/100*I56</f>
      </c>
    </row>
    <row r="57" ht="76.5">
      <c r="E57" s="14" t="s">
        <v>391</v>
      </c>
    </row>
    <row r="58" spans="1:16" ht="12.75">
      <c r="A58" s="7">
        <v>24</v>
      </c>
      <c r="B58" s="7" t="s">
        <v>44</v>
      </c>
      <c r="C58" s="7" t="s">
        <v>392</v>
      </c>
      <c r="D58" s="7" t="s">
        <v>46</v>
      </c>
      <c r="E58" s="7" t="s">
        <v>393</v>
      </c>
      <c r="F58" s="7" t="s">
        <v>105</v>
      </c>
      <c r="G58" s="9">
        <v>15</v>
      </c>
      <c r="H58" s="13"/>
      <c r="I58" s="12">
        <f>ROUND((H58*G58),2)</f>
      </c>
      <c r="O58">
        <f>rekapitulace!H8</f>
      </c>
      <c r="P58">
        <f>O58/100*I58</f>
      </c>
    </row>
    <row r="59" ht="63.75">
      <c r="E59" s="14" t="s">
        <v>388</v>
      </c>
    </row>
    <row r="60" spans="1:16" ht="12.75">
      <c r="A60" s="7">
        <v>25</v>
      </c>
      <c r="B60" s="7" t="s">
        <v>44</v>
      </c>
      <c r="C60" s="7" t="s">
        <v>394</v>
      </c>
      <c r="D60" s="7" t="s">
        <v>46</v>
      </c>
      <c r="E60" s="7" t="s">
        <v>395</v>
      </c>
      <c r="F60" s="7" t="s">
        <v>86</v>
      </c>
      <c r="G60" s="9">
        <v>15</v>
      </c>
      <c r="H60" s="13"/>
      <c r="I60" s="12">
        <f>ROUND((H60*G60),2)</f>
      </c>
      <c r="O60">
        <f>rekapitulace!H8</f>
      </c>
      <c r="P60">
        <f>O60/100*I60</f>
      </c>
    </row>
    <row r="61" ht="63.75">
      <c r="E61" s="14" t="s">
        <v>388</v>
      </c>
    </row>
    <row r="62" spans="1:16" ht="12.75">
      <c r="A62" s="7">
        <v>26</v>
      </c>
      <c r="B62" s="7" t="s">
        <v>44</v>
      </c>
      <c r="C62" s="7" t="s">
        <v>396</v>
      </c>
      <c r="D62" s="7" t="s">
        <v>46</v>
      </c>
      <c r="E62" s="7" t="s">
        <v>397</v>
      </c>
      <c r="F62" s="7" t="s">
        <v>86</v>
      </c>
      <c r="G62" s="9">
        <v>15</v>
      </c>
      <c r="H62" s="13"/>
      <c r="I62" s="12">
        <f>ROUND((H62*G62),2)</f>
      </c>
      <c r="O62">
        <f>rekapitulace!H8</f>
      </c>
      <c r="P62">
        <f>O62/100*I62</f>
      </c>
    </row>
    <row r="63" ht="216.75">
      <c r="E63" s="14" t="s">
        <v>398</v>
      </c>
    </row>
    <row r="64" spans="1:16" ht="12.75">
      <c r="A64" s="7">
        <v>27</v>
      </c>
      <c r="B64" s="7" t="s">
        <v>44</v>
      </c>
      <c r="C64" s="7" t="s">
        <v>287</v>
      </c>
      <c r="D64" s="7" t="s">
        <v>46</v>
      </c>
      <c r="E64" s="7" t="s">
        <v>288</v>
      </c>
      <c r="F64" s="7" t="s">
        <v>96</v>
      </c>
      <c r="G64" s="9">
        <v>8.574</v>
      </c>
      <c r="H64" s="13"/>
      <c r="I64" s="12">
        <f>ROUND((H64*G64),2)</f>
      </c>
      <c r="O64">
        <f>rekapitulace!H8</f>
      </c>
      <c r="P64">
        <f>O64/100*I64</f>
      </c>
    </row>
    <row r="65" ht="204">
      <c r="E65" s="14" t="s">
        <v>399</v>
      </c>
    </row>
    <row r="66" spans="1:16" ht="12.75" customHeight="1">
      <c r="A66" s="15"/>
      <c r="B66" s="15"/>
      <c r="C66" s="15" t="s">
        <v>23</v>
      </c>
      <c r="D66" s="15"/>
      <c r="E66" s="15" t="s">
        <v>93</v>
      </c>
      <c r="F66" s="15"/>
      <c r="G66" s="15"/>
      <c r="H66" s="15"/>
      <c r="I66" s="15">
        <f>SUM(I22:I65)</f>
      </c>
      <c r="P66">
        <f>ROUND(SUM(P22:P65),2)</f>
      </c>
    </row>
    <row r="68" spans="1:9" ht="12.75" customHeight="1">
      <c r="A68" s="8"/>
      <c r="B68" s="8"/>
      <c r="C68" s="8" t="s">
        <v>34</v>
      </c>
      <c r="D68" s="8"/>
      <c r="E68" s="8" t="s">
        <v>186</v>
      </c>
      <c r="F68" s="8"/>
      <c r="G68" s="10"/>
      <c r="H68" s="8"/>
      <c r="I68" s="10"/>
    </row>
    <row r="69" spans="1:16" ht="12.75">
      <c r="A69" s="7">
        <v>28</v>
      </c>
      <c r="B69" s="7" t="s">
        <v>44</v>
      </c>
      <c r="C69" s="7" t="s">
        <v>400</v>
      </c>
      <c r="D69" s="7" t="s">
        <v>46</v>
      </c>
      <c r="E69" s="7" t="s">
        <v>401</v>
      </c>
      <c r="F69" s="7" t="s">
        <v>96</v>
      </c>
      <c r="G69" s="9">
        <v>1.98</v>
      </c>
      <c r="H69" s="13"/>
      <c r="I69" s="12">
        <f>ROUND((H69*G69),2)</f>
      </c>
      <c r="O69">
        <f>rekapitulace!H8</f>
      </c>
      <c r="P69">
        <f>O69/100*I69</f>
      </c>
    </row>
    <row r="70" ht="229.5">
      <c r="E70" s="14" t="s">
        <v>402</v>
      </c>
    </row>
    <row r="71" spans="1:16" ht="12.75">
      <c r="A71" s="7">
        <v>29</v>
      </c>
      <c r="B71" s="7" t="s">
        <v>44</v>
      </c>
      <c r="C71" s="7" t="s">
        <v>403</v>
      </c>
      <c r="D71" s="7" t="s">
        <v>46</v>
      </c>
      <c r="E71" s="7" t="s">
        <v>404</v>
      </c>
      <c r="F71" s="7" t="s">
        <v>96</v>
      </c>
      <c r="G71" s="9">
        <v>2.793</v>
      </c>
      <c r="H71" s="13"/>
      <c r="I71" s="12">
        <f>ROUND((H71*G71),2)</f>
      </c>
      <c r="O71">
        <f>rekapitulace!H8</f>
      </c>
      <c r="P71">
        <f>O71/100*I71</f>
      </c>
    </row>
    <row r="72" ht="409.5">
      <c r="E72" s="14" t="s">
        <v>405</v>
      </c>
    </row>
    <row r="73" spans="1:16" ht="12.75">
      <c r="A73" s="7">
        <v>30</v>
      </c>
      <c r="B73" s="7" t="s">
        <v>44</v>
      </c>
      <c r="C73" s="7" t="s">
        <v>406</v>
      </c>
      <c r="D73" s="7" t="s">
        <v>46</v>
      </c>
      <c r="E73" s="7" t="s">
        <v>407</v>
      </c>
      <c r="F73" s="7" t="s">
        <v>96</v>
      </c>
      <c r="G73" s="9">
        <v>223.822</v>
      </c>
      <c r="H73" s="13"/>
      <c r="I73" s="12">
        <f>ROUND((H73*G73),2)</f>
      </c>
      <c r="O73">
        <f>rekapitulace!H8</f>
      </c>
      <c r="P73">
        <f>O73/100*I73</f>
      </c>
    </row>
    <row r="74" ht="409.5">
      <c r="E74" s="14" t="s">
        <v>408</v>
      </c>
    </row>
    <row r="75" spans="1:16" ht="12.75">
      <c r="A75" s="7">
        <v>31</v>
      </c>
      <c r="B75" s="7" t="s">
        <v>44</v>
      </c>
      <c r="C75" s="7" t="s">
        <v>409</v>
      </c>
      <c r="D75" s="7" t="s">
        <v>46</v>
      </c>
      <c r="E75" s="7" t="s">
        <v>410</v>
      </c>
      <c r="F75" s="7" t="s">
        <v>147</v>
      </c>
      <c r="G75" s="9">
        <v>16.787</v>
      </c>
      <c r="H75" s="13"/>
      <c r="I75" s="12">
        <f>ROUND((H75*G75),2)</f>
      </c>
      <c r="O75">
        <f>rekapitulace!H8</f>
      </c>
      <c r="P75">
        <f>O75/100*I75</f>
      </c>
    </row>
    <row r="76" ht="140.25">
      <c r="E76" s="14" t="s">
        <v>411</v>
      </c>
    </row>
    <row r="77" spans="1:16" ht="12.75">
      <c r="A77" s="7">
        <v>32</v>
      </c>
      <c r="B77" s="7" t="s">
        <v>44</v>
      </c>
      <c r="C77" s="7" t="s">
        <v>412</v>
      </c>
      <c r="D77" s="7" t="s">
        <v>46</v>
      </c>
      <c r="E77" s="7" t="s">
        <v>413</v>
      </c>
      <c r="F77" s="7" t="s">
        <v>100</v>
      </c>
      <c r="G77" s="9">
        <v>57</v>
      </c>
      <c r="H77" s="13"/>
      <c r="I77" s="12">
        <f>ROUND((H77*G77),2)</f>
      </c>
      <c r="O77">
        <f>rekapitulace!H8</f>
      </c>
      <c r="P77">
        <f>O77/100*I77</f>
      </c>
    </row>
    <row r="78" ht="409.5">
      <c r="E78" s="14" t="s">
        <v>414</v>
      </c>
    </row>
    <row r="79" spans="1:16" ht="12.75">
      <c r="A79" s="7">
        <v>33</v>
      </c>
      <c r="B79" s="7" t="s">
        <v>44</v>
      </c>
      <c r="C79" s="7" t="s">
        <v>415</v>
      </c>
      <c r="D79" s="7" t="s">
        <v>46</v>
      </c>
      <c r="E79" s="7" t="s">
        <v>416</v>
      </c>
      <c r="F79" s="7" t="s">
        <v>100</v>
      </c>
      <c r="G79" s="9">
        <v>76</v>
      </c>
      <c r="H79" s="13"/>
      <c r="I79" s="12">
        <f>ROUND((H79*G79),2)</f>
      </c>
      <c r="O79">
        <f>rekapitulace!H8</f>
      </c>
      <c r="P79">
        <f>O79/100*I79</f>
      </c>
    </row>
    <row r="80" ht="38.25">
      <c r="E80" s="14" t="s">
        <v>417</v>
      </c>
    </row>
    <row r="81" spans="1:16" ht="12.75">
      <c r="A81" s="7">
        <v>34</v>
      </c>
      <c r="B81" s="7" t="s">
        <v>44</v>
      </c>
      <c r="C81" s="7" t="s">
        <v>418</v>
      </c>
      <c r="D81" s="7" t="s">
        <v>46</v>
      </c>
      <c r="E81" s="7" t="s">
        <v>419</v>
      </c>
      <c r="F81" s="7" t="s">
        <v>100</v>
      </c>
      <c r="G81" s="9">
        <v>38</v>
      </c>
      <c r="H81" s="13"/>
      <c r="I81" s="12">
        <f>ROUND((H81*G81),2)</f>
      </c>
      <c r="O81">
        <f>rekapitulace!H8</f>
      </c>
      <c r="P81">
        <f>O81/100*I81</f>
      </c>
    </row>
    <row r="82" ht="38.25">
      <c r="E82" s="14" t="s">
        <v>420</v>
      </c>
    </row>
    <row r="83" spans="1:16" ht="12.75">
      <c r="A83" s="7">
        <v>35</v>
      </c>
      <c r="B83" s="7" t="s">
        <v>44</v>
      </c>
      <c r="C83" s="7" t="s">
        <v>421</v>
      </c>
      <c r="D83" s="7" t="s">
        <v>46</v>
      </c>
      <c r="E83" s="7" t="s">
        <v>422</v>
      </c>
      <c r="F83" s="7" t="s">
        <v>100</v>
      </c>
      <c r="G83" s="9">
        <v>19</v>
      </c>
      <c r="H83" s="13"/>
      <c r="I83" s="12">
        <f>ROUND((H83*G83),2)</f>
      </c>
      <c r="O83">
        <f>rekapitulace!H8</f>
      </c>
      <c r="P83">
        <f>O83/100*I83</f>
      </c>
    </row>
    <row r="84" ht="38.25">
      <c r="E84" s="14" t="s">
        <v>423</v>
      </c>
    </row>
    <row r="85" spans="1:16" ht="12.75">
      <c r="A85" s="7">
        <v>36</v>
      </c>
      <c r="B85" s="7" t="s">
        <v>44</v>
      </c>
      <c r="C85" s="7" t="s">
        <v>424</v>
      </c>
      <c r="D85" s="7" t="s">
        <v>46</v>
      </c>
      <c r="E85" s="7" t="s">
        <v>425</v>
      </c>
      <c r="F85" s="7" t="s">
        <v>96</v>
      </c>
      <c r="G85" s="9">
        <v>250.8</v>
      </c>
      <c r="H85" s="13"/>
      <c r="I85" s="12">
        <f>ROUND((H85*G85),2)</f>
      </c>
      <c r="O85">
        <f>rekapitulace!H8</f>
      </c>
      <c r="P85">
        <f>O85/100*I85</f>
      </c>
    </row>
    <row r="86" ht="409.5">
      <c r="E86" s="14" t="s">
        <v>426</v>
      </c>
    </row>
    <row r="87" spans="1:16" ht="12.75">
      <c r="A87" s="7">
        <v>37</v>
      </c>
      <c r="B87" s="7" t="s">
        <v>44</v>
      </c>
      <c r="C87" s="7" t="s">
        <v>427</v>
      </c>
      <c r="D87" s="7" t="s">
        <v>46</v>
      </c>
      <c r="E87" s="7" t="s">
        <v>428</v>
      </c>
      <c r="F87" s="7" t="s">
        <v>147</v>
      </c>
      <c r="G87" s="9">
        <v>32.604</v>
      </c>
      <c r="H87" s="13"/>
      <c r="I87" s="12">
        <f>ROUND((H87*G87),2)</f>
      </c>
      <c r="O87">
        <f>rekapitulace!H8</f>
      </c>
      <c r="P87">
        <f>O87/100*I87</f>
      </c>
    </row>
    <row r="88" ht="229.5">
      <c r="E88" s="14" t="s">
        <v>429</v>
      </c>
    </row>
    <row r="89" spans="1:16" ht="12.75">
      <c r="A89" s="7">
        <v>38</v>
      </c>
      <c r="B89" s="7" t="s">
        <v>44</v>
      </c>
      <c r="C89" s="7" t="s">
        <v>430</v>
      </c>
      <c r="D89" s="7" t="s">
        <v>46</v>
      </c>
      <c r="E89" s="7" t="s">
        <v>431</v>
      </c>
      <c r="F89" s="7" t="s">
        <v>105</v>
      </c>
      <c r="G89" s="9">
        <v>108.9</v>
      </c>
      <c r="H89" s="13"/>
      <c r="I89" s="12">
        <f>ROUND((H89*G89),2)</f>
      </c>
      <c r="O89">
        <f>rekapitulace!H8</f>
      </c>
      <c r="P89">
        <f>O89/100*I89</f>
      </c>
    </row>
    <row r="90" ht="178.5">
      <c r="E90" s="14" t="s">
        <v>432</v>
      </c>
    </row>
    <row r="91" spans="1:16" ht="12.75" customHeight="1">
      <c r="A91" s="15"/>
      <c r="B91" s="15"/>
      <c r="C91" s="15" t="s">
        <v>34</v>
      </c>
      <c r="D91" s="15"/>
      <c r="E91" s="15" t="s">
        <v>186</v>
      </c>
      <c r="F91" s="15"/>
      <c r="G91" s="15"/>
      <c r="H91" s="15"/>
      <c r="I91" s="15">
        <f>SUM(I69:I90)</f>
      </c>
      <c r="P91">
        <f>ROUND(SUM(P69:P90),2)</f>
      </c>
    </row>
    <row r="93" spans="1:9" ht="12.75" customHeight="1">
      <c r="A93" s="8"/>
      <c r="B93" s="8"/>
      <c r="C93" s="8" t="s">
        <v>35</v>
      </c>
      <c r="D93" s="8"/>
      <c r="E93" s="8" t="s">
        <v>433</v>
      </c>
      <c r="F93" s="8"/>
      <c r="G93" s="10"/>
      <c r="H93" s="8"/>
      <c r="I93" s="10"/>
    </row>
    <row r="94" spans="1:16" ht="12.75">
      <c r="A94" s="7">
        <v>39</v>
      </c>
      <c r="B94" s="7" t="s">
        <v>44</v>
      </c>
      <c r="C94" s="7" t="s">
        <v>434</v>
      </c>
      <c r="D94" s="7" t="s">
        <v>46</v>
      </c>
      <c r="E94" s="7" t="s">
        <v>435</v>
      </c>
      <c r="F94" s="7" t="s">
        <v>436</v>
      </c>
      <c r="G94" s="9">
        <v>1872</v>
      </c>
      <c r="H94" s="13"/>
      <c r="I94" s="12">
        <f>ROUND((H94*G94),2)</f>
      </c>
      <c r="O94">
        <f>rekapitulace!H8</f>
      </c>
      <c r="P94">
        <f>O94/100*I94</f>
      </c>
    </row>
    <row r="95" ht="51">
      <c r="E95" s="14" t="s">
        <v>437</v>
      </c>
    </row>
    <row r="96" spans="1:16" ht="12.75">
      <c r="A96" s="7">
        <v>40</v>
      </c>
      <c r="B96" s="7" t="s">
        <v>44</v>
      </c>
      <c r="C96" s="7" t="s">
        <v>438</v>
      </c>
      <c r="D96" s="7" t="s">
        <v>46</v>
      </c>
      <c r="E96" s="7" t="s">
        <v>439</v>
      </c>
      <c r="F96" s="7" t="s">
        <v>96</v>
      </c>
      <c r="G96" s="9">
        <v>293.28</v>
      </c>
      <c r="H96" s="13"/>
      <c r="I96" s="12">
        <f>ROUND((H96*G96),2)</f>
      </c>
      <c r="O96">
        <f>rekapitulace!H8</f>
      </c>
      <c r="P96">
        <f>O96/100*I96</f>
      </c>
    </row>
    <row r="97" ht="306">
      <c r="E97" s="14" t="s">
        <v>440</v>
      </c>
    </row>
    <row r="98" spans="1:16" ht="12.75">
      <c r="A98" s="7">
        <v>41</v>
      </c>
      <c r="B98" s="7" t="s">
        <v>44</v>
      </c>
      <c r="C98" s="7" t="s">
        <v>441</v>
      </c>
      <c r="D98" s="7" t="s">
        <v>46</v>
      </c>
      <c r="E98" s="7" t="s">
        <v>442</v>
      </c>
      <c r="F98" s="7" t="s">
        <v>147</v>
      </c>
      <c r="G98" s="9">
        <v>46.925</v>
      </c>
      <c r="H98" s="13"/>
      <c r="I98" s="12">
        <f>ROUND((H98*G98),2)</f>
      </c>
      <c r="O98">
        <f>rekapitulace!H8</f>
      </c>
      <c r="P98">
        <f>O98/100*I98</f>
      </c>
    </row>
    <row r="99" ht="216.75">
      <c r="E99" s="14" t="s">
        <v>443</v>
      </c>
    </row>
    <row r="100" spans="1:16" ht="12.75">
      <c r="A100" s="7">
        <v>42</v>
      </c>
      <c r="B100" s="7" t="s">
        <v>44</v>
      </c>
      <c r="C100" s="7" t="s">
        <v>444</v>
      </c>
      <c r="D100" s="7" t="s">
        <v>46</v>
      </c>
      <c r="E100" s="7" t="s">
        <v>445</v>
      </c>
      <c r="F100" s="7" t="s">
        <v>96</v>
      </c>
      <c r="G100" s="9">
        <v>236.518</v>
      </c>
      <c r="H100" s="13"/>
      <c r="I100" s="12">
        <f>ROUND((H100*G100),2)</f>
      </c>
      <c r="O100">
        <f>rekapitulace!H8</f>
      </c>
      <c r="P100">
        <f>O100/100*I100</f>
      </c>
    </row>
    <row r="101" ht="409.5">
      <c r="E101" s="14" t="s">
        <v>446</v>
      </c>
    </row>
    <row r="102" spans="1:16" ht="12.75">
      <c r="A102" s="7">
        <v>43</v>
      </c>
      <c r="B102" s="7" t="s">
        <v>44</v>
      </c>
      <c r="C102" s="7" t="s">
        <v>447</v>
      </c>
      <c r="D102" s="7" t="s">
        <v>46</v>
      </c>
      <c r="E102" s="7" t="s">
        <v>448</v>
      </c>
      <c r="F102" s="7" t="s">
        <v>147</v>
      </c>
      <c r="G102" s="9">
        <v>26.017</v>
      </c>
      <c r="H102" s="13"/>
      <c r="I102" s="12">
        <f>ROUND((H102*G102),2)</f>
      </c>
      <c r="O102">
        <f>rekapitulace!H8</f>
      </c>
      <c r="P102">
        <f>O102/100*I102</f>
      </c>
    </row>
    <row r="103" ht="255">
      <c r="E103" s="14" t="s">
        <v>449</v>
      </c>
    </row>
    <row r="104" spans="1:16" ht="12.75">
      <c r="A104" s="7">
        <v>44</v>
      </c>
      <c r="B104" s="7" t="s">
        <v>44</v>
      </c>
      <c r="C104" s="7" t="s">
        <v>450</v>
      </c>
      <c r="D104" s="7" t="s">
        <v>46</v>
      </c>
      <c r="E104" s="7" t="s">
        <v>451</v>
      </c>
      <c r="F104" s="7" t="s">
        <v>96</v>
      </c>
      <c r="G104" s="9">
        <v>92.304</v>
      </c>
      <c r="H104" s="13"/>
      <c r="I104" s="12">
        <f>ROUND((H104*G104),2)</f>
      </c>
      <c r="O104">
        <f>rekapitulace!H8</f>
      </c>
      <c r="P104">
        <f>O104/100*I104</f>
      </c>
    </row>
    <row r="105" ht="409.5">
      <c r="E105" s="14" t="s">
        <v>452</v>
      </c>
    </row>
    <row r="106" spans="1:16" ht="12.75">
      <c r="A106" s="7">
        <v>45</v>
      </c>
      <c r="B106" s="7" t="s">
        <v>44</v>
      </c>
      <c r="C106" s="7" t="s">
        <v>453</v>
      </c>
      <c r="D106" s="7" t="s">
        <v>46</v>
      </c>
      <c r="E106" s="7" t="s">
        <v>454</v>
      </c>
      <c r="F106" s="7" t="s">
        <v>96</v>
      </c>
      <c r="G106" s="9">
        <v>2.56</v>
      </c>
      <c r="H106" s="13"/>
      <c r="I106" s="12">
        <f>ROUND((H106*G106),2)</f>
      </c>
      <c r="O106">
        <f>rekapitulace!H8</f>
      </c>
      <c r="P106">
        <f>O106/100*I106</f>
      </c>
    </row>
    <row r="107" ht="409.5">
      <c r="E107" s="14" t="s">
        <v>455</v>
      </c>
    </row>
    <row r="108" spans="1:16" ht="12.75">
      <c r="A108" s="7">
        <v>46</v>
      </c>
      <c r="B108" s="7" t="s">
        <v>44</v>
      </c>
      <c r="C108" s="7" t="s">
        <v>456</v>
      </c>
      <c r="D108" s="7" t="s">
        <v>46</v>
      </c>
      <c r="E108" s="7" t="s">
        <v>457</v>
      </c>
      <c r="F108" s="7" t="s">
        <v>147</v>
      </c>
      <c r="G108" s="9">
        <v>14.23</v>
      </c>
      <c r="H108" s="13"/>
      <c r="I108" s="12">
        <f>ROUND((H108*G108),2)</f>
      </c>
      <c r="O108">
        <f>rekapitulace!H8</f>
      </c>
      <c r="P108">
        <f>O108/100*I108</f>
      </c>
    </row>
    <row r="109" ht="409.5">
      <c r="E109" s="14" t="s">
        <v>458</v>
      </c>
    </row>
    <row r="110" spans="1:16" ht="12.75" customHeight="1">
      <c r="A110" s="15"/>
      <c r="B110" s="15"/>
      <c r="C110" s="15" t="s">
        <v>35</v>
      </c>
      <c r="D110" s="15"/>
      <c r="E110" s="15" t="s">
        <v>433</v>
      </c>
      <c r="F110" s="15"/>
      <c r="G110" s="15"/>
      <c r="H110" s="15"/>
      <c r="I110" s="15">
        <f>SUM(I94:I109)</f>
      </c>
      <c r="P110">
        <f>ROUND(SUM(P94:P109),2)</f>
      </c>
    </row>
    <row r="112" spans="1:9" ht="12.75" customHeight="1">
      <c r="A112" s="8"/>
      <c r="B112" s="8"/>
      <c r="C112" s="8" t="s">
        <v>36</v>
      </c>
      <c r="D112" s="8"/>
      <c r="E112" s="8" t="s">
        <v>459</v>
      </c>
      <c r="F112" s="8"/>
      <c r="G112" s="10"/>
      <c r="H112" s="8"/>
      <c r="I112" s="10"/>
    </row>
    <row r="113" spans="1:16" ht="12.75">
      <c r="A113" s="7">
        <v>47</v>
      </c>
      <c r="B113" s="7" t="s">
        <v>44</v>
      </c>
      <c r="C113" s="7" t="s">
        <v>460</v>
      </c>
      <c r="D113" s="7" t="s">
        <v>46</v>
      </c>
      <c r="E113" s="7" t="s">
        <v>461</v>
      </c>
      <c r="F113" s="7" t="s">
        <v>96</v>
      </c>
      <c r="G113" s="9">
        <v>38.064</v>
      </c>
      <c r="H113" s="13"/>
      <c r="I113" s="12">
        <f>ROUND((H113*G113),2)</f>
      </c>
      <c r="O113">
        <f>rekapitulace!H8</f>
      </c>
      <c r="P113">
        <f>O113/100*I113</f>
      </c>
    </row>
    <row r="114" ht="216.75">
      <c r="E114" s="14" t="s">
        <v>462</v>
      </c>
    </row>
    <row r="115" spans="1:16" ht="12.75">
      <c r="A115" s="7">
        <v>48</v>
      </c>
      <c r="B115" s="7" t="s">
        <v>44</v>
      </c>
      <c r="C115" s="7" t="s">
        <v>463</v>
      </c>
      <c r="D115" s="7" t="s">
        <v>46</v>
      </c>
      <c r="E115" s="7" t="s">
        <v>464</v>
      </c>
      <c r="F115" s="7" t="s">
        <v>147</v>
      </c>
      <c r="G115" s="9">
        <v>5.329</v>
      </c>
      <c r="H115" s="13"/>
      <c r="I115" s="12">
        <f>ROUND((H115*G115),2)</f>
      </c>
      <c r="O115">
        <f>rekapitulace!H8</f>
      </c>
      <c r="P115">
        <f>O115/100*I115</f>
      </c>
    </row>
    <row r="116" ht="178.5">
      <c r="E116" s="14" t="s">
        <v>465</v>
      </c>
    </row>
    <row r="117" spans="1:16" ht="12.75">
      <c r="A117" s="7">
        <v>49</v>
      </c>
      <c r="B117" s="7" t="s">
        <v>44</v>
      </c>
      <c r="C117" s="7" t="s">
        <v>466</v>
      </c>
      <c r="D117" s="7" t="s">
        <v>46</v>
      </c>
      <c r="E117" s="7" t="s">
        <v>467</v>
      </c>
      <c r="F117" s="7" t="s">
        <v>96</v>
      </c>
      <c r="G117" s="9">
        <v>2368.792</v>
      </c>
      <c r="H117" s="13"/>
      <c r="I117" s="12">
        <f>ROUND((H117*G117),2)</f>
      </c>
      <c r="O117">
        <f>rekapitulace!H8</f>
      </c>
      <c r="P117">
        <f>O117/100*I117</f>
      </c>
    </row>
    <row r="118" ht="331.5">
      <c r="E118" s="14" t="s">
        <v>468</v>
      </c>
    </row>
    <row r="119" spans="1:16" ht="12.75">
      <c r="A119" s="7">
        <v>50</v>
      </c>
      <c r="B119" s="7" t="s">
        <v>44</v>
      </c>
      <c r="C119" s="7" t="s">
        <v>469</v>
      </c>
      <c r="D119" s="7" t="s">
        <v>46</v>
      </c>
      <c r="E119" s="7" t="s">
        <v>470</v>
      </c>
      <c r="F119" s="7" t="s">
        <v>147</v>
      </c>
      <c r="G119" s="9">
        <v>284.255</v>
      </c>
      <c r="H119" s="13"/>
      <c r="I119" s="12">
        <f>ROUND((H119*G119),2)</f>
      </c>
      <c r="O119">
        <f>rekapitulace!H8</f>
      </c>
      <c r="P119">
        <f>O119/100*I119</f>
      </c>
    </row>
    <row r="120" ht="242.25">
      <c r="E120" s="14" t="s">
        <v>471</v>
      </c>
    </row>
    <row r="121" spans="1:16" ht="12.75">
      <c r="A121" s="7">
        <v>51</v>
      </c>
      <c r="B121" s="7" t="s">
        <v>44</v>
      </c>
      <c r="C121" s="7" t="s">
        <v>472</v>
      </c>
      <c r="D121" s="7" t="s">
        <v>46</v>
      </c>
      <c r="E121" s="7" t="s">
        <v>473</v>
      </c>
      <c r="F121" s="7" t="s">
        <v>147</v>
      </c>
      <c r="G121" s="9">
        <v>142.128</v>
      </c>
      <c r="H121" s="13"/>
      <c r="I121" s="12">
        <f>ROUND((H121*G121),2)</f>
      </c>
      <c r="O121">
        <f>rekapitulace!H8</f>
      </c>
      <c r="P121">
        <f>O121/100*I121</f>
      </c>
    </row>
    <row r="122" ht="191.25">
      <c r="E122" s="14" t="s">
        <v>474</v>
      </c>
    </row>
    <row r="123" spans="1:16" ht="12.75">
      <c r="A123" s="7">
        <v>52</v>
      </c>
      <c r="B123" s="7" t="s">
        <v>44</v>
      </c>
      <c r="C123" s="7" t="s">
        <v>475</v>
      </c>
      <c r="D123" s="7" t="s">
        <v>46</v>
      </c>
      <c r="E123" s="7" t="s">
        <v>476</v>
      </c>
      <c r="F123" s="7" t="s">
        <v>100</v>
      </c>
      <c r="G123" s="9">
        <v>19.52</v>
      </c>
      <c r="H123" s="13"/>
      <c r="I123" s="12">
        <f>ROUND((H123*G123),2)</f>
      </c>
      <c r="O123">
        <f>rekapitulace!H8</f>
      </c>
      <c r="P123">
        <f>O123/100*I123</f>
      </c>
    </row>
    <row r="124" ht="25.5">
      <c r="E124" s="14" t="s">
        <v>477</v>
      </c>
    </row>
    <row r="125" spans="1:16" ht="12.75">
      <c r="A125" s="7">
        <v>53</v>
      </c>
      <c r="B125" s="7" t="s">
        <v>44</v>
      </c>
      <c r="C125" s="7" t="s">
        <v>478</v>
      </c>
      <c r="D125" s="7" t="s">
        <v>46</v>
      </c>
      <c r="E125" s="7" t="s">
        <v>479</v>
      </c>
      <c r="F125" s="7" t="s">
        <v>86</v>
      </c>
      <c r="G125" s="9">
        <v>16</v>
      </c>
      <c r="H125" s="13"/>
      <c r="I125" s="12">
        <f>ROUND((H125*G125),2)</f>
      </c>
      <c r="O125">
        <f>rekapitulace!H8</f>
      </c>
      <c r="P125">
        <f>O125/100*I125</f>
      </c>
    </row>
    <row r="126" ht="409.5">
      <c r="E126" s="14" t="s">
        <v>480</v>
      </c>
    </row>
    <row r="127" spans="1:16" ht="12.75">
      <c r="A127" s="7">
        <v>54</v>
      </c>
      <c r="B127" s="7" t="s">
        <v>44</v>
      </c>
      <c r="C127" s="7" t="s">
        <v>481</v>
      </c>
      <c r="D127" s="7" t="s">
        <v>46</v>
      </c>
      <c r="E127" s="7" t="s">
        <v>482</v>
      </c>
      <c r="F127" s="7" t="s">
        <v>86</v>
      </c>
      <c r="G127" s="9">
        <v>4</v>
      </c>
      <c r="H127" s="13"/>
      <c r="I127" s="12">
        <f>ROUND((H127*G127),2)</f>
      </c>
      <c r="O127">
        <f>rekapitulace!H8</f>
      </c>
      <c r="P127">
        <f>O127/100*I127</f>
      </c>
    </row>
    <row r="128" ht="165.75">
      <c r="E128" s="14" t="s">
        <v>483</v>
      </c>
    </row>
    <row r="129" spans="1:16" ht="12.75">
      <c r="A129" s="7">
        <v>55</v>
      </c>
      <c r="B129" s="7" t="s">
        <v>44</v>
      </c>
      <c r="C129" s="7" t="s">
        <v>484</v>
      </c>
      <c r="D129" s="7" t="s">
        <v>46</v>
      </c>
      <c r="E129" s="7" t="s">
        <v>485</v>
      </c>
      <c r="F129" s="7" t="s">
        <v>96</v>
      </c>
      <c r="G129" s="9">
        <v>3.105</v>
      </c>
      <c r="H129" s="13"/>
      <c r="I129" s="12">
        <f>ROUND((H129*G129),2)</f>
      </c>
      <c r="O129">
        <f>rekapitulace!H8</f>
      </c>
      <c r="P129">
        <f>O129/100*I129</f>
      </c>
    </row>
    <row r="130" ht="153">
      <c r="E130" s="14" t="s">
        <v>486</v>
      </c>
    </row>
    <row r="131" spans="1:16" ht="12.75">
      <c r="A131" s="7">
        <v>56</v>
      </c>
      <c r="B131" s="7" t="s">
        <v>44</v>
      </c>
      <c r="C131" s="7" t="s">
        <v>487</v>
      </c>
      <c r="D131" s="7" t="s">
        <v>46</v>
      </c>
      <c r="E131" s="7" t="s">
        <v>488</v>
      </c>
      <c r="F131" s="7" t="s">
        <v>96</v>
      </c>
      <c r="G131" s="9">
        <v>11.94</v>
      </c>
      <c r="H131" s="13"/>
      <c r="I131" s="12">
        <f>ROUND((H131*G131),2)</f>
      </c>
      <c r="O131">
        <f>rekapitulace!H8</f>
      </c>
      <c r="P131">
        <f>O131/100*I131</f>
      </c>
    </row>
    <row r="132" ht="204">
      <c r="E132" s="14" t="s">
        <v>489</v>
      </c>
    </row>
    <row r="133" spans="1:16" ht="12.75">
      <c r="A133" s="7">
        <v>57</v>
      </c>
      <c r="B133" s="7" t="s">
        <v>44</v>
      </c>
      <c r="C133" s="7" t="s">
        <v>490</v>
      </c>
      <c r="D133" s="7" t="s">
        <v>46</v>
      </c>
      <c r="E133" s="7" t="s">
        <v>491</v>
      </c>
      <c r="F133" s="7" t="s">
        <v>96</v>
      </c>
      <c r="G133" s="9">
        <v>11.556</v>
      </c>
      <c r="H133" s="13"/>
      <c r="I133" s="12">
        <f>ROUND((H133*G133),2)</f>
      </c>
      <c r="O133">
        <f>rekapitulace!H8</f>
      </c>
      <c r="P133">
        <f>O133/100*I133</f>
      </c>
    </row>
    <row r="134" ht="242.25">
      <c r="E134" s="14" t="s">
        <v>492</v>
      </c>
    </row>
    <row r="135" spans="1:16" ht="12.75">
      <c r="A135" s="7">
        <v>58</v>
      </c>
      <c r="B135" s="7" t="s">
        <v>44</v>
      </c>
      <c r="C135" s="7" t="s">
        <v>493</v>
      </c>
      <c r="D135" s="7" t="s">
        <v>46</v>
      </c>
      <c r="E135" s="7" t="s">
        <v>494</v>
      </c>
      <c r="F135" s="7" t="s">
        <v>96</v>
      </c>
      <c r="G135" s="9">
        <v>39.276</v>
      </c>
      <c r="H135" s="13"/>
      <c r="I135" s="12">
        <f>ROUND((H135*G135),2)</f>
      </c>
      <c r="O135">
        <f>rekapitulace!H8</f>
      </c>
      <c r="P135">
        <f>O135/100*I135</f>
      </c>
    </row>
    <row r="136" ht="409.5">
      <c r="E136" s="14" t="s">
        <v>495</v>
      </c>
    </row>
    <row r="137" spans="1:16" ht="12.75">
      <c r="A137" s="7">
        <v>59</v>
      </c>
      <c r="B137" s="7" t="s">
        <v>44</v>
      </c>
      <c r="C137" s="7" t="s">
        <v>496</v>
      </c>
      <c r="D137" s="7" t="s">
        <v>46</v>
      </c>
      <c r="E137" s="7" t="s">
        <v>497</v>
      </c>
      <c r="F137" s="7" t="s">
        <v>96</v>
      </c>
      <c r="G137" s="9">
        <v>14.581</v>
      </c>
      <c r="H137" s="13"/>
      <c r="I137" s="12">
        <f>ROUND((H137*G137),2)</f>
      </c>
      <c r="O137">
        <f>rekapitulace!H8</f>
      </c>
      <c r="P137">
        <f>O137/100*I137</f>
      </c>
    </row>
    <row r="138" ht="382.5">
      <c r="E138" s="14" t="s">
        <v>498</v>
      </c>
    </row>
    <row r="139" spans="1:16" ht="12.75">
      <c r="A139" s="7">
        <v>60</v>
      </c>
      <c r="B139" s="7" t="s">
        <v>44</v>
      </c>
      <c r="C139" s="7" t="s">
        <v>499</v>
      </c>
      <c r="D139" s="7" t="s">
        <v>46</v>
      </c>
      <c r="E139" s="7" t="s">
        <v>500</v>
      </c>
      <c r="F139" s="7" t="s">
        <v>96</v>
      </c>
      <c r="G139" s="9">
        <v>47.251</v>
      </c>
      <c r="H139" s="13"/>
      <c r="I139" s="12">
        <f>ROUND((H139*G139),2)</f>
      </c>
      <c r="O139">
        <f>rekapitulace!H8</f>
      </c>
      <c r="P139">
        <f>O139/100*I139</f>
      </c>
    </row>
    <row r="140" ht="409.5">
      <c r="E140" s="14" t="s">
        <v>501</v>
      </c>
    </row>
    <row r="141" spans="1:16" ht="12.75">
      <c r="A141" s="7">
        <v>61</v>
      </c>
      <c r="B141" s="7" t="s">
        <v>44</v>
      </c>
      <c r="C141" s="7" t="s">
        <v>502</v>
      </c>
      <c r="D141" s="7" t="s">
        <v>46</v>
      </c>
      <c r="E141" s="7" t="s">
        <v>503</v>
      </c>
      <c r="F141" s="7" t="s">
        <v>96</v>
      </c>
      <c r="G141" s="9">
        <v>26.154</v>
      </c>
      <c r="H141" s="13"/>
      <c r="I141" s="12">
        <f>ROUND((H141*G141),2)</f>
      </c>
      <c r="O141">
        <f>rekapitulace!H8</f>
      </c>
      <c r="P141">
        <f>O141/100*I141</f>
      </c>
    </row>
    <row r="142" ht="318.75">
      <c r="E142" s="14" t="s">
        <v>504</v>
      </c>
    </row>
    <row r="143" spans="1:16" ht="12.75" customHeight="1">
      <c r="A143" s="15"/>
      <c r="B143" s="15"/>
      <c r="C143" s="15" t="s">
        <v>36</v>
      </c>
      <c r="D143" s="15"/>
      <c r="E143" s="15" t="s">
        <v>459</v>
      </c>
      <c r="F143" s="15"/>
      <c r="G143" s="15"/>
      <c r="H143" s="15"/>
      <c r="I143" s="15">
        <f>SUM(I113:I142)</f>
      </c>
      <c r="P143">
        <f>ROUND(SUM(P113:P142),2)</f>
      </c>
    </row>
    <row r="145" spans="1:9" ht="12.75" customHeight="1">
      <c r="A145" s="8"/>
      <c r="B145" s="8"/>
      <c r="C145" s="8" t="s">
        <v>37</v>
      </c>
      <c r="D145" s="8"/>
      <c r="E145" s="8" t="s">
        <v>102</v>
      </c>
      <c r="F145" s="8"/>
      <c r="G145" s="10"/>
      <c r="H145" s="8"/>
      <c r="I145" s="10"/>
    </row>
    <row r="146" spans="1:16" ht="12.75">
      <c r="A146" s="7">
        <v>62</v>
      </c>
      <c r="B146" s="7" t="s">
        <v>44</v>
      </c>
      <c r="C146" s="7" t="s">
        <v>505</v>
      </c>
      <c r="D146" s="7" t="s">
        <v>46</v>
      </c>
      <c r="E146" s="7" t="s">
        <v>506</v>
      </c>
      <c r="F146" s="7" t="s">
        <v>105</v>
      </c>
      <c r="G146" s="9">
        <v>248.9</v>
      </c>
      <c r="H146" s="13"/>
      <c r="I146" s="12">
        <f>ROUND((H146*G146),2)</f>
      </c>
      <c r="O146">
        <f>rekapitulace!H8</f>
      </c>
      <c r="P146">
        <f>O146/100*I146</f>
      </c>
    </row>
    <row r="147" ht="165.75">
      <c r="E147" s="14" t="s">
        <v>507</v>
      </c>
    </row>
    <row r="148" spans="1:16" ht="12.75">
      <c r="A148" s="7">
        <v>63</v>
      </c>
      <c r="B148" s="7" t="s">
        <v>44</v>
      </c>
      <c r="C148" s="7" t="s">
        <v>508</v>
      </c>
      <c r="D148" s="7" t="s">
        <v>46</v>
      </c>
      <c r="E148" s="7" t="s">
        <v>509</v>
      </c>
      <c r="F148" s="7" t="s">
        <v>105</v>
      </c>
      <c r="G148" s="9">
        <v>229.9</v>
      </c>
      <c r="H148" s="13"/>
      <c r="I148" s="12">
        <f>ROUND((H148*G148),2)</f>
      </c>
      <c r="O148">
        <f>rekapitulace!H8</f>
      </c>
      <c r="P148">
        <f>O148/100*I148</f>
      </c>
    </row>
    <row r="149" ht="165.75">
      <c r="E149" s="14" t="s">
        <v>379</v>
      </c>
    </row>
    <row r="150" spans="1:16" ht="12.75">
      <c r="A150" s="7">
        <v>64</v>
      </c>
      <c r="B150" s="7" t="s">
        <v>44</v>
      </c>
      <c r="C150" s="7" t="s">
        <v>510</v>
      </c>
      <c r="D150" s="7" t="s">
        <v>46</v>
      </c>
      <c r="E150" s="7" t="s">
        <v>511</v>
      </c>
      <c r="F150" s="7" t="s">
        <v>105</v>
      </c>
      <c r="G150" s="9">
        <v>35.1</v>
      </c>
      <c r="H150" s="13"/>
      <c r="I150" s="12">
        <f>ROUND((H150*G150),2)</f>
      </c>
      <c r="O150">
        <f>rekapitulace!H8</f>
      </c>
      <c r="P150">
        <f>O150/100*I150</f>
      </c>
    </row>
    <row r="151" ht="165.75">
      <c r="E151" s="14" t="s">
        <v>512</v>
      </c>
    </row>
    <row r="152" spans="1:16" ht="12.75">
      <c r="A152" s="7">
        <v>65</v>
      </c>
      <c r="B152" s="7" t="s">
        <v>44</v>
      </c>
      <c r="C152" s="7" t="s">
        <v>290</v>
      </c>
      <c r="D152" s="7" t="s">
        <v>46</v>
      </c>
      <c r="E152" s="7" t="s">
        <v>291</v>
      </c>
      <c r="F152" s="7" t="s">
        <v>105</v>
      </c>
      <c r="G152" s="9">
        <v>248.9</v>
      </c>
      <c r="H152" s="13"/>
      <c r="I152" s="12">
        <f>ROUND((H152*G152),2)</f>
      </c>
      <c r="O152">
        <f>rekapitulace!H8</f>
      </c>
      <c r="P152">
        <f>O152/100*I152</f>
      </c>
    </row>
    <row r="153" ht="165.75">
      <c r="E153" s="14" t="s">
        <v>513</v>
      </c>
    </row>
    <row r="154" spans="1:16" ht="12.75">
      <c r="A154" s="7">
        <v>66</v>
      </c>
      <c r="B154" s="7" t="s">
        <v>44</v>
      </c>
      <c r="C154" s="7" t="s">
        <v>293</v>
      </c>
      <c r="D154" s="7" t="s">
        <v>46</v>
      </c>
      <c r="E154" s="7" t="s">
        <v>294</v>
      </c>
      <c r="F154" s="7" t="s">
        <v>105</v>
      </c>
      <c r="G154" s="9">
        <v>556.7</v>
      </c>
      <c r="H154" s="13"/>
      <c r="I154" s="12">
        <f>ROUND((H154*G154),2)</f>
      </c>
      <c r="O154">
        <f>rekapitulace!H8</f>
      </c>
      <c r="P154">
        <f>O154/100*I154</f>
      </c>
    </row>
    <row r="155" ht="191.25">
      <c r="E155" s="14" t="s">
        <v>514</v>
      </c>
    </row>
    <row r="156" spans="1:16" ht="12.75">
      <c r="A156" s="7">
        <v>67</v>
      </c>
      <c r="B156" s="7" t="s">
        <v>44</v>
      </c>
      <c r="C156" s="7" t="s">
        <v>107</v>
      </c>
      <c r="D156" s="7" t="s">
        <v>46</v>
      </c>
      <c r="E156" s="7" t="s">
        <v>515</v>
      </c>
      <c r="F156" s="7" t="s">
        <v>105</v>
      </c>
      <c r="G156" s="9">
        <v>3024.5</v>
      </c>
      <c r="H156" s="13"/>
      <c r="I156" s="12">
        <f>ROUND((H156*G156),2)</f>
      </c>
      <c r="O156">
        <f>rekapitulace!H8</f>
      </c>
      <c r="P156">
        <f>O156/100*I156</f>
      </c>
    </row>
    <row r="157" ht="229.5">
      <c r="E157" s="14" t="s">
        <v>516</v>
      </c>
    </row>
    <row r="158" spans="1:16" ht="12.75">
      <c r="A158" s="7">
        <v>68</v>
      </c>
      <c r="B158" s="7" t="s">
        <v>44</v>
      </c>
      <c r="C158" s="7" t="s">
        <v>517</v>
      </c>
      <c r="D158" s="7" t="s">
        <v>46</v>
      </c>
      <c r="E158" s="7" t="s">
        <v>518</v>
      </c>
      <c r="F158" s="7" t="s">
        <v>105</v>
      </c>
      <c r="G158" s="9">
        <v>288.8</v>
      </c>
      <c r="H158" s="13"/>
      <c r="I158" s="12">
        <f>ROUND((H158*G158),2)</f>
      </c>
      <c r="O158">
        <f>rekapitulace!H8</f>
      </c>
      <c r="P158">
        <f>O158/100*I158</f>
      </c>
    </row>
    <row r="159" ht="165.75">
      <c r="E159" s="14" t="s">
        <v>519</v>
      </c>
    </row>
    <row r="160" spans="1:16" ht="12.75">
      <c r="A160" s="7">
        <v>69</v>
      </c>
      <c r="B160" s="7" t="s">
        <v>44</v>
      </c>
      <c r="C160" s="7" t="s">
        <v>520</v>
      </c>
      <c r="D160" s="7" t="s">
        <v>46</v>
      </c>
      <c r="E160" s="7" t="s">
        <v>521</v>
      </c>
      <c r="F160" s="7" t="s">
        <v>105</v>
      </c>
      <c r="G160" s="9">
        <v>267.9</v>
      </c>
      <c r="H160" s="13"/>
      <c r="I160" s="12">
        <f>ROUND((H160*G160),2)</f>
      </c>
      <c r="O160">
        <f>rekapitulace!H8</f>
      </c>
      <c r="P160">
        <f>O160/100*I160</f>
      </c>
    </row>
    <row r="161" ht="165.75">
      <c r="E161" s="14" t="s">
        <v>522</v>
      </c>
    </row>
    <row r="162" spans="1:16" ht="12.75">
      <c r="A162" s="7">
        <v>70</v>
      </c>
      <c r="B162" s="7" t="s">
        <v>44</v>
      </c>
      <c r="C162" s="7" t="s">
        <v>523</v>
      </c>
      <c r="D162" s="7" t="s">
        <v>46</v>
      </c>
      <c r="E162" s="7" t="s">
        <v>524</v>
      </c>
      <c r="F162" s="7" t="s">
        <v>96</v>
      </c>
      <c r="G162" s="9">
        <v>6.24</v>
      </c>
      <c r="H162" s="13"/>
      <c r="I162" s="12">
        <f>ROUND((H162*G162),2)</f>
      </c>
      <c r="O162">
        <f>rekapitulace!H8</f>
      </c>
      <c r="P162">
        <f>O162/100*I162</f>
      </c>
    </row>
    <row r="163" ht="127.5">
      <c r="E163" s="14" t="s">
        <v>525</v>
      </c>
    </row>
    <row r="164" spans="1:16" ht="12.75">
      <c r="A164" s="7">
        <v>71</v>
      </c>
      <c r="B164" s="7" t="s">
        <v>44</v>
      </c>
      <c r="C164" s="7" t="s">
        <v>526</v>
      </c>
      <c r="D164" s="7" t="s">
        <v>46</v>
      </c>
      <c r="E164" s="7" t="s">
        <v>527</v>
      </c>
      <c r="F164" s="7" t="s">
        <v>105</v>
      </c>
      <c r="G164" s="9">
        <v>2876.6</v>
      </c>
      <c r="H164" s="13"/>
      <c r="I164" s="12">
        <f>ROUND((H164*G164),2)</f>
      </c>
      <c r="O164">
        <f>rekapitulace!H8</f>
      </c>
      <c r="P164">
        <f>O164/100*I164</f>
      </c>
    </row>
    <row r="165" ht="191.25">
      <c r="E165" s="14" t="s">
        <v>528</v>
      </c>
    </row>
    <row r="166" spans="1:16" ht="12.75">
      <c r="A166" s="7">
        <v>72</v>
      </c>
      <c r="B166" s="7" t="s">
        <v>44</v>
      </c>
      <c r="C166" s="7" t="s">
        <v>305</v>
      </c>
      <c r="D166" s="7" t="s">
        <v>46</v>
      </c>
      <c r="E166" s="7" t="s">
        <v>306</v>
      </c>
      <c r="F166" s="7" t="s">
        <v>105</v>
      </c>
      <c r="G166" s="9">
        <v>248.9</v>
      </c>
      <c r="H166" s="13"/>
      <c r="I166" s="12">
        <f>ROUND((H166*G166),2)</f>
      </c>
      <c r="O166">
        <f>rekapitulace!H8</f>
      </c>
      <c r="P166">
        <f>O166/100*I166</f>
      </c>
    </row>
    <row r="167" ht="63.75">
      <c r="E167" s="14" t="s">
        <v>529</v>
      </c>
    </row>
    <row r="168" spans="1:16" ht="12.75" customHeight="1">
      <c r="A168" s="15"/>
      <c r="B168" s="15"/>
      <c r="C168" s="15" t="s">
        <v>37</v>
      </c>
      <c r="D168" s="15"/>
      <c r="E168" s="15" t="s">
        <v>102</v>
      </c>
      <c r="F168" s="15"/>
      <c r="G168" s="15"/>
      <c r="H168" s="15"/>
      <c r="I168" s="15">
        <f>SUM(I146:I167)</f>
      </c>
      <c r="P168">
        <f>ROUND(SUM(P146:P167),2)</f>
      </c>
    </row>
    <row r="170" spans="1:9" ht="12.75" customHeight="1">
      <c r="A170" s="8"/>
      <c r="B170" s="8"/>
      <c r="C170" s="8" t="s">
        <v>39</v>
      </c>
      <c r="D170" s="8"/>
      <c r="E170" s="8" t="s">
        <v>530</v>
      </c>
      <c r="F170" s="8"/>
      <c r="G170" s="10"/>
      <c r="H170" s="8"/>
      <c r="I170" s="10"/>
    </row>
    <row r="171" spans="1:16" ht="12.75">
      <c r="A171" s="7">
        <v>73</v>
      </c>
      <c r="B171" s="7" t="s">
        <v>44</v>
      </c>
      <c r="C171" s="7" t="s">
        <v>531</v>
      </c>
      <c r="D171" s="7" t="s">
        <v>46</v>
      </c>
      <c r="E171" s="7" t="s">
        <v>532</v>
      </c>
      <c r="F171" s="7" t="s">
        <v>105</v>
      </c>
      <c r="G171" s="9">
        <v>33.34</v>
      </c>
      <c r="H171" s="13"/>
      <c r="I171" s="12">
        <f>ROUND((H171*G171),2)</f>
      </c>
      <c r="O171">
        <f>rekapitulace!H8</f>
      </c>
      <c r="P171">
        <f>O171/100*I171</f>
      </c>
    </row>
    <row r="172" ht="409.5">
      <c r="E172" s="14" t="s">
        <v>533</v>
      </c>
    </row>
    <row r="173" spans="1:16" ht="12.75">
      <c r="A173" s="7">
        <v>74</v>
      </c>
      <c r="B173" s="7" t="s">
        <v>44</v>
      </c>
      <c r="C173" s="7" t="s">
        <v>534</v>
      </c>
      <c r="D173" s="7" t="s">
        <v>46</v>
      </c>
      <c r="E173" s="7" t="s">
        <v>535</v>
      </c>
      <c r="F173" s="7" t="s">
        <v>105</v>
      </c>
      <c r="G173" s="9">
        <v>3663.88</v>
      </c>
      <c r="H173" s="13"/>
      <c r="I173" s="12">
        <f>ROUND((H173*G173),2)</f>
      </c>
      <c r="O173">
        <f>rekapitulace!H8</f>
      </c>
      <c r="P173">
        <f>O173/100*I173</f>
      </c>
    </row>
    <row r="174" ht="216.75">
      <c r="E174" s="14" t="s">
        <v>536</v>
      </c>
    </row>
    <row r="175" spans="1:16" ht="12.75">
      <c r="A175" s="7">
        <v>75</v>
      </c>
      <c r="B175" s="7" t="s">
        <v>44</v>
      </c>
      <c r="C175" s="7" t="s">
        <v>537</v>
      </c>
      <c r="D175" s="7" t="s">
        <v>46</v>
      </c>
      <c r="E175" s="7" t="s">
        <v>538</v>
      </c>
      <c r="F175" s="7" t="s">
        <v>105</v>
      </c>
      <c r="G175" s="9">
        <v>33.34</v>
      </c>
      <c r="H175" s="13"/>
      <c r="I175" s="12">
        <f>ROUND((H175*G175),2)</f>
      </c>
      <c r="O175">
        <f>rekapitulace!H8</f>
      </c>
      <c r="P175">
        <f>O175/100*I175</f>
      </c>
    </row>
    <row r="176" ht="165.75">
      <c r="E176" s="14" t="s">
        <v>539</v>
      </c>
    </row>
    <row r="177" spans="1:16" ht="12.75">
      <c r="A177" s="7">
        <v>76</v>
      </c>
      <c r="B177" s="7" t="s">
        <v>44</v>
      </c>
      <c r="C177" s="7" t="s">
        <v>540</v>
      </c>
      <c r="D177" s="7" t="s">
        <v>46</v>
      </c>
      <c r="E177" s="7" t="s">
        <v>541</v>
      </c>
      <c r="F177" s="7" t="s">
        <v>105</v>
      </c>
      <c r="G177" s="9">
        <v>884.352</v>
      </c>
      <c r="H177" s="13"/>
      <c r="I177" s="12">
        <f>ROUND((H177*G177),2)</f>
      </c>
      <c r="O177">
        <f>rekapitulace!H8</f>
      </c>
      <c r="P177">
        <f>O177/100*I177</f>
      </c>
    </row>
    <row r="178" ht="280.5">
      <c r="E178" s="14" t="s">
        <v>542</v>
      </c>
    </row>
    <row r="179" spans="1:16" ht="12.75">
      <c r="A179" s="7">
        <v>77</v>
      </c>
      <c r="B179" s="7" t="s">
        <v>44</v>
      </c>
      <c r="C179" s="7" t="s">
        <v>543</v>
      </c>
      <c r="D179" s="7" t="s">
        <v>46</v>
      </c>
      <c r="E179" s="7" t="s">
        <v>544</v>
      </c>
      <c r="F179" s="7" t="s">
        <v>105</v>
      </c>
      <c r="G179" s="9">
        <v>262.54</v>
      </c>
      <c r="H179" s="13"/>
      <c r="I179" s="12">
        <f>ROUND((H179*G179),2)</f>
      </c>
      <c r="O179">
        <f>rekapitulace!H8</f>
      </c>
      <c r="P179">
        <f>O179/100*I179</f>
      </c>
    </row>
    <row r="180" ht="318.75">
      <c r="E180" s="14" t="s">
        <v>545</v>
      </c>
    </row>
    <row r="181" spans="1:16" ht="12.75">
      <c r="A181" s="7">
        <v>78</v>
      </c>
      <c r="B181" s="7" t="s">
        <v>44</v>
      </c>
      <c r="C181" s="7" t="s">
        <v>546</v>
      </c>
      <c r="D181" s="7" t="s">
        <v>46</v>
      </c>
      <c r="E181" s="7" t="s">
        <v>547</v>
      </c>
      <c r="F181" s="7" t="s">
        <v>105</v>
      </c>
      <c r="G181" s="9">
        <v>187.2</v>
      </c>
      <c r="H181" s="13"/>
      <c r="I181" s="12">
        <f>ROUND((H181*G181),2)</f>
      </c>
      <c r="O181">
        <f>rekapitulace!H8</f>
      </c>
      <c r="P181">
        <f>O181/100*I181</f>
      </c>
    </row>
    <row r="182" ht="191.25">
      <c r="E182" s="14" t="s">
        <v>548</v>
      </c>
    </row>
    <row r="183" spans="1:16" ht="12.75" customHeight="1">
      <c r="A183" s="15"/>
      <c r="B183" s="15"/>
      <c r="C183" s="15" t="s">
        <v>39</v>
      </c>
      <c r="D183" s="15"/>
      <c r="E183" s="15" t="s">
        <v>530</v>
      </c>
      <c r="F183" s="15"/>
      <c r="G183" s="15"/>
      <c r="H183" s="15"/>
      <c r="I183" s="15">
        <f>SUM(I171:I182)</f>
      </c>
      <c r="P183">
        <f>ROUND(SUM(P171:P182),2)</f>
      </c>
    </row>
    <row r="185" spans="1:9" ht="12.75" customHeight="1">
      <c r="A185" s="8"/>
      <c r="B185" s="8"/>
      <c r="C185" s="8" t="s">
        <v>40</v>
      </c>
      <c r="D185" s="8"/>
      <c r="E185" s="8" t="s">
        <v>549</v>
      </c>
      <c r="F185" s="8"/>
      <c r="G185" s="10"/>
      <c r="H185" s="8"/>
      <c r="I185" s="10"/>
    </row>
    <row r="186" spans="1:16" ht="12.75">
      <c r="A186" s="7">
        <v>79</v>
      </c>
      <c r="B186" s="7" t="s">
        <v>44</v>
      </c>
      <c r="C186" s="7" t="s">
        <v>550</v>
      </c>
      <c r="D186" s="7" t="s">
        <v>46</v>
      </c>
      <c r="E186" s="7" t="s">
        <v>551</v>
      </c>
      <c r="F186" s="7" t="s">
        <v>100</v>
      </c>
      <c r="G186" s="9">
        <v>3.2</v>
      </c>
      <c r="H186" s="13"/>
      <c r="I186" s="12">
        <f>ROUND((H186*G186),2)</f>
      </c>
      <c r="O186">
        <f>rekapitulace!H8</f>
      </c>
      <c r="P186">
        <f>O186/100*I186</f>
      </c>
    </row>
    <row r="187" ht="25.5">
      <c r="E187" s="14" t="s">
        <v>552</v>
      </c>
    </row>
    <row r="188" spans="1:16" ht="12.75">
      <c r="A188" s="7">
        <v>80</v>
      </c>
      <c r="B188" s="7" t="s">
        <v>44</v>
      </c>
      <c r="C188" s="7" t="s">
        <v>553</v>
      </c>
      <c r="D188" s="7" t="s">
        <v>46</v>
      </c>
      <c r="E188" s="7" t="s">
        <v>554</v>
      </c>
      <c r="F188" s="7" t="s">
        <v>100</v>
      </c>
      <c r="G188" s="9">
        <v>25.5</v>
      </c>
      <c r="H188" s="13"/>
      <c r="I188" s="12">
        <f>ROUND((H188*G188),2)</f>
      </c>
      <c r="O188">
        <f>rekapitulace!H8</f>
      </c>
      <c r="P188">
        <f>O188/100*I188</f>
      </c>
    </row>
    <row r="189" ht="229.5">
      <c r="E189" s="14" t="s">
        <v>555</v>
      </c>
    </row>
    <row r="190" spans="1:16" ht="12.75">
      <c r="A190" s="7">
        <v>81</v>
      </c>
      <c r="B190" s="7" t="s">
        <v>44</v>
      </c>
      <c r="C190" s="7" t="s">
        <v>556</v>
      </c>
      <c r="D190" s="7" t="s">
        <v>46</v>
      </c>
      <c r="E190" s="7" t="s">
        <v>557</v>
      </c>
      <c r="F190" s="7" t="s">
        <v>100</v>
      </c>
      <c r="G190" s="9">
        <v>1.1</v>
      </c>
      <c r="H190" s="13"/>
      <c r="I190" s="12">
        <f>ROUND((H190*G190),2)</f>
      </c>
      <c r="O190">
        <f>rekapitulace!H8</f>
      </c>
      <c r="P190">
        <f>O190/100*I190</f>
      </c>
    </row>
    <row r="191" ht="178.5">
      <c r="E191" s="14" t="s">
        <v>558</v>
      </c>
    </row>
    <row r="192" spans="1:16" ht="12.75">
      <c r="A192" s="7">
        <v>82</v>
      </c>
      <c r="B192" s="7" t="s">
        <v>44</v>
      </c>
      <c r="C192" s="7" t="s">
        <v>559</v>
      </c>
      <c r="D192" s="7" t="s">
        <v>46</v>
      </c>
      <c r="E192" s="7" t="s">
        <v>560</v>
      </c>
      <c r="F192" s="7" t="s">
        <v>100</v>
      </c>
      <c r="G192" s="9">
        <v>120</v>
      </c>
      <c r="H192" s="13"/>
      <c r="I192" s="12">
        <f>ROUND((H192*G192),2)</f>
      </c>
      <c r="O192">
        <f>rekapitulace!H8</f>
      </c>
      <c r="P192">
        <f>O192/100*I192</f>
      </c>
    </row>
    <row r="193" ht="76.5">
      <c r="E193" s="14" t="s">
        <v>561</v>
      </c>
    </row>
    <row r="194" spans="1:16" ht="12.75">
      <c r="A194" s="7">
        <v>83</v>
      </c>
      <c r="B194" s="7" t="s">
        <v>44</v>
      </c>
      <c r="C194" s="7" t="s">
        <v>562</v>
      </c>
      <c r="D194" s="7" t="s">
        <v>46</v>
      </c>
      <c r="E194" s="7" t="s">
        <v>563</v>
      </c>
      <c r="F194" s="7" t="s">
        <v>100</v>
      </c>
      <c r="G194" s="9">
        <v>185</v>
      </c>
      <c r="H194" s="13"/>
      <c r="I194" s="12">
        <f>ROUND((H194*G194),2)</f>
      </c>
      <c r="O194">
        <f>rekapitulace!H8</f>
      </c>
      <c r="P194">
        <f>O194/100*I194</f>
      </c>
    </row>
    <row r="195" ht="114.75">
      <c r="E195" s="14" t="s">
        <v>564</v>
      </c>
    </row>
    <row r="196" spans="1:16" ht="12.75">
      <c r="A196" s="7">
        <v>84</v>
      </c>
      <c r="B196" s="7" t="s">
        <v>44</v>
      </c>
      <c r="C196" s="7" t="s">
        <v>565</v>
      </c>
      <c r="D196" s="7" t="s">
        <v>46</v>
      </c>
      <c r="E196" s="7" t="s">
        <v>566</v>
      </c>
      <c r="F196" s="7" t="s">
        <v>86</v>
      </c>
      <c r="G196" s="9">
        <v>2</v>
      </c>
      <c r="H196" s="13"/>
      <c r="I196" s="12">
        <f>ROUND((H196*G196),2)</f>
      </c>
      <c r="O196">
        <f>rekapitulace!H8</f>
      </c>
      <c r="P196">
        <f>O196/100*I196</f>
      </c>
    </row>
    <row r="197" ht="25.5">
      <c r="E197" s="14" t="s">
        <v>567</v>
      </c>
    </row>
    <row r="198" spans="1:16" ht="12.75">
      <c r="A198" s="7">
        <v>85</v>
      </c>
      <c r="B198" s="7" t="s">
        <v>44</v>
      </c>
      <c r="C198" s="7" t="s">
        <v>568</v>
      </c>
      <c r="D198" s="7" t="s">
        <v>46</v>
      </c>
      <c r="E198" s="7" t="s">
        <v>569</v>
      </c>
      <c r="F198" s="7" t="s">
        <v>100</v>
      </c>
      <c r="G198" s="9">
        <v>125</v>
      </c>
      <c r="H198" s="13"/>
      <c r="I198" s="12">
        <f>ROUND((H198*G198),2)</f>
      </c>
      <c r="O198">
        <f>rekapitulace!H8</f>
      </c>
      <c r="P198">
        <f>O198/100*I198</f>
      </c>
    </row>
    <row r="199" ht="25.5">
      <c r="E199" s="14" t="s">
        <v>570</v>
      </c>
    </row>
    <row r="200" spans="1:16" ht="12.75">
      <c r="A200" s="7">
        <v>86</v>
      </c>
      <c r="B200" s="7" t="s">
        <v>44</v>
      </c>
      <c r="C200" s="7" t="s">
        <v>571</v>
      </c>
      <c r="D200" s="7" t="s">
        <v>46</v>
      </c>
      <c r="E200" s="7" t="s">
        <v>572</v>
      </c>
      <c r="F200" s="7" t="s">
        <v>100</v>
      </c>
      <c r="G200" s="9">
        <v>185</v>
      </c>
      <c r="H200" s="13"/>
      <c r="I200" s="12">
        <f>ROUND((H200*G200),2)</f>
      </c>
      <c r="O200">
        <f>rekapitulace!H8</f>
      </c>
      <c r="P200">
        <f>O200/100*I200</f>
      </c>
    </row>
    <row r="201" ht="38.25">
      <c r="E201" s="14" t="s">
        <v>573</v>
      </c>
    </row>
    <row r="202" spans="1:16" ht="12.75">
      <c r="A202" s="7">
        <v>87</v>
      </c>
      <c r="B202" s="7" t="s">
        <v>44</v>
      </c>
      <c r="C202" s="7" t="s">
        <v>574</v>
      </c>
      <c r="D202" s="7" t="s">
        <v>46</v>
      </c>
      <c r="E202" s="7" t="s">
        <v>575</v>
      </c>
      <c r="F202" s="7" t="s">
        <v>100</v>
      </c>
      <c r="G202" s="9">
        <v>10</v>
      </c>
      <c r="H202" s="13"/>
      <c r="I202" s="12">
        <f>ROUND((H202*G202),2)</f>
      </c>
      <c r="O202">
        <f>rekapitulace!H8</f>
      </c>
      <c r="P202">
        <f>O202/100*I202</f>
      </c>
    </row>
    <row r="203" ht="89.25">
      <c r="E203" s="14" t="s">
        <v>576</v>
      </c>
    </row>
    <row r="204" spans="1:16" ht="12.75" customHeight="1">
      <c r="A204" s="15"/>
      <c r="B204" s="15"/>
      <c r="C204" s="15" t="s">
        <v>40</v>
      </c>
      <c r="D204" s="15"/>
      <c r="E204" s="15" t="s">
        <v>549</v>
      </c>
      <c r="F204" s="15"/>
      <c r="G204" s="15"/>
      <c r="H204" s="15"/>
      <c r="I204" s="15">
        <f>SUM(I186:I203)</f>
      </c>
      <c r="P204">
        <f>ROUND(SUM(P186:P203),2)</f>
      </c>
    </row>
    <row r="206" spans="1:9" ht="12.75" customHeight="1">
      <c r="A206" s="8"/>
      <c r="B206" s="8"/>
      <c r="C206" s="8" t="s">
        <v>41</v>
      </c>
      <c r="D206" s="8"/>
      <c r="E206" s="8" t="s">
        <v>113</v>
      </c>
      <c r="F206" s="8"/>
      <c r="G206" s="10"/>
      <c r="H206" s="8"/>
      <c r="I206" s="10"/>
    </row>
    <row r="207" spans="1:16" ht="12.75">
      <c r="A207" s="7">
        <v>88</v>
      </c>
      <c r="B207" s="7" t="s">
        <v>44</v>
      </c>
      <c r="C207" s="7" t="s">
        <v>577</v>
      </c>
      <c r="D207" s="7" t="s">
        <v>46</v>
      </c>
      <c r="E207" s="7" t="s">
        <v>578</v>
      </c>
      <c r="F207" s="7" t="s">
        <v>100</v>
      </c>
      <c r="G207" s="9">
        <v>312</v>
      </c>
      <c r="H207" s="13"/>
      <c r="I207" s="12">
        <f>ROUND((H207*G207),2)</f>
      </c>
      <c r="O207">
        <f>rekapitulace!H8</f>
      </c>
      <c r="P207">
        <f>O207/100*I207</f>
      </c>
    </row>
    <row r="208" ht="51">
      <c r="E208" s="14" t="s">
        <v>579</v>
      </c>
    </row>
    <row r="209" spans="1:16" ht="12.75">
      <c r="A209" s="7">
        <v>89</v>
      </c>
      <c r="B209" s="7" t="s">
        <v>44</v>
      </c>
      <c r="C209" s="7" t="s">
        <v>580</v>
      </c>
      <c r="D209" s="7" t="s">
        <v>46</v>
      </c>
      <c r="E209" s="7" t="s">
        <v>581</v>
      </c>
      <c r="F209" s="7" t="s">
        <v>100</v>
      </c>
      <c r="G209" s="9">
        <v>48</v>
      </c>
      <c r="H209" s="13"/>
      <c r="I209" s="12">
        <f>ROUND((H209*G209),2)</f>
      </c>
      <c r="O209">
        <f>rekapitulace!H8</f>
      </c>
      <c r="P209">
        <f>O209/100*I209</f>
      </c>
    </row>
    <row r="210" ht="267.75">
      <c r="E210" s="14" t="s">
        <v>582</v>
      </c>
    </row>
    <row r="211" spans="1:16" ht="12.75">
      <c r="A211" s="7">
        <v>90</v>
      </c>
      <c r="B211" s="7" t="s">
        <v>44</v>
      </c>
      <c r="C211" s="7" t="s">
        <v>583</v>
      </c>
      <c r="D211" s="7" t="s">
        <v>46</v>
      </c>
      <c r="E211" s="7" t="s">
        <v>584</v>
      </c>
      <c r="F211" s="7" t="s">
        <v>100</v>
      </c>
      <c r="G211" s="9">
        <v>312</v>
      </c>
      <c r="H211" s="13"/>
      <c r="I211" s="12">
        <f>ROUND((H211*G211),2)</f>
      </c>
      <c r="O211">
        <f>rekapitulace!H8</f>
      </c>
      <c r="P211">
        <f>O211/100*I211</f>
      </c>
    </row>
    <row r="212" ht="63.75">
      <c r="E212" s="14" t="s">
        <v>585</v>
      </c>
    </row>
    <row r="213" spans="1:16" ht="12.75">
      <c r="A213" s="7">
        <v>91</v>
      </c>
      <c r="B213" s="7" t="s">
        <v>44</v>
      </c>
      <c r="C213" s="7" t="s">
        <v>586</v>
      </c>
      <c r="D213" s="7" t="s">
        <v>46</v>
      </c>
      <c r="E213" s="7" t="s">
        <v>587</v>
      </c>
      <c r="F213" s="7" t="s">
        <v>100</v>
      </c>
      <c r="G213" s="9">
        <v>312</v>
      </c>
      <c r="H213" s="13"/>
      <c r="I213" s="12">
        <f>ROUND((H213*G213),2)</f>
      </c>
      <c r="O213">
        <f>rekapitulace!H8</f>
      </c>
      <c r="P213">
        <f>O213/100*I213</f>
      </c>
    </row>
    <row r="214" ht="51">
      <c r="E214" s="14" t="s">
        <v>588</v>
      </c>
    </row>
    <row r="215" spans="1:16" ht="12.75">
      <c r="A215" s="7">
        <v>92</v>
      </c>
      <c r="B215" s="7" t="s">
        <v>44</v>
      </c>
      <c r="C215" s="7" t="s">
        <v>321</v>
      </c>
      <c r="D215" s="7" t="s">
        <v>46</v>
      </c>
      <c r="E215" s="7" t="s">
        <v>589</v>
      </c>
      <c r="F215" s="7" t="s">
        <v>86</v>
      </c>
      <c r="G215" s="9">
        <v>28</v>
      </c>
      <c r="H215" s="13"/>
      <c r="I215" s="12">
        <f>ROUND((H215*G215),2)</f>
      </c>
      <c r="O215">
        <f>rekapitulace!H8</f>
      </c>
      <c r="P215">
        <f>O215/100*I215</f>
      </c>
    </row>
    <row r="216" ht="140.25">
      <c r="E216" s="14" t="s">
        <v>590</v>
      </c>
    </row>
    <row r="217" spans="1:16" ht="12.75">
      <c r="A217" s="7">
        <v>93</v>
      </c>
      <c r="B217" s="7" t="s">
        <v>44</v>
      </c>
      <c r="C217" s="7" t="s">
        <v>591</v>
      </c>
      <c r="D217" s="7" t="s">
        <v>46</v>
      </c>
      <c r="E217" s="7" t="s">
        <v>592</v>
      </c>
      <c r="F217" s="7" t="s">
        <v>86</v>
      </c>
      <c r="G217" s="9">
        <v>62</v>
      </c>
      <c r="H217" s="13"/>
      <c r="I217" s="12">
        <f>ROUND((H217*G217),2)</f>
      </c>
      <c r="O217">
        <f>rekapitulace!H8</f>
      </c>
      <c r="P217">
        <f>O217/100*I217</f>
      </c>
    </row>
    <row r="218" ht="127.5">
      <c r="E218" s="14" t="s">
        <v>593</v>
      </c>
    </row>
    <row r="219" spans="1:16" ht="12.75">
      <c r="A219" s="7">
        <v>94</v>
      </c>
      <c r="B219" s="7" t="s">
        <v>44</v>
      </c>
      <c r="C219" s="7" t="s">
        <v>594</v>
      </c>
      <c r="D219" s="7" t="s">
        <v>46</v>
      </c>
      <c r="E219" s="7" t="s">
        <v>595</v>
      </c>
      <c r="F219" s="7" t="s">
        <v>86</v>
      </c>
      <c r="G219" s="9">
        <v>2</v>
      </c>
      <c r="H219" s="13"/>
      <c r="I219" s="12">
        <f>ROUND((H219*G219),2)</f>
      </c>
      <c r="O219">
        <f>rekapitulace!H8</f>
      </c>
      <c r="P219">
        <f>O219/100*I219</f>
      </c>
    </row>
    <row r="220" spans="1:16" ht="12.75">
      <c r="A220" s="7">
        <v>95</v>
      </c>
      <c r="B220" s="7" t="s">
        <v>44</v>
      </c>
      <c r="C220" s="7" t="s">
        <v>324</v>
      </c>
      <c r="D220" s="7" t="s">
        <v>46</v>
      </c>
      <c r="E220" s="7" t="s">
        <v>325</v>
      </c>
      <c r="F220" s="7" t="s">
        <v>105</v>
      </c>
      <c r="G220" s="9">
        <v>181.458</v>
      </c>
      <c r="H220" s="13"/>
      <c r="I220" s="12">
        <f>ROUND((H220*G220),2)</f>
      </c>
      <c r="O220">
        <f>rekapitulace!H8</f>
      </c>
      <c r="P220">
        <f>O220/100*I220</f>
      </c>
    </row>
    <row r="221" ht="216.75">
      <c r="E221" s="14" t="s">
        <v>596</v>
      </c>
    </row>
    <row r="222" spans="1:16" ht="12.75">
      <c r="A222" s="7">
        <v>96</v>
      </c>
      <c r="B222" s="7" t="s">
        <v>44</v>
      </c>
      <c r="C222" s="7" t="s">
        <v>327</v>
      </c>
      <c r="D222" s="7" t="s">
        <v>46</v>
      </c>
      <c r="E222" s="7" t="s">
        <v>328</v>
      </c>
      <c r="F222" s="7" t="s">
        <v>105</v>
      </c>
      <c r="G222" s="9">
        <v>181.458</v>
      </c>
      <c r="H222" s="13"/>
      <c r="I222" s="12">
        <f>ROUND((H222*G222),2)</f>
      </c>
      <c r="O222">
        <f>rekapitulace!H8</f>
      </c>
      <c r="P222">
        <f>O222/100*I222</f>
      </c>
    </row>
    <row r="223" ht="216.75">
      <c r="E223" s="14" t="s">
        <v>596</v>
      </c>
    </row>
    <row r="224" spans="1:16" ht="12.75">
      <c r="A224" s="7">
        <v>97</v>
      </c>
      <c r="B224" s="7" t="s">
        <v>44</v>
      </c>
      <c r="C224" s="7" t="s">
        <v>597</v>
      </c>
      <c r="D224" s="7" t="s">
        <v>46</v>
      </c>
      <c r="E224" s="7" t="s">
        <v>598</v>
      </c>
      <c r="F224" s="7" t="s">
        <v>100</v>
      </c>
      <c r="G224" s="9">
        <v>51.5</v>
      </c>
      <c r="H224" s="13"/>
      <c r="I224" s="12">
        <f>ROUND((H224*G224),2)</f>
      </c>
      <c r="O224">
        <f>rekapitulace!H8</f>
      </c>
      <c r="P224">
        <f>O224/100*I224</f>
      </c>
    </row>
    <row r="225" ht="140.25">
      <c r="E225" s="14" t="s">
        <v>599</v>
      </c>
    </row>
    <row r="226" spans="1:16" ht="12.75">
      <c r="A226" s="7">
        <v>98</v>
      </c>
      <c r="B226" s="7" t="s">
        <v>44</v>
      </c>
      <c r="C226" s="7" t="s">
        <v>600</v>
      </c>
      <c r="D226" s="7" t="s">
        <v>46</v>
      </c>
      <c r="E226" s="7" t="s">
        <v>601</v>
      </c>
      <c r="F226" s="7" t="s">
        <v>100</v>
      </c>
      <c r="G226" s="9">
        <v>20</v>
      </c>
      <c r="H226" s="13"/>
      <c r="I226" s="12">
        <f>ROUND((H226*G226),2)</f>
      </c>
      <c r="O226">
        <f>rekapitulace!H8</f>
      </c>
      <c r="P226">
        <f>O226/100*I226</f>
      </c>
    </row>
    <row r="227" ht="51">
      <c r="E227" s="14" t="s">
        <v>602</v>
      </c>
    </row>
    <row r="228" spans="1:16" ht="12.75">
      <c r="A228" s="7">
        <v>99</v>
      </c>
      <c r="B228" s="7" t="s">
        <v>44</v>
      </c>
      <c r="C228" s="7" t="s">
        <v>603</v>
      </c>
      <c r="D228" s="7" t="s">
        <v>46</v>
      </c>
      <c r="E228" s="7" t="s">
        <v>604</v>
      </c>
      <c r="F228" s="7" t="s">
        <v>96</v>
      </c>
      <c r="G228" s="9">
        <v>0.624</v>
      </c>
      <c r="H228" s="13"/>
      <c r="I228" s="12">
        <f>ROUND((H228*G228),2)</f>
      </c>
      <c r="O228">
        <f>rekapitulace!H8</f>
      </c>
      <c r="P228">
        <f>O228/100*I228</f>
      </c>
    </row>
    <row r="229" ht="408">
      <c r="E229" s="14" t="s">
        <v>605</v>
      </c>
    </row>
    <row r="230" spans="1:16" ht="12.75">
      <c r="A230" s="7">
        <v>100</v>
      </c>
      <c r="B230" s="7" t="s">
        <v>44</v>
      </c>
      <c r="C230" s="7" t="s">
        <v>117</v>
      </c>
      <c r="D230" s="7" t="s">
        <v>46</v>
      </c>
      <c r="E230" s="7" t="s">
        <v>118</v>
      </c>
      <c r="F230" s="7" t="s">
        <v>100</v>
      </c>
      <c r="G230" s="9">
        <v>19</v>
      </c>
      <c r="H230" s="13"/>
      <c r="I230" s="12">
        <f>ROUND((H230*G230),2)</f>
      </c>
      <c r="O230">
        <f>rekapitulace!H8</f>
      </c>
      <c r="P230">
        <f>O230/100*I230</f>
      </c>
    </row>
    <row r="231" ht="76.5">
      <c r="E231" s="14" t="s">
        <v>359</v>
      </c>
    </row>
    <row r="232" spans="1:16" ht="12.75">
      <c r="A232" s="7">
        <v>101</v>
      </c>
      <c r="B232" s="7" t="s">
        <v>44</v>
      </c>
      <c r="C232" s="7" t="s">
        <v>606</v>
      </c>
      <c r="D232" s="7" t="s">
        <v>46</v>
      </c>
      <c r="E232" s="7" t="s">
        <v>607</v>
      </c>
      <c r="F232" s="7" t="s">
        <v>100</v>
      </c>
      <c r="G232" s="9">
        <v>25.2</v>
      </c>
      <c r="H232" s="13"/>
      <c r="I232" s="12">
        <f>ROUND((H232*G232),2)</f>
      </c>
      <c r="O232">
        <f>rekapitulace!H8</f>
      </c>
      <c r="P232">
        <f>O232/100*I232</f>
      </c>
    </row>
    <row r="233" ht="204">
      <c r="E233" s="14" t="s">
        <v>608</v>
      </c>
    </row>
    <row r="234" spans="1:16" ht="12.75">
      <c r="A234" s="7">
        <v>102</v>
      </c>
      <c r="B234" s="7" t="s">
        <v>44</v>
      </c>
      <c r="C234" s="7" t="s">
        <v>609</v>
      </c>
      <c r="D234" s="7" t="s">
        <v>46</v>
      </c>
      <c r="E234" s="7" t="s">
        <v>610</v>
      </c>
      <c r="F234" s="7" t="s">
        <v>86</v>
      </c>
      <c r="G234" s="9">
        <v>1</v>
      </c>
      <c r="H234" s="13"/>
      <c r="I234" s="12">
        <f>ROUND((H234*G234),2)</f>
      </c>
      <c r="O234">
        <f>rekapitulace!H8</f>
      </c>
      <c r="P234">
        <f>O234/100*I234</f>
      </c>
    </row>
    <row r="235" ht="51">
      <c r="E235" s="14" t="s">
        <v>611</v>
      </c>
    </row>
    <row r="236" spans="1:16" ht="12.75">
      <c r="A236" s="7">
        <v>103</v>
      </c>
      <c r="B236" s="7" t="s">
        <v>44</v>
      </c>
      <c r="C236" s="7" t="s">
        <v>612</v>
      </c>
      <c r="D236" s="7" t="s">
        <v>46</v>
      </c>
      <c r="E236" s="7" t="s">
        <v>613</v>
      </c>
      <c r="F236" s="7" t="s">
        <v>86</v>
      </c>
      <c r="G236" s="9">
        <v>4</v>
      </c>
      <c r="H236" s="13"/>
      <c r="I236" s="12">
        <f>ROUND((H236*G236),2)</f>
      </c>
      <c r="O236">
        <f>rekapitulace!H8</f>
      </c>
      <c r="P236">
        <f>O236/100*I236</f>
      </c>
    </row>
    <row r="237" ht="51">
      <c r="E237" s="14" t="s">
        <v>614</v>
      </c>
    </row>
    <row r="238" spans="1:16" ht="12.75">
      <c r="A238" s="7">
        <v>104</v>
      </c>
      <c r="B238" s="7" t="s">
        <v>44</v>
      </c>
      <c r="C238" s="7" t="s">
        <v>615</v>
      </c>
      <c r="D238" s="7" t="s">
        <v>46</v>
      </c>
      <c r="E238" s="7" t="s">
        <v>616</v>
      </c>
      <c r="F238" s="7" t="s">
        <v>86</v>
      </c>
      <c r="G238" s="9">
        <v>10</v>
      </c>
      <c r="H238" s="13"/>
      <c r="I238" s="12">
        <f>ROUND((H238*G238),2)</f>
      </c>
      <c r="O238">
        <f>rekapitulace!H8</f>
      </c>
      <c r="P238">
        <f>O238/100*I238</f>
      </c>
    </row>
    <row r="239" ht="153">
      <c r="E239" s="14" t="s">
        <v>617</v>
      </c>
    </row>
    <row r="240" spans="1:16" ht="12.75">
      <c r="A240" s="7">
        <v>105</v>
      </c>
      <c r="B240" s="7" t="s">
        <v>44</v>
      </c>
      <c r="C240" s="7" t="s">
        <v>618</v>
      </c>
      <c r="D240" s="7" t="s">
        <v>46</v>
      </c>
      <c r="E240" s="7" t="s">
        <v>619</v>
      </c>
      <c r="F240" s="7" t="s">
        <v>86</v>
      </c>
      <c r="G240" s="9">
        <v>20</v>
      </c>
      <c r="H240" s="13"/>
      <c r="I240" s="12">
        <f>ROUND((H240*G240),2)</f>
      </c>
      <c r="O240">
        <f>rekapitulace!H8</f>
      </c>
      <c r="P240">
        <f>O240/100*I240</f>
      </c>
    </row>
    <row r="241" ht="76.5">
      <c r="E241" s="14" t="s">
        <v>620</v>
      </c>
    </row>
    <row r="242" spans="1:16" ht="12.75">
      <c r="A242" s="7">
        <v>106</v>
      </c>
      <c r="B242" s="7" t="s">
        <v>44</v>
      </c>
      <c r="C242" s="7" t="s">
        <v>621</v>
      </c>
      <c r="D242" s="7" t="s">
        <v>46</v>
      </c>
      <c r="E242" s="7" t="s">
        <v>622</v>
      </c>
      <c r="F242" s="7" t="s">
        <v>86</v>
      </c>
      <c r="G242" s="9">
        <v>21</v>
      </c>
      <c r="H242" s="13"/>
      <c r="I242" s="12">
        <f>ROUND((H242*G242),2)</f>
      </c>
      <c r="O242">
        <f>rekapitulace!H8</f>
      </c>
      <c r="P242">
        <f>O242/100*I242</f>
      </c>
    </row>
    <row r="243" ht="38.25">
      <c r="E243" s="14" t="s">
        <v>623</v>
      </c>
    </row>
    <row r="244" spans="1:16" ht="12.75">
      <c r="A244" s="7">
        <v>107</v>
      </c>
      <c r="B244" s="7" t="s">
        <v>44</v>
      </c>
      <c r="C244" s="7" t="s">
        <v>624</v>
      </c>
      <c r="D244" s="7" t="s">
        <v>46</v>
      </c>
      <c r="E244" s="7" t="s">
        <v>625</v>
      </c>
      <c r="F244" s="7" t="s">
        <v>86</v>
      </c>
      <c r="G244" s="9">
        <v>48</v>
      </c>
      <c r="H244" s="13"/>
      <c r="I244" s="12">
        <f>ROUND((H244*G244),2)</f>
      </c>
      <c r="O244">
        <f>rekapitulace!H8</f>
      </c>
      <c r="P244">
        <f>O244/100*I244</f>
      </c>
    </row>
    <row r="245" ht="38.25">
      <c r="E245" s="14" t="s">
        <v>626</v>
      </c>
    </row>
    <row r="246" spans="1:16" ht="12.75" customHeight="1">
      <c r="A246" s="15"/>
      <c r="B246" s="15"/>
      <c r="C246" s="15" t="s">
        <v>41</v>
      </c>
      <c r="D246" s="15"/>
      <c r="E246" s="15" t="s">
        <v>113</v>
      </c>
      <c r="F246" s="15"/>
      <c r="G246" s="15"/>
      <c r="H246" s="15"/>
      <c r="I246" s="15">
        <f>SUM(I207:I245)</f>
      </c>
      <c r="P246">
        <f>ROUND(SUM(P207:P245),2)</f>
      </c>
    </row>
    <row r="248" spans="1:16" ht="12.75" customHeight="1">
      <c r="A248" s="15"/>
      <c r="B248" s="15"/>
      <c r="C248" s="15"/>
      <c r="D248" s="15"/>
      <c r="E248" s="15" t="s">
        <v>123</v>
      </c>
      <c r="F248" s="15"/>
      <c r="G248" s="15"/>
      <c r="H248" s="15"/>
      <c r="I248" s="15">
        <f>+I19+I66+I91+I110+I143+I168+I183+I204+I246</f>
      </c>
      <c r="P248">
        <f>+P19+P66+P91+P110+P143+P168+P183+P204+P246</f>
      </c>
    </row>
    <row r="250" spans="1:9" ht="12.75" customHeight="1">
      <c r="A250" s="8" t="s">
        <v>124</v>
      </c>
      <c r="B250" s="8"/>
      <c r="C250" s="8"/>
      <c r="D250" s="8"/>
      <c r="E250" s="8"/>
      <c r="F250" s="8"/>
      <c r="G250" s="8"/>
      <c r="H250" s="8"/>
      <c r="I250" s="8"/>
    </row>
    <row r="251" spans="1:9" ht="12.75" customHeight="1">
      <c r="A251" s="8"/>
      <c r="B251" s="8"/>
      <c r="C251" s="8"/>
      <c r="D251" s="8"/>
      <c r="E251" s="8" t="s">
        <v>125</v>
      </c>
      <c r="F251" s="8"/>
      <c r="G251" s="8"/>
      <c r="H251" s="8"/>
      <c r="I251" s="8"/>
    </row>
    <row r="252" spans="1:16" ht="12.75" customHeight="1">
      <c r="A252" s="15"/>
      <c r="B252" s="15"/>
      <c r="C252" s="15"/>
      <c r="D252" s="15"/>
      <c r="E252" s="15" t="s">
        <v>126</v>
      </c>
      <c r="F252" s="15"/>
      <c r="G252" s="15"/>
      <c r="H252" s="15"/>
      <c r="I252" s="15">
        <v>0</v>
      </c>
      <c r="P252">
        <v>0</v>
      </c>
    </row>
    <row r="253" spans="1:9" ht="12.75" customHeight="1">
      <c r="A253" s="15"/>
      <c r="B253" s="15"/>
      <c r="C253" s="15"/>
      <c r="D253" s="15"/>
      <c r="E253" s="15" t="s">
        <v>127</v>
      </c>
      <c r="F253" s="15"/>
      <c r="G253" s="15"/>
      <c r="H253" s="15"/>
      <c r="I253" s="15"/>
    </row>
    <row r="254" spans="1:16" ht="12.75" customHeight="1">
      <c r="A254" s="15"/>
      <c r="B254" s="15"/>
      <c r="C254" s="15"/>
      <c r="D254" s="15"/>
      <c r="E254" s="15" t="s">
        <v>128</v>
      </c>
      <c r="F254" s="15"/>
      <c r="G254" s="15"/>
      <c r="H254" s="15"/>
      <c r="I254" s="15">
        <v>0</v>
      </c>
      <c r="P254">
        <v>0</v>
      </c>
    </row>
    <row r="255" spans="1:16" ht="12.75" customHeight="1">
      <c r="A255" s="15"/>
      <c r="B255" s="15"/>
      <c r="C255" s="15"/>
      <c r="D255" s="15"/>
      <c r="E255" s="15" t="s">
        <v>129</v>
      </c>
      <c r="F255" s="15"/>
      <c r="G255" s="15"/>
      <c r="H255" s="15"/>
      <c r="I255" s="15">
        <f>I252+I254</f>
      </c>
      <c r="P255">
        <f>P252+P254</f>
      </c>
    </row>
    <row r="257" spans="1:16" ht="12.75" customHeight="1">
      <c r="A257" s="15"/>
      <c r="B257" s="15"/>
      <c r="C257" s="15"/>
      <c r="D257" s="15"/>
      <c r="E257" s="15" t="s">
        <v>129</v>
      </c>
      <c r="F257" s="15"/>
      <c r="G257" s="15"/>
      <c r="H257" s="15"/>
      <c r="I257" s="15">
        <f>I248+I255</f>
      </c>
      <c r="P257">
        <f>P248+P255</f>
      </c>
    </row>
  </sheetData>
  <sheetProtection formatColumns="0"/>
  <mergeCells count="8">
    <mergeCell ref="A8:A9"/>
    <mergeCell ref="B8:B9"/>
    <mergeCell ref="C8:C9"/>
    <mergeCell ref="D8:D9"/>
    <mergeCell ref="E8:E9"/>
    <mergeCell ref="F8:F9"/>
    <mergeCell ref="G8:G9"/>
    <mergeCell ref="H8:I8"/>
  </mergeCells>
  <printOptions/>
  <pageMargins left="0.75" right="0.75" top="1" bottom="1" header="0.5" footer="0.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