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201" sheetId="3" r:id="rId3"/>
    <sheet name="SO 901" sheetId="4" r:id="rId4"/>
  </sheets>
  <definedNames/>
  <calcPr fullCalcOnLoad="1"/>
</workbook>
</file>

<file path=xl/sharedStrings.xml><?xml version="1.0" encoding="utf-8"?>
<sst xmlns="http://schemas.openxmlformats.org/spreadsheetml/2006/main" count="459" uniqueCount="202">
  <si>
    <t>Soupis objektů s DPH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</si>
  <si>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</si>
  <si>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</si>
  <si>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</si>
  <si>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</si>
  <si>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</si>
  <si>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</si>
  <si>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</si>
  <si>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</si>
  <si>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</si>
  <si>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</si>
  <si>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</si>
  <si>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</si>
  <si>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Příloha k formuláři pro ocenění nabídky</t>
  </si>
  <si>
    <t>Stavba :</t>
  </si>
  <si>
    <t>číslo a název SO:</t>
  </si>
  <si>
    <t>číslo a název rozpočtu:</t>
  </si>
  <si>
    <t>Kralupy n/V-MZ</t>
  </si>
  <si>
    <t>SO 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</si>
  <si>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</si>
  <si>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</si>
  <si>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</si>
  <si>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</si>
  <si>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</si>
  <si>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</si>
  <si>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</si>
  <si>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</si>
  <si>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</si>
  <si>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</si>
  <si>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</si>
  <si>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</si>
  <si>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</si>
  <si>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</si>
  <si>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</si>
  <si>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</si>
  <si>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</si>
  <si>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</si>
  <si>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</si>
  <si>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</si>
  <si>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</si>
  <si>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</si>
  <si>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</si>
  <si>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2017_OTSKP-SPK</t>
  </si>
  <si>
    <t>02910</t>
  </si>
  <si>
    <t/>
  </si>
  <si>
    <t>OSTATNÍ POŽADAVKY - ZEMĚMĚŘIČSKÁ MĚŘENÍ
vytyčení všech stávajících inženýrských sítí</t>
  </si>
  <si>
    <t xml:space="preserve">KPL       </t>
  </si>
  <si>
    <t>02911R</t>
  </si>
  <si>
    <t xml:space="preserve">OSTATNÍ POŽADAVKY - GEODETICKÉ ZAMĚŘENÍ
Zaměření skutečného stavu po dokončení stavby </t>
  </si>
  <si>
    <t>02931R</t>
  </si>
  <si>
    <t>OSTATNÍ POŽADAVKY - ZPŘÍSTUPNĚNÍ PODHLEDU MOSTU
pro osazení trubiček odvodnění</t>
  </si>
  <si>
    <t>029412</t>
  </si>
  <si>
    <t>OSTATNÍ POŽADAVKY - VYPRACOVÁNÍ MOSTNÍHO LISTU
Aktualizace ML</t>
  </si>
  <si>
    <t xml:space="preserve">KUS       </t>
  </si>
  <si>
    <t>2017_OTSKP</t>
  </si>
  <si>
    <t>02943</t>
  </si>
  <si>
    <t>02944</t>
  </si>
  <si>
    <t>OSTAT POŽADAVKY - DOKUMENTACE SKUTEČ PROVEDENÍ V DIGIT FORMĚ
dokumentace skutečného provedení stavby, ve výkresové formě 4 paré</t>
  </si>
  <si>
    <t>02946</t>
  </si>
  <si>
    <t>OSTAT POŽADAVKY - FOTODOKUMENTACE</t>
  </si>
  <si>
    <t>02991</t>
  </si>
  <si>
    <t>OSTATNÍ POŽADAVKY - INFORMAČNÍ TABULE
označení stavby dle směrnic investora</t>
  </si>
  <si>
    <t>03100</t>
  </si>
  <si>
    <t>ZAŘÍZENÍ STAVENIŠTĚ - ZŘÍZENÍ, PROVOZ, DEMONTÁŽ</t>
  </si>
  <si>
    <t>C e l k e m</t>
  </si>
  <si>
    <t>SO 201</t>
  </si>
  <si>
    <t>Výměna MZ</t>
  </si>
  <si>
    <t>0001R</t>
  </si>
  <si>
    <t>PŔÍPLATEK ZA PRÁCE MALÉHO ROZSAHU
cca 20% z ceny výměny MZ</t>
  </si>
  <si>
    <t>014102</t>
  </si>
  <si>
    <t>E</t>
  </si>
  <si>
    <t>POPLATKY ZA SKLÁDKU
živice</t>
  </si>
  <si>
    <t xml:space="preserve">T         </t>
  </si>
  <si>
    <t>D</t>
  </si>
  <si>
    <t>POPLATKY ZA SKLÁDKU
izolace</t>
  </si>
  <si>
    <t>39,6*0,01*2,4=0,95 [A]</t>
  </si>
  <si>
    <t>Zemní práce</t>
  </si>
  <si>
    <t>113138</t>
  </si>
  <si>
    <t>ODSTRANĚNÍ KRYTU ZPEVNĚNÝCH PLOCH S ASFALT POJIVEM, ODVOZ DO 20KM
vč.odvozu a uložení na skládku</t>
  </si>
  <si>
    <t xml:space="preserve">M3        </t>
  </si>
  <si>
    <t>113764</t>
  </si>
  <si>
    <t>FRÉZOVÁNÍ DRÁŽKY PRŮŘEZU DO 400MM2 V ASFALTOVÉ VOZOVCE
napojení vozovky</t>
  </si>
  <si>
    <t xml:space="preserve">M         </t>
  </si>
  <si>
    <t>7,2*2*5=72,00 [A]</t>
  </si>
  <si>
    <t>Základy</t>
  </si>
  <si>
    <t>21301R</t>
  </si>
  <si>
    <t>VÝZTUŽNÁ  ŽEBRA
komletní vč.řezání, výplně a pod.</t>
  </si>
  <si>
    <t>21341</t>
  </si>
  <si>
    <t>DRENÁŽNÍ VRSTVY Z PLASTBETONU (PLASTMALTY)
vč.hliníkového profilu</t>
  </si>
  <si>
    <t>261516</t>
  </si>
  <si>
    <t>VRTY PRO KOTV, INJEKT, MIKROPIL NA POVRCHU TŘ V D DO 80MM
pro trubičky izolace</t>
  </si>
  <si>
    <t>0,3*2*5=3,00 [A]</t>
  </si>
  <si>
    <t>Komunikace</t>
  </si>
  <si>
    <t>575C03</t>
  </si>
  <si>
    <t>LITÝ ASFALT MA IV (OCHRANA MOSTNÍ IZOLACE) 11</t>
  </si>
  <si>
    <t>Úpravy povrchů, podlahy, výplně otvorů</t>
  </si>
  <si>
    <t>626212</t>
  </si>
  <si>
    <t>REPROFILACE VODOROVNÝCH PLOCH SHORA SANAČNÍ MALTOU JEDNOVRST TL 20MM</t>
  </si>
  <si>
    <t xml:space="preserve">M2        </t>
  </si>
  <si>
    <t>Přidružená stavební výroba</t>
  </si>
  <si>
    <t>711412</t>
  </si>
  <si>
    <t>IZOLACE MOSTOVEK CELOPLOŠNÁ ASFALTOVÝMI PÁSY
druhá vrstva izolace v místě MZ</t>
  </si>
  <si>
    <t>711442</t>
  </si>
  <si>
    <t>IZOLACE MOSTOVEK CELOPLOŠNÁ ASFALTOVÝMI PÁSY S PEČETÍCÍ VRSTVOU</t>
  </si>
  <si>
    <t>Ostatní konstrukce a práce</t>
  </si>
  <si>
    <t>919111</t>
  </si>
  <si>
    <t>ŘEZÁNÍ ASFALTOVÉHO KRYTU VOZOVEK TL DO 50MM
napojení vozovky</t>
  </si>
  <si>
    <t>931324</t>
  </si>
  <si>
    <t>TĚSNĚNÍ DILATAČ SPAR ASF ZÁLIVKOU MODIFIK PRŮŘ DO 400MM2
napojení vozovky</t>
  </si>
  <si>
    <t>931325</t>
  </si>
  <si>
    <t>TĚSNĚNÍ DILATAČ SPAR ASF ZÁLIVKOU MODIFIK PRŮŘ DO 600MM2
s předtěsněním</t>
  </si>
  <si>
    <t>93167</t>
  </si>
  <si>
    <t>MOSTNÍ ZÁVĚRY ELASTICKÉ PRŮŘEZU DO 0,076M2
kompletní provedení mostního závěru od úrovně izolace - viz tech.specifikace
vč.úpravy střední pracovní spáry</t>
  </si>
  <si>
    <t>7,2*5=36,00 [A]</t>
  </si>
  <si>
    <t>936541</t>
  </si>
  <si>
    <t>MOSTNÍ ODVODŇOVACÍ TRUBKA (POVRCHŮ IZOLACE) Z NEREZ OCELI
kompletní délky trubky 3 m vč.jejího uchycení k NK</t>
  </si>
  <si>
    <t>2*5=10,00 [A]</t>
  </si>
  <si>
    <t>938542</t>
  </si>
  <si>
    <t>OČIŠTĚNÍ BETON KONSTR OTRYSKÁNÍM TLAK VODOU DO 500 BARŮ</t>
  </si>
  <si>
    <t>96785E</t>
  </si>
  <si>
    <t>VYBOURÁNÍ MOSTNÍCH DILATAČNÍCH ZÁVĚRŮ EMZ PRŮŘEZU DO 0,08M2
vč.odvozu a uložení na skládku</t>
  </si>
  <si>
    <t>97817</t>
  </si>
  <si>
    <t>ODSTRANĚNÍ MOSTNÍ IZOLACE
vč.odvozu a uložení na skládku</t>
  </si>
  <si>
    <t>SO 901</t>
  </si>
  <si>
    <t>Dopravně inženýrská opatření</t>
  </si>
  <si>
    <t>02720</t>
  </si>
  <si>
    <t>A</t>
  </si>
  <si>
    <t>POMOC PRÁCE ZŘÍZ NEBO ZAJIŠŤ REGULACI A OCHRANU DOPRAVY
aktualizace DIO vč.projednání, včetně získání DIR</t>
  </si>
  <si>
    <t>B</t>
  </si>
  <si>
    <t>POMOC PRÁCE ZŘÍZ NEBO ZAJIŠŤ REGULACI A OCHRANU DOPRAVY
Operativní řízení dopravy v době navážení materiálu, plošiny na mostě a pod.</t>
  </si>
  <si>
    <t>91400</t>
  </si>
  <si>
    <t>DOČASNÉ ZAKRYTÍ NEBO OTOČENÍ STÁVAJÍCÍCH DOPRAVNÍCH ZNAČEK
zřízení a odstranění</t>
  </si>
  <si>
    <t>odhad  10=10,00 [A]</t>
  </si>
  <si>
    <t>914132</t>
  </si>
  <si>
    <t>DOPRAVNÍ ZNAČKY ZÁKLADNÍ VELIKOSTI OCELOVÉ FÓLIE TŘ 2 - MONTÁŽ S PŘEMÍSTĚNÍM
Provizorní dopravní značení - kompletní vč.patních desek, sloupků</t>
  </si>
  <si>
    <t>zřízení a odstranění - 4x
vozovka
A10  2=2,00 [A]
A15  2=2,00 [B]
C4a  1=1,00 [C]
C4b  1=1,00 [D]
chodník
B13  2=2,00 [E]
B30  2=2,00 [F]
ostatní  2=2,00 [G]
Celkem: (A+B+C+D+E+F+G)*4=48,00 [H]</t>
  </si>
  <si>
    <t>914133</t>
  </si>
  <si>
    <t>DOPRAVNÍ ZNAČKY ZÁKLADNÍ VELIKOSTI OCELOVÉ FÓLIE TŘ 2 - DEMONTÁŽ
Provizorní dopravní značení - kompletní vč.patních desek, sloupků - vč.odvozu</t>
  </si>
  <si>
    <t>914139</t>
  </si>
  <si>
    <t>DOPRAV ZNAČKY ZÁKLAD VEL OCEL FÓLIE TŘ 2 - NÁJEMNÉ
Provizorní dopravní značení - kompletní vč.patních desek, sloupků, kontroly úplnosti
během výstavby</t>
  </si>
  <si>
    <t xml:space="preserve">KSDEN     </t>
  </si>
  <si>
    <t>předpoklad 4 týdny  12*4*7=336,00 [A]</t>
  </si>
  <si>
    <t>915321</t>
  </si>
  <si>
    <t>VODOR DOPRAV ZNAČ Z FÓLIE DOČAS ODSTRANITEL - DOD A POKLÁDKA</t>
  </si>
  <si>
    <t>zřízení a odstranění - 4x
0,5*3,0*2*4=12,00 [A]</t>
  </si>
  <si>
    <t>915322</t>
  </si>
  <si>
    <t>VODOR DOPRAV ZNAČ Z FÓLIE DOČAS ODSTRANITEL - ODSTRANĚNÍ</t>
  </si>
  <si>
    <t>916112</t>
  </si>
  <si>
    <t>DOPRAV SVĚTLO VÝSTRAŽ SAMOSTATNÉ - MONTÁŽ S PŘESUNEM
Provizorní dopravní značení - kompletní  vč.napájení</t>
  </si>
  <si>
    <t>na A15 -  zřízení a odstranění - 4x
vozovka  2*4=8,00 [A]</t>
  </si>
  <si>
    <t>916113</t>
  </si>
  <si>
    <t>DOPRAV SVĚTLO VÝSTRAŽ SAMOSTATNÉ - DEMONTÁŽ
Provizorní dopravní značení - kompletní  vč.napájení a odvozu</t>
  </si>
  <si>
    <t>916119</t>
  </si>
  <si>
    <t>DOPRAV SVĚTLO VÝSTRAŽ SAMOSTATNÉ - NÁJEMNÉ
Provizorní dopravní značení - kompletní  vč.napájení
vč. kontroly úplnosti během výstavby</t>
  </si>
  <si>
    <t>předpoklad 4 týdny  2*4*7=56,00 [A]</t>
  </si>
  <si>
    <t>916122</t>
  </si>
  <si>
    <t>DOPRAV SVĚTLO VÝSTRAŽ SOUPRAVA 3KS - MONTÁŽ S PŘESUNEM
Provizorní dopravní značení - kompletní  vč.napájení</t>
  </si>
  <si>
    <t>na Z2 -  zřízení a odstranění - 4x
vozovka  2*4=8,00 [A]</t>
  </si>
  <si>
    <t>916123</t>
  </si>
  <si>
    <t>DOPRAV SVĚTLO VÝSTRAŽ SOUPRAVA 3KS - DEMONTÁŽ
Provizorní dopravní značení - kompletní  vč.napájení a odvozu</t>
  </si>
  <si>
    <t>916129</t>
  </si>
  <si>
    <t>DOPRAV SVĚTLO VÝSTRAŽ SOUPRAVA 3KS - NÁJEMNÉ
Provizorní dopravní značení - kompletní  vč.napájení
vč. kontroly úplnosti během výstavby</t>
  </si>
  <si>
    <t>916152</t>
  </si>
  <si>
    <t>SEMAFOROVÁ PŘENOSNÁ SOUPRAVA - MONTÁŽ S PŘESUNEM
Provizorní dopravní značení - kompletní  vč.napájení</t>
  </si>
  <si>
    <t>zřízení a odstranění - 4x
1*4=4,00 [A]</t>
  </si>
  <si>
    <t>916153</t>
  </si>
  <si>
    <t>SEMAFOROVÁ PŘENOSNÁ SOUPRAVA - DEMONTÁŽ
Provizorní dopravní značení - kompletní  vč.napájení a odvozu</t>
  </si>
  <si>
    <t>916159</t>
  </si>
  <si>
    <t>SEMAFOROVÁ PŘENOSNÁ SOUPRAVA - NÁJEMNÉ
Provizorní dopravní značení - kompletní  vč.napájení
vč. kontroly úplnosti během výstavby</t>
  </si>
  <si>
    <t>předpoklad 4 týdny  4*1*7=28,00 [A]</t>
  </si>
  <si>
    <t>916322</t>
  </si>
  <si>
    <t>DOPRAVNÍ ZÁBRANY Z2 S FÓLIÍ TŘ 2 - MONTÁŽ S PŘESUNEM
Provizorní dopravní značení - kompletní
vč.patních desek, sloupků</t>
  </si>
  <si>
    <t>zřízení a odstranění - 4x
vozovka  2=2,00 [A]
chodník  2=2,00 [B]
Celkem: (A+B)*4=16,00 [C]</t>
  </si>
  <si>
    <t>916323</t>
  </si>
  <si>
    <t>DOPRAVNÍ ZÁBRANY Z2 S FÓLIÍ TŘ 2 - DEMONTÁŽ
Provizorní dopravní značení - kompletní
vč.patních desek, sloupků a odvozu</t>
  </si>
  <si>
    <t>916329</t>
  </si>
  <si>
    <t>DOPRAVNÍ ZÁBRANY Z2 S FÓLIÍ TŘ 2 - NÁJEMNÉ
Provizorní dopravní značení - kompletní
vč.patních desek, sloupků,  kontroly úplnosti během výstavby</t>
  </si>
  <si>
    <t>předpoklad 4 týdny  (2+2)*4*7=112,00 [A]</t>
  </si>
  <si>
    <t>916342</t>
  </si>
  <si>
    <t>SMĚROV DESKY Z4 JEDNOSTR S FÓLIÍ TŘ 2 - MONTÁŽ S PŘESUNEM
Provizorní dopravní značení - kompletní  vč.napájení</t>
  </si>
  <si>
    <t>zřízení a odstranění - 4x
vozovka  12*4=48,00 [A]</t>
  </si>
  <si>
    <t>916343</t>
  </si>
  <si>
    <t>SMĚROVACÍ DESKY Z4 JEDNOSTR S FÓLIÍ TŘ 2 - DEMONTÁŽ
Provizorní dopravní značení - kompletní
vč.patních desek, sloupků a odvozu</t>
  </si>
  <si>
    <t>916349</t>
  </si>
  <si>
    <t>SMĚROVACÍ DESKY Z4 JEDNOSTR S FÓLIÍ TŘ 2 - NÁJEMNÉ
Provizorní dopravní značení - kompletní
vč.patních desek, sloupků,  kontroly úplnosti během výstavby</t>
  </si>
  <si>
    <t>Firma: KSÚS</t>
  </si>
  <si>
    <t>MZ 1,2,3,5,9  7,2*5=36,00 [A]</t>
  </si>
  <si>
    <t>pod odstraněnou izolací
MZ 1,2,3,5,9,  0,45*7,2*2*5=32,4</t>
  </si>
  <si>
    <t>MZ 1,2,3,5,9  0,5*7,2*5=18,00 [A]</t>
  </si>
  <si>
    <t xml:space="preserve">MZ 1,2,3,5,9  (0,6*2+0,5)*7,2*5=61,2
</t>
  </si>
  <si>
    <t xml:space="preserve">podél říms - s předtěsněním
MZ 1,2,3,5,9,  1,7*2*5= 17
</t>
  </si>
  <si>
    <t xml:space="preserve">pod odstraněnou izolací
MZ   0,45*7,2*2*5=25,92 </t>
  </si>
  <si>
    <t xml:space="preserve">MZ 1,2,3,5,9 0,45*7,2*2*5=32,4
</t>
  </si>
  <si>
    <t>OSTATNÍ POŽADAVKY - VYPRACOVÁNÍ RDS
RDS-Z-PDS
vč.zapracování skutečností zjištěných po odhalení stáv.kce</t>
  </si>
  <si>
    <t>2021_OTSKP-SPK</t>
  </si>
  <si>
    <t>MZ 1,2,3,5,9  0,6*7,2*0,1*2*5=4,32 [A]
opr. MZ 7  0,6*3,6*0,05=0,108 [B]
Celkem: (A+B)*1,35=5,98 [C]</t>
  </si>
  <si>
    <t>7,2*2*5=72,00 [A] + opr. EMZ 7 = 8,4  [B] = 80,4 [C]</t>
  </si>
  <si>
    <t>7,2*2*5=72,00 [A] + opr. MZ 7 = 8,4 [B] = 80,4 [C]</t>
  </si>
  <si>
    <t>po 250 mm, dl.800 mm
5*2*7,2/0,25*0,8=230,40 [A] + opr. MZ 7 = 3,6/0,25*0,8 = 11.52 [B] = 241.92 [C]</t>
  </si>
  <si>
    <t>0,075*0,04*7,2*5=0,11 [A] + opr. MZ 7 = 3,6*0,075*0,05= 0,014 [B] = 0,12 [C]</t>
  </si>
  <si>
    <t>5,98*2,4=14,35 [A]
36,0*0,5*0,1*1,35*2,4=5,83 [B]
Celkem: A+B=20,18 [C]</t>
  </si>
  <si>
    <t>II/101 Kralupy nad Vltavou, most  ev.č. 101-059  přes Vltavu   Kralupy nad Vltavou – výměna zbývajících MZ + oprava poruchy vozovky u MZ 7  – Neodkladné opravy 2022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</si>
</sst>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24" sqref="E24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12</v>
      </c>
      <c r="B1" t="s">
        <v>185</v>
      </c>
    </row>
    <row r="3" ht="12.75" customHeight="1">
      <c r="B3" s="1" t="s">
        <v>0</v>
      </c>
    </row>
    <row r="5" ht="48" customHeight="1">
      <c r="B5" s="19" t="s">
        <v>201</v>
      </c>
    </row>
    <row r="6" spans="2:8" ht="12.75" customHeight="1">
      <c r="B6" t="s">
        <v>1</v>
      </c>
      <c r="G6" t="s">
        <v>4</v>
      </c>
      <c r="H6">
        <v>0</v>
      </c>
    </row>
    <row r="7" spans="2:8" ht="12.75" customHeight="1">
      <c r="B7" s="3" t="s">
        <v>2</v>
      </c>
      <c r="C7" s="2">
        <f>SUM(C11:C13)</f>
        <v>0</v>
      </c>
      <c r="G7" t="s">
        <v>5</v>
      </c>
      <c r="H7">
        <v>15</v>
      </c>
    </row>
    <row r="8" spans="2:8" ht="12.75" customHeight="1">
      <c r="B8" s="3" t="s">
        <v>3</v>
      </c>
      <c r="C8" s="2">
        <f>SUM(E11:E13)</f>
        <v>0</v>
      </c>
      <c r="G8" t="s">
        <v>6</v>
      </c>
      <c r="H8">
        <v>21</v>
      </c>
    </row>
    <row r="10" spans="1:5" ht="12.75" customHeight="1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</row>
    <row r="11" spans="1:5" ht="12.75" customHeight="1">
      <c r="A11" s="6" t="s">
        <v>18</v>
      </c>
      <c r="B11" s="6" t="s">
        <v>19</v>
      </c>
      <c r="C11" s="8">
        <f>'SO 000'!I23</f>
        <v>0</v>
      </c>
      <c r="D11" s="8">
        <f>'SO 000'!P23</f>
        <v>0</v>
      </c>
      <c r="E11" s="8">
        <f>C11+D11</f>
        <v>0</v>
      </c>
    </row>
    <row r="12" spans="1:5" ht="12.75" customHeight="1">
      <c r="A12" s="6" t="s">
        <v>65</v>
      </c>
      <c r="B12" s="6" t="s">
        <v>66</v>
      </c>
      <c r="C12" s="8">
        <f>'SO 201'!I71</f>
        <v>0</v>
      </c>
      <c r="D12" s="8">
        <f>'SO 201'!P71</f>
        <v>0</v>
      </c>
      <c r="E12" s="8">
        <f>C12+D12</f>
        <v>0</v>
      </c>
    </row>
    <row r="13" spans="1:5" ht="12.75" customHeight="1">
      <c r="A13" s="6" t="s">
        <v>123</v>
      </c>
      <c r="B13" s="6" t="s">
        <v>124</v>
      </c>
      <c r="C13" s="8">
        <f>'SO 901'!I54</f>
        <v>0</v>
      </c>
      <c r="D13" s="8">
        <f>'SO 901'!P54</f>
        <v>0</v>
      </c>
      <c r="E13" s="8">
        <f>C13+D13</f>
        <v>0</v>
      </c>
    </row>
  </sheetData>
  <sheetProtection formatColumns="0"/>
  <hyperlinks>
    <hyperlink ref="A11" location="#'SO 000'!A1" tooltip="Odkaz na stranku objektu [SO 000]" display="SO 000"/>
    <hyperlink ref="A12" location="#'SO 201'!A1" tooltip="Odkaz na stranku objektu [SO 201]" display="SO 201"/>
    <hyperlink ref="A13" location="#'SO 901'!A1" tooltip="Odkaz na stranku objektu [SO 901]" display="SO 9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8" width="14.7109375" style="16" customWidth="1"/>
    <col min="9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t="s">
        <v>185</v>
      </c>
    </row>
    <row r="2" ht="12.75" customHeight="1">
      <c r="C2" s="1" t="s">
        <v>13</v>
      </c>
    </row>
    <row r="4" spans="1:5" ht="48.75" customHeight="1">
      <c r="A4" t="s">
        <v>14</v>
      </c>
      <c r="C4" s="5" t="s">
        <v>17</v>
      </c>
      <c r="D4" s="5"/>
      <c r="E4" s="19" t="s">
        <v>201</v>
      </c>
    </row>
    <row r="5" spans="1:5" ht="12.75" customHeight="1">
      <c r="A5" t="s">
        <v>15</v>
      </c>
      <c r="C5" s="5" t="s">
        <v>18</v>
      </c>
      <c r="D5" s="5"/>
      <c r="E5" s="5" t="s">
        <v>19</v>
      </c>
    </row>
    <row r="6" spans="1:5" ht="12.75" customHeight="1">
      <c r="A6" t="s">
        <v>16</v>
      </c>
      <c r="C6" s="5" t="s">
        <v>18</v>
      </c>
      <c r="D6" s="5"/>
      <c r="E6" s="5" t="s">
        <v>19</v>
      </c>
    </row>
    <row r="7" spans="3:5" ht="12.75" customHeight="1">
      <c r="C7" s="5"/>
      <c r="D7" s="5"/>
      <c r="E7" s="5"/>
    </row>
    <row r="8" spans="1:16" ht="12.75" customHeight="1">
      <c r="A8" s="20" t="s">
        <v>20</v>
      </c>
      <c r="B8" s="20" t="s">
        <v>22</v>
      </c>
      <c r="C8" s="20" t="s">
        <v>23</v>
      </c>
      <c r="D8" s="20" t="s">
        <v>24</v>
      </c>
      <c r="E8" s="20" t="s">
        <v>25</v>
      </c>
      <c r="F8" s="20" t="s">
        <v>26</v>
      </c>
      <c r="G8" s="20" t="s">
        <v>27</v>
      </c>
      <c r="H8" s="20" t="s">
        <v>28</v>
      </c>
      <c r="I8" s="20"/>
      <c r="O8" t="s">
        <v>31</v>
      </c>
      <c r="P8" t="s">
        <v>10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29</v>
      </c>
      <c r="I9" s="4" t="s">
        <v>30</v>
      </c>
      <c r="O9" t="s">
        <v>10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25.5">
      <c r="A12" s="6">
        <v>1</v>
      </c>
      <c r="B12" s="14" t="s">
        <v>194</v>
      </c>
      <c r="C12" s="6" t="s">
        <v>43</v>
      </c>
      <c r="D12" s="6" t="s">
        <v>44</v>
      </c>
      <c r="E12" s="6" t="s">
        <v>45</v>
      </c>
      <c r="F12" s="6" t="s">
        <v>46</v>
      </c>
      <c r="G12" s="8">
        <v>1</v>
      </c>
      <c r="H12" s="17"/>
      <c r="I12" s="8">
        <f aca="true" t="shared" si="0" ref="I12:I20">ROUND((H12*G12),2)</f>
        <v>0</v>
      </c>
      <c r="O12">
        <f>rekapitulace!H8</f>
        <v>21</v>
      </c>
      <c r="P12">
        <f aca="true" t="shared" si="1" ref="P12:P20">ROUND(O12/100*I12,2)</f>
        <v>0</v>
      </c>
    </row>
    <row r="13" spans="1:16" ht="25.5">
      <c r="A13" s="6">
        <v>2</v>
      </c>
      <c r="B13" s="6" t="s">
        <v>44</v>
      </c>
      <c r="C13" s="6" t="s">
        <v>47</v>
      </c>
      <c r="D13" s="6" t="s">
        <v>44</v>
      </c>
      <c r="E13" s="6" t="s">
        <v>48</v>
      </c>
      <c r="F13" s="6" t="s">
        <v>46</v>
      </c>
      <c r="G13" s="8">
        <v>1</v>
      </c>
      <c r="H13" s="17"/>
      <c r="I13" s="8">
        <f t="shared" si="0"/>
        <v>0</v>
      </c>
      <c r="O13">
        <f>rekapitulace!H8</f>
        <v>21</v>
      </c>
      <c r="P13">
        <f t="shared" si="1"/>
        <v>0</v>
      </c>
    </row>
    <row r="14" spans="1:16" ht="25.5">
      <c r="A14" s="6">
        <v>3</v>
      </c>
      <c r="B14" s="6" t="s">
        <v>44</v>
      </c>
      <c r="C14" s="6" t="s">
        <v>49</v>
      </c>
      <c r="D14" s="6" t="s">
        <v>44</v>
      </c>
      <c r="E14" s="6" t="s">
        <v>50</v>
      </c>
      <c r="F14" s="6" t="s">
        <v>46</v>
      </c>
      <c r="G14" s="8">
        <v>1</v>
      </c>
      <c r="H14" s="17"/>
      <c r="I14" s="8">
        <f t="shared" si="0"/>
        <v>0</v>
      </c>
      <c r="O14">
        <f>rekapitulace!H8</f>
        <v>21</v>
      </c>
      <c r="P14">
        <f t="shared" si="1"/>
        <v>0</v>
      </c>
    </row>
    <row r="15" spans="1:16" ht="25.5">
      <c r="A15" s="6">
        <v>4</v>
      </c>
      <c r="B15" s="14" t="s">
        <v>194</v>
      </c>
      <c r="C15" s="6" t="s">
        <v>51</v>
      </c>
      <c r="D15" s="6" t="s">
        <v>44</v>
      </c>
      <c r="E15" s="6" t="s">
        <v>52</v>
      </c>
      <c r="F15" s="6" t="s">
        <v>53</v>
      </c>
      <c r="G15" s="8">
        <v>1</v>
      </c>
      <c r="H15" s="17"/>
      <c r="I15" s="8">
        <f t="shared" si="0"/>
        <v>0</v>
      </c>
      <c r="O15">
        <f>rekapitulace!H8</f>
        <v>21</v>
      </c>
      <c r="P15">
        <f t="shared" si="1"/>
        <v>0</v>
      </c>
    </row>
    <row r="16" spans="1:16" ht="38.25">
      <c r="A16" s="6">
        <v>5</v>
      </c>
      <c r="B16" s="14" t="s">
        <v>194</v>
      </c>
      <c r="C16" s="6" t="s">
        <v>55</v>
      </c>
      <c r="D16" s="6" t="s">
        <v>44</v>
      </c>
      <c r="E16" s="14" t="s">
        <v>193</v>
      </c>
      <c r="F16" s="6" t="s">
        <v>46</v>
      </c>
      <c r="G16" s="8">
        <v>1</v>
      </c>
      <c r="H16" s="17"/>
      <c r="I16" s="8">
        <f t="shared" si="0"/>
        <v>0</v>
      </c>
      <c r="O16">
        <f>rekapitulace!H8</f>
        <v>21</v>
      </c>
      <c r="P16">
        <f t="shared" si="1"/>
        <v>0</v>
      </c>
    </row>
    <row r="17" spans="1:16" ht="25.5">
      <c r="A17" s="6">
        <v>6</v>
      </c>
      <c r="B17" s="14" t="s">
        <v>194</v>
      </c>
      <c r="C17" s="6" t="s">
        <v>56</v>
      </c>
      <c r="D17" s="6" t="s">
        <v>44</v>
      </c>
      <c r="E17" s="6" t="s">
        <v>57</v>
      </c>
      <c r="F17" s="6" t="s">
        <v>46</v>
      </c>
      <c r="G17" s="8">
        <v>1</v>
      </c>
      <c r="H17" s="17"/>
      <c r="I17" s="8">
        <f t="shared" si="0"/>
        <v>0</v>
      </c>
      <c r="O17">
        <f>rekapitulace!H8</f>
        <v>21</v>
      </c>
      <c r="P17">
        <f t="shared" si="1"/>
        <v>0</v>
      </c>
    </row>
    <row r="18" spans="1:16" ht="25.5">
      <c r="A18" s="6">
        <v>7</v>
      </c>
      <c r="B18" s="14" t="s">
        <v>194</v>
      </c>
      <c r="C18" s="6" t="s">
        <v>58</v>
      </c>
      <c r="D18" s="6" t="s">
        <v>44</v>
      </c>
      <c r="E18" s="6" t="s">
        <v>59</v>
      </c>
      <c r="F18" s="6" t="s">
        <v>46</v>
      </c>
      <c r="G18" s="8">
        <v>1</v>
      </c>
      <c r="H18" s="17"/>
      <c r="I18" s="8">
        <f t="shared" si="0"/>
        <v>0</v>
      </c>
      <c r="O18">
        <f>rekapitulace!H8</f>
        <v>21</v>
      </c>
      <c r="P18">
        <f t="shared" si="1"/>
        <v>0</v>
      </c>
    </row>
    <row r="19" spans="1:16" ht="25.5">
      <c r="A19" s="6">
        <v>8</v>
      </c>
      <c r="B19" s="14" t="s">
        <v>194</v>
      </c>
      <c r="C19" s="6" t="s">
        <v>60</v>
      </c>
      <c r="D19" s="6" t="s">
        <v>44</v>
      </c>
      <c r="E19" s="6" t="s">
        <v>61</v>
      </c>
      <c r="F19" s="6" t="s">
        <v>53</v>
      </c>
      <c r="G19" s="8">
        <v>2</v>
      </c>
      <c r="H19" s="17"/>
      <c r="I19" s="8">
        <f t="shared" si="0"/>
        <v>0</v>
      </c>
      <c r="O19">
        <f>rekapitulace!H8</f>
        <v>21</v>
      </c>
      <c r="P19">
        <f t="shared" si="1"/>
        <v>0</v>
      </c>
    </row>
    <row r="20" spans="1:16" ht="25.5">
      <c r="A20" s="6">
        <v>9</v>
      </c>
      <c r="B20" s="14" t="s">
        <v>194</v>
      </c>
      <c r="C20" s="6" t="s">
        <v>62</v>
      </c>
      <c r="D20" s="6" t="s">
        <v>44</v>
      </c>
      <c r="E20" s="6" t="s">
        <v>63</v>
      </c>
      <c r="F20" s="6" t="s">
        <v>46</v>
      </c>
      <c r="G20" s="8">
        <v>1</v>
      </c>
      <c r="H20" s="17"/>
      <c r="I20" s="8">
        <f t="shared" si="0"/>
        <v>0</v>
      </c>
      <c r="O20">
        <f>rekapitulace!H8</f>
        <v>21</v>
      </c>
      <c r="P20">
        <f t="shared" si="1"/>
        <v>0</v>
      </c>
    </row>
    <row r="21" spans="1:16" ht="12.75" customHeight="1">
      <c r="A21" s="10"/>
      <c r="B21" s="10"/>
      <c r="C21" s="10" t="s">
        <v>41</v>
      </c>
      <c r="D21" s="10"/>
      <c r="E21" s="10" t="s">
        <v>40</v>
      </c>
      <c r="F21" s="10"/>
      <c r="G21" s="10"/>
      <c r="H21" s="10"/>
      <c r="I21" s="10">
        <f>SUM(I12:I20)</f>
        <v>0</v>
      </c>
      <c r="P21">
        <f>SUM(P12:P20)</f>
        <v>0</v>
      </c>
    </row>
    <row r="23" spans="1:16" ht="12.75" customHeight="1">
      <c r="A23" s="10"/>
      <c r="B23" s="10"/>
      <c r="C23" s="10"/>
      <c r="D23" s="10"/>
      <c r="E23" s="10" t="s">
        <v>64</v>
      </c>
      <c r="F23" s="10"/>
      <c r="G23" s="10"/>
      <c r="H23" s="10"/>
      <c r="I23" s="10">
        <f>+I21</f>
        <v>0</v>
      </c>
      <c r="P23">
        <f>+P21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B1">
      <pane ySplit="10" topLeftCell="A62" activePane="bottomLeft" state="frozen"/>
      <selection pane="topLeft" activeCell="A1" sqref="A1"/>
      <selection pane="bottomLeft" activeCell="H4" sqref="H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8" width="14.7109375" style="16" customWidth="1"/>
    <col min="9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t="s">
        <v>185</v>
      </c>
    </row>
    <row r="2" ht="12.75" customHeight="1">
      <c r="C2" s="1" t="s">
        <v>13</v>
      </c>
    </row>
    <row r="4" spans="1:5" ht="52.5" customHeight="1">
      <c r="A4" t="s">
        <v>14</v>
      </c>
      <c r="C4" s="5" t="s">
        <v>17</v>
      </c>
      <c r="D4" s="5"/>
      <c r="E4" s="19" t="s">
        <v>201</v>
      </c>
    </row>
    <row r="5" spans="1:5" ht="12.75" customHeight="1">
      <c r="A5" t="s">
        <v>15</v>
      </c>
      <c r="C5" s="5" t="s">
        <v>65</v>
      </c>
      <c r="D5" s="5"/>
      <c r="E5" s="5" t="s">
        <v>66</v>
      </c>
    </row>
    <row r="6" spans="1:5" ht="12.75" customHeight="1">
      <c r="A6" t="s">
        <v>16</v>
      </c>
      <c r="C6" s="5" t="s">
        <v>65</v>
      </c>
      <c r="D6" s="5"/>
      <c r="E6" s="5" t="s">
        <v>66</v>
      </c>
    </row>
    <row r="7" spans="3:5" ht="12.75" customHeight="1">
      <c r="C7" s="5"/>
      <c r="D7" s="5"/>
      <c r="E7" s="5"/>
    </row>
    <row r="8" spans="1:16" ht="12.75" customHeight="1">
      <c r="A8" s="20" t="s">
        <v>20</v>
      </c>
      <c r="B8" s="20" t="s">
        <v>22</v>
      </c>
      <c r="C8" s="20" t="s">
        <v>23</v>
      </c>
      <c r="D8" s="20" t="s">
        <v>24</v>
      </c>
      <c r="E8" s="20" t="s">
        <v>25</v>
      </c>
      <c r="F8" s="20" t="s">
        <v>26</v>
      </c>
      <c r="G8" s="20" t="s">
        <v>27</v>
      </c>
      <c r="H8" s="20" t="s">
        <v>28</v>
      </c>
      <c r="I8" s="20"/>
      <c r="O8" t="s">
        <v>31</v>
      </c>
      <c r="P8" t="s">
        <v>10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29</v>
      </c>
      <c r="I9" s="4" t="s">
        <v>30</v>
      </c>
      <c r="O9" t="s">
        <v>10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67</v>
      </c>
      <c r="D12" s="6" t="s">
        <v>44</v>
      </c>
      <c r="E12" s="6" t="s">
        <v>68</v>
      </c>
      <c r="F12" s="6" t="s">
        <v>46</v>
      </c>
      <c r="G12" s="8">
        <v>1</v>
      </c>
      <c r="H12" s="17"/>
      <c r="I12" s="8">
        <f>ROUND((H12*G12),2)</f>
        <v>0</v>
      </c>
      <c r="O12">
        <f>rekapitulace!H8</f>
        <v>21</v>
      </c>
      <c r="P12">
        <f>ROUND(O12/100*I12,2)</f>
        <v>0</v>
      </c>
    </row>
    <row r="13" spans="1:16" ht="25.5">
      <c r="A13" s="6">
        <v>3</v>
      </c>
      <c r="B13" s="14" t="s">
        <v>194</v>
      </c>
      <c r="C13" s="6" t="s">
        <v>69</v>
      </c>
      <c r="D13" s="6" t="s">
        <v>70</v>
      </c>
      <c r="E13" s="6" t="s">
        <v>71</v>
      </c>
      <c r="F13" s="6" t="s">
        <v>72</v>
      </c>
      <c r="G13" s="8">
        <v>20.18</v>
      </c>
      <c r="H13" s="17"/>
      <c r="I13" s="8">
        <f>ROUND((H13*G13),2)</f>
        <v>0</v>
      </c>
      <c r="O13">
        <f>rekapitulace!H8</f>
        <v>21</v>
      </c>
      <c r="P13">
        <f>ROUND(O13/100*I13,2)</f>
        <v>0</v>
      </c>
    </row>
    <row r="14" ht="38.25">
      <c r="E14" s="12" t="s">
        <v>200</v>
      </c>
    </row>
    <row r="15" spans="1:16" ht="25.5">
      <c r="A15" s="6">
        <v>2</v>
      </c>
      <c r="B15" s="14" t="s">
        <v>194</v>
      </c>
      <c r="C15" s="6" t="s">
        <v>69</v>
      </c>
      <c r="D15" s="6" t="s">
        <v>73</v>
      </c>
      <c r="E15" s="6" t="s">
        <v>74</v>
      </c>
      <c r="F15" s="6" t="s">
        <v>72</v>
      </c>
      <c r="G15" s="8">
        <v>0.95</v>
      </c>
      <c r="H15" s="17"/>
      <c r="I15" s="8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1" t="s">
        <v>75</v>
      </c>
    </row>
    <row r="17" spans="1:16" ht="12.75" customHeight="1">
      <c r="A17" s="10"/>
      <c r="B17" s="10"/>
      <c r="C17" s="10" t="s">
        <v>41</v>
      </c>
      <c r="D17" s="10"/>
      <c r="E17" s="21" t="s">
        <v>40</v>
      </c>
      <c r="F17" s="10"/>
      <c r="G17" s="10"/>
      <c r="H17" s="10"/>
      <c r="I17" s="10">
        <f>SUM(I12:I16)</f>
        <v>0</v>
      </c>
      <c r="P17">
        <f>SUM(P12:P16)</f>
        <v>0</v>
      </c>
    </row>
    <row r="18" ht="12.75" customHeight="1">
      <c r="E18" s="13"/>
    </row>
    <row r="19" spans="1:9" ht="12.75" customHeight="1">
      <c r="A19" s="7"/>
      <c r="B19" s="7"/>
      <c r="C19" s="7" t="s">
        <v>21</v>
      </c>
      <c r="D19" s="7"/>
      <c r="E19" s="7" t="s">
        <v>76</v>
      </c>
      <c r="F19" s="7"/>
      <c r="G19" s="9"/>
      <c r="H19" s="7"/>
      <c r="I19" s="9"/>
    </row>
    <row r="20" spans="1:16" ht="38.25">
      <c r="A20" s="6">
        <v>4</v>
      </c>
      <c r="B20" s="14" t="s">
        <v>194</v>
      </c>
      <c r="C20" s="6" t="s">
        <v>77</v>
      </c>
      <c r="D20" s="6" t="s">
        <v>44</v>
      </c>
      <c r="E20" s="6" t="s">
        <v>78</v>
      </c>
      <c r="F20" s="6" t="s">
        <v>79</v>
      </c>
      <c r="G20" s="8">
        <v>5.98</v>
      </c>
      <c r="H20" s="17"/>
      <c r="I20" s="8">
        <f>ROUND((H20*G20),2)</f>
        <v>0</v>
      </c>
      <c r="O20">
        <f>rekapitulace!H8</f>
        <v>21</v>
      </c>
      <c r="P20">
        <f>ROUND(O20/100*I20,2)</f>
        <v>0</v>
      </c>
    </row>
    <row r="21" ht="50.25" customHeight="1">
      <c r="E21" s="12" t="s">
        <v>195</v>
      </c>
    </row>
    <row r="22" spans="1:16" ht="25.5">
      <c r="A22" s="6">
        <v>5</v>
      </c>
      <c r="B22" s="14" t="s">
        <v>194</v>
      </c>
      <c r="C22" s="6" t="s">
        <v>80</v>
      </c>
      <c r="D22" s="6" t="s">
        <v>44</v>
      </c>
      <c r="E22" s="6" t="s">
        <v>81</v>
      </c>
      <c r="F22" s="6" t="s">
        <v>82</v>
      </c>
      <c r="G22" s="8">
        <v>80.4</v>
      </c>
      <c r="H22" s="17"/>
      <c r="I22" s="8">
        <f>ROUND((H22*G22),2)</f>
        <v>0</v>
      </c>
      <c r="O22">
        <f>rekapitulace!H8</f>
        <v>21</v>
      </c>
      <c r="P22">
        <f>ROUND(O22/100*I22,2)</f>
        <v>0</v>
      </c>
    </row>
    <row r="23" ht="12.75">
      <c r="E23" s="12" t="s">
        <v>197</v>
      </c>
    </row>
    <row r="24" spans="1:16" ht="12.75" customHeight="1">
      <c r="A24" s="10"/>
      <c r="B24" s="10"/>
      <c r="C24" s="10" t="s">
        <v>21</v>
      </c>
      <c r="D24" s="10"/>
      <c r="E24" s="21" t="s">
        <v>76</v>
      </c>
      <c r="F24" s="10"/>
      <c r="G24" s="10"/>
      <c r="H24" s="10"/>
      <c r="I24" s="10">
        <f>SUM(I20:I23)</f>
        <v>0</v>
      </c>
      <c r="P24">
        <f>SUM(P20:P23)</f>
        <v>0</v>
      </c>
    </row>
    <row r="25" ht="12.75" customHeight="1">
      <c r="E25" s="13"/>
    </row>
    <row r="26" spans="1:9" ht="12.75" customHeight="1">
      <c r="A26" s="7"/>
      <c r="B26" s="7"/>
      <c r="C26" s="7" t="s">
        <v>32</v>
      </c>
      <c r="D26" s="7"/>
      <c r="E26" s="7" t="s">
        <v>84</v>
      </c>
      <c r="F26" s="7"/>
      <c r="G26" s="9"/>
      <c r="H26" s="7"/>
      <c r="I26" s="9"/>
    </row>
    <row r="27" spans="1:16" ht="25.5">
      <c r="A27" s="6">
        <v>7</v>
      </c>
      <c r="B27" s="6" t="s">
        <v>44</v>
      </c>
      <c r="C27" s="6" t="s">
        <v>85</v>
      </c>
      <c r="D27" s="6" t="s">
        <v>44</v>
      </c>
      <c r="E27" s="6" t="s">
        <v>86</v>
      </c>
      <c r="F27" s="6" t="s">
        <v>82</v>
      </c>
      <c r="G27" s="15">
        <v>241.92</v>
      </c>
      <c r="H27" s="17"/>
      <c r="I27" s="8">
        <f>ROUND((H27*G27),2)</f>
        <v>0</v>
      </c>
      <c r="O27">
        <f>rekapitulace!H8</f>
        <v>21</v>
      </c>
      <c r="P27">
        <f>ROUND(O27/100*I27,2)</f>
        <v>0</v>
      </c>
    </row>
    <row r="28" ht="25.5">
      <c r="E28" s="12" t="s">
        <v>198</v>
      </c>
    </row>
    <row r="29" spans="1:16" ht="25.5">
      <c r="A29" s="6">
        <v>8</v>
      </c>
      <c r="B29" s="14" t="s">
        <v>194</v>
      </c>
      <c r="C29" s="6" t="s">
        <v>87</v>
      </c>
      <c r="D29" s="6" t="s">
        <v>44</v>
      </c>
      <c r="E29" s="6" t="s">
        <v>88</v>
      </c>
      <c r="F29" s="6" t="s">
        <v>79</v>
      </c>
      <c r="G29" s="8">
        <v>0.12</v>
      </c>
      <c r="H29" s="17"/>
      <c r="I29" s="8">
        <f>ROUND((H29*G29),2)</f>
        <v>0</v>
      </c>
      <c r="O29">
        <f>rekapitulace!H8</f>
        <v>21</v>
      </c>
      <c r="P29">
        <f>ROUND(O29/100*I29,2)</f>
        <v>0</v>
      </c>
    </row>
    <row r="30" ht="12.75">
      <c r="E30" s="12" t="s">
        <v>199</v>
      </c>
    </row>
    <row r="31" spans="1:16" ht="25.5">
      <c r="A31" s="6">
        <v>9</v>
      </c>
      <c r="B31" s="14" t="s">
        <v>194</v>
      </c>
      <c r="C31" s="6" t="s">
        <v>89</v>
      </c>
      <c r="D31" s="6" t="s">
        <v>44</v>
      </c>
      <c r="E31" s="6" t="s">
        <v>90</v>
      </c>
      <c r="F31" s="6" t="s">
        <v>82</v>
      </c>
      <c r="G31" s="8">
        <v>3</v>
      </c>
      <c r="H31" s="17"/>
      <c r="I31" s="8">
        <f>ROUND((H31*G31),2)</f>
        <v>0</v>
      </c>
      <c r="O31">
        <f>rekapitulace!H8</f>
        <v>21</v>
      </c>
      <c r="P31">
        <f>ROUND(O31/100*I31,2)</f>
        <v>0</v>
      </c>
    </row>
    <row r="32" ht="12.75">
      <c r="E32" s="11" t="s">
        <v>91</v>
      </c>
    </row>
    <row r="33" spans="1:16" ht="12.75" customHeight="1">
      <c r="A33" s="10"/>
      <c r="B33" s="10"/>
      <c r="C33" s="10" t="s">
        <v>32</v>
      </c>
      <c r="D33" s="10"/>
      <c r="E33" s="21" t="s">
        <v>84</v>
      </c>
      <c r="F33" s="10"/>
      <c r="G33" s="10"/>
      <c r="H33" s="10"/>
      <c r="I33" s="10">
        <f>SUM(I27:I32)</f>
        <v>0</v>
      </c>
      <c r="P33">
        <f>SUM(P27:P32)</f>
        <v>0</v>
      </c>
    </row>
    <row r="34" ht="12.75" customHeight="1">
      <c r="E34" s="13"/>
    </row>
    <row r="35" spans="1:9" ht="12.75" customHeight="1">
      <c r="A35" s="7"/>
      <c r="B35" s="7"/>
      <c r="C35" s="7" t="s">
        <v>35</v>
      </c>
      <c r="D35" s="7"/>
      <c r="E35" s="7" t="s">
        <v>92</v>
      </c>
      <c r="F35" s="7"/>
      <c r="G35" s="9"/>
      <c r="H35" s="7"/>
      <c r="I35" s="9"/>
    </row>
    <row r="36" spans="1:16" ht="25.5">
      <c r="A36" s="6">
        <v>10</v>
      </c>
      <c r="B36" s="14" t="s">
        <v>194</v>
      </c>
      <c r="C36" s="6" t="s">
        <v>93</v>
      </c>
      <c r="D36" s="6" t="s">
        <v>44</v>
      </c>
      <c r="E36" s="6" t="s">
        <v>94</v>
      </c>
      <c r="F36" s="6" t="s">
        <v>79</v>
      </c>
      <c r="G36" s="8">
        <v>5.98</v>
      </c>
      <c r="H36" s="17"/>
      <c r="I36" s="8">
        <f>ROUND((H36*G36),2)</f>
        <v>0</v>
      </c>
      <c r="O36">
        <f>rekapitulace!H8</f>
        <v>21</v>
      </c>
      <c r="P36">
        <f>ROUND(O36/100*I36,2)</f>
        <v>0</v>
      </c>
    </row>
    <row r="37" ht="38.25">
      <c r="E37" s="12" t="s">
        <v>195</v>
      </c>
    </row>
    <row r="38" spans="1:16" ht="12.75" customHeight="1">
      <c r="A38" s="10"/>
      <c r="B38" s="10"/>
      <c r="C38" s="10" t="s">
        <v>35</v>
      </c>
      <c r="D38" s="10"/>
      <c r="E38" s="21" t="s">
        <v>92</v>
      </c>
      <c r="F38" s="10"/>
      <c r="G38" s="10"/>
      <c r="H38" s="10"/>
      <c r="I38" s="10">
        <f>SUM(I36:I37)</f>
        <v>0</v>
      </c>
      <c r="P38">
        <f>SUM(P36:P37)</f>
        <v>0</v>
      </c>
    </row>
    <row r="39" ht="12.75" customHeight="1">
      <c r="E39" s="13"/>
    </row>
    <row r="40" spans="1:9" ht="12.75" customHeight="1">
      <c r="A40" s="7"/>
      <c r="B40" s="7"/>
      <c r="C40" s="7" t="s">
        <v>36</v>
      </c>
      <c r="D40" s="7"/>
      <c r="E40" s="7" t="s">
        <v>95</v>
      </c>
      <c r="F40" s="7"/>
      <c r="G40" s="9"/>
      <c r="H40" s="7"/>
      <c r="I40" s="9"/>
    </row>
    <row r="41" spans="1:16" ht="25.5">
      <c r="A41" s="6">
        <v>11</v>
      </c>
      <c r="B41" s="14" t="s">
        <v>194</v>
      </c>
      <c r="C41" s="6" t="s">
        <v>96</v>
      </c>
      <c r="D41" s="6" t="s">
        <v>44</v>
      </c>
      <c r="E41" s="6" t="s">
        <v>97</v>
      </c>
      <c r="F41" s="6" t="s">
        <v>98</v>
      </c>
      <c r="G41" s="8">
        <v>32.4</v>
      </c>
      <c r="H41" s="17"/>
      <c r="I41" s="8">
        <f>ROUND((H41*G41),2)</f>
        <v>0</v>
      </c>
      <c r="O41">
        <f>rekapitulace!H8</f>
        <v>21</v>
      </c>
      <c r="P41">
        <f>ROUND(O41/100*I41,2)</f>
        <v>0</v>
      </c>
    </row>
    <row r="42" ht="25.5">
      <c r="E42" s="12" t="s">
        <v>187</v>
      </c>
    </row>
    <row r="43" spans="1:16" ht="12.75" customHeight="1">
      <c r="A43" s="10"/>
      <c r="B43" s="10"/>
      <c r="C43" s="10" t="s">
        <v>36</v>
      </c>
      <c r="D43" s="10"/>
      <c r="E43" s="21" t="s">
        <v>95</v>
      </c>
      <c r="F43" s="10"/>
      <c r="G43" s="10"/>
      <c r="H43" s="10"/>
      <c r="I43" s="10">
        <f>SUM(I41:I42)</f>
        <v>0</v>
      </c>
      <c r="P43">
        <f>SUM(P41:P42)</f>
        <v>0</v>
      </c>
    </row>
    <row r="44" ht="12.75" customHeight="1">
      <c r="E44" s="13"/>
    </row>
    <row r="45" spans="1:9" ht="12.75" customHeight="1">
      <c r="A45" s="7"/>
      <c r="B45" s="7"/>
      <c r="C45" s="7" t="s">
        <v>37</v>
      </c>
      <c r="D45" s="7"/>
      <c r="E45" s="7" t="s">
        <v>99</v>
      </c>
      <c r="F45" s="7"/>
      <c r="G45" s="9"/>
      <c r="H45" s="7"/>
      <c r="I45" s="9"/>
    </row>
    <row r="46" spans="1:16" ht="25.5">
      <c r="A46" s="6">
        <v>12</v>
      </c>
      <c r="B46" s="14" t="s">
        <v>194</v>
      </c>
      <c r="C46" s="6" t="s">
        <v>100</v>
      </c>
      <c r="D46" s="6" t="s">
        <v>44</v>
      </c>
      <c r="E46" s="6" t="s">
        <v>101</v>
      </c>
      <c r="F46" s="6" t="s">
        <v>98</v>
      </c>
      <c r="G46" s="8">
        <v>18</v>
      </c>
      <c r="H46" s="17"/>
      <c r="I46" s="8">
        <f>ROUND((H46*G46),2)</f>
        <v>0</v>
      </c>
      <c r="O46">
        <f>rekapitulace!H8</f>
        <v>21</v>
      </c>
      <c r="P46">
        <f>ROUND(O46/100*I46,2)</f>
        <v>0</v>
      </c>
    </row>
    <row r="47" ht="12.75">
      <c r="E47" s="12" t="s">
        <v>188</v>
      </c>
    </row>
    <row r="48" spans="1:16" ht="25.5">
      <c r="A48" s="6">
        <v>13</v>
      </c>
      <c r="B48" s="14" t="s">
        <v>194</v>
      </c>
      <c r="C48" s="6" t="s">
        <v>102</v>
      </c>
      <c r="D48" s="6" t="s">
        <v>44</v>
      </c>
      <c r="E48" s="6" t="s">
        <v>103</v>
      </c>
      <c r="F48" s="6" t="s">
        <v>98</v>
      </c>
      <c r="G48" s="8">
        <v>61.2</v>
      </c>
      <c r="H48" s="17"/>
      <c r="I48" s="8">
        <f>ROUND((H48*G48),2)</f>
        <v>0</v>
      </c>
      <c r="O48">
        <f>rekapitulace!H8</f>
        <v>21</v>
      </c>
      <c r="P48">
        <f>ROUND(O48/100*I48,2)</f>
        <v>0</v>
      </c>
    </row>
    <row r="49" ht="25.5">
      <c r="E49" s="12" t="s">
        <v>189</v>
      </c>
    </row>
    <row r="50" spans="1:16" ht="12.75" customHeight="1">
      <c r="A50" s="10"/>
      <c r="B50" s="10"/>
      <c r="C50" s="10" t="s">
        <v>37</v>
      </c>
      <c r="D50" s="10"/>
      <c r="E50" s="21" t="s">
        <v>99</v>
      </c>
      <c r="F50" s="10"/>
      <c r="G50" s="10"/>
      <c r="H50" s="10"/>
      <c r="I50" s="10">
        <f>SUM(I46:I49)</f>
        <v>0</v>
      </c>
      <c r="P50">
        <f>SUM(P46:P49)</f>
        <v>0</v>
      </c>
    </row>
    <row r="51" ht="12.75" customHeight="1">
      <c r="E51" s="13"/>
    </row>
    <row r="52" spans="1:9" ht="12.75" customHeight="1">
      <c r="A52" s="7"/>
      <c r="B52" s="7"/>
      <c r="C52" s="7" t="s">
        <v>39</v>
      </c>
      <c r="D52" s="7"/>
      <c r="E52" s="7" t="s">
        <v>104</v>
      </c>
      <c r="F52" s="7"/>
      <c r="G52" s="9"/>
      <c r="H52" s="7"/>
      <c r="I52" s="9"/>
    </row>
    <row r="53" spans="1:16" ht="25.5">
      <c r="A53" s="6">
        <v>16</v>
      </c>
      <c r="B53" s="14" t="s">
        <v>194</v>
      </c>
      <c r="C53" s="6" t="s">
        <v>105</v>
      </c>
      <c r="D53" s="6" t="s">
        <v>44</v>
      </c>
      <c r="E53" s="6" t="s">
        <v>106</v>
      </c>
      <c r="F53" s="6" t="s">
        <v>82</v>
      </c>
      <c r="G53" s="8">
        <v>72</v>
      </c>
      <c r="H53" s="17"/>
      <c r="I53" s="8">
        <f>ROUND((H53*G53),2)</f>
        <v>0</v>
      </c>
      <c r="O53">
        <f>rekapitulace!H8</f>
        <v>21</v>
      </c>
      <c r="P53">
        <f>ROUND(O53/100*I53,2)</f>
        <v>0</v>
      </c>
    </row>
    <row r="54" ht="12.75">
      <c r="E54" s="11" t="s">
        <v>83</v>
      </c>
    </row>
    <row r="55" spans="1:16" ht="25.5">
      <c r="A55" s="6">
        <v>17</v>
      </c>
      <c r="B55" s="14" t="s">
        <v>194</v>
      </c>
      <c r="C55" s="6" t="s">
        <v>107</v>
      </c>
      <c r="D55" s="6" t="s">
        <v>44</v>
      </c>
      <c r="E55" s="6" t="s">
        <v>108</v>
      </c>
      <c r="F55" s="6" t="s">
        <v>82</v>
      </c>
      <c r="G55" s="8">
        <v>80.4</v>
      </c>
      <c r="H55" s="17"/>
      <c r="I55" s="8">
        <f>ROUND((H55*G55),2)</f>
        <v>0</v>
      </c>
      <c r="O55">
        <f>rekapitulace!H8</f>
        <v>21</v>
      </c>
      <c r="P55">
        <f>ROUND(O55/100*I55,2)</f>
        <v>0</v>
      </c>
    </row>
    <row r="56" ht="12.75">
      <c r="E56" s="12" t="s">
        <v>196</v>
      </c>
    </row>
    <row r="57" spans="1:16" ht="25.5">
      <c r="A57" s="6">
        <v>18</v>
      </c>
      <c r="B57" s="14" t="s">
        <v>194</v>
      </c>
      <c r="C57" s="6" t="s">
        <v>109</v>
      </c>
      <c r="D57" s="6" t="s">
        <v>44</v>
      </c>
      <c r="E57" s="6" t="s">
        <v>110</v>
      </c>
      <c r="F57" s="6" t="s">
        <v>82</v>
      </c>
      <c r="G57" s="8">
        <v>17</v>
      </c>
      <c r="H57" s="17"/>
      <c r="I57" s="8">
        <f>ROUND((H57*G57),2)</f>
        <v>0</v>
      </c>
      <c r="O57">
        <f>rekapitulace!H8</f>
        <v>21</v>
      </c>
      <c r="P57">
        <f>ROUND(O57/100*I57,2)</f>
        <v>0</v>
      </c>
    </row>
    <row r="58" ht="22.5" customHeight="1">
      <c r="E58" s="12" t="s">
        <v>190</v>
      </c>
    </row>
    <row r="59" spans="1:16" ht="38.25">
      <c r="A59" s="6">
        <v>19</v>
      </c>
      <c r="B59" s="14" t="s">
        <v>194</v>
      </c>
      <c r="C59" s="6" t="s">
        <v>111</v>
      </c>
      <c r="D59" s="6" t="s">
        <v>44</v>
      </c>
      <c r="E59" s="6" t="s">
        <v>112</v>
      </c>
      <c r="F59" s="6" t="s">
        <v>82</v>
      </c>
      <c r="G59" s="8">
        <v>36</v>
      </c>
      <c r="H59" s="17"/>
      <c r="I59" s="8">
        <f>ROUND((H59*G59),2)</f>
        <v>0</v>
      </c>
      <c r="O59">
        <f>rekapitulace!H8</f>
        <v>21</v>
      </c>
      <c r="P59">
        <f>ROUND(O59/100*I59,2)</f>
        <v>0</v>
      </c>
    </row>
    <row r="60" ht="12.75">
      <c r="E60" s="11" t="s">
        <v>113</v>
      </c>
    </row>
    <row r="61" spans="1:16" ht="25.5">
      <c r="A61" s="6">
        <v>20</v>
      </c>
      <c r="B61" s="14" t="s">
        <v>194</v>
      </c>
      <c r="C61" s="6" t="s">
        <v>114</v>
      </c>
      <c r="D61" s="6" t="s">
        <v>44</v>
      </c>
      <c r="E61" s="6" t="s">
        <v>115</v>
      </c>
      <c r="F61" s="6" t="s">
        <v>53</v>
      </c>
      <c r="G61" s="8">
        <v>10</v>
      </c>
      <c r="H61" s="17"/>
      <c r="I61" s="8">
        <f>ROUND((H61*G61),2)</f>
        <v>0</v>
      </c>
      <c r="O61">
        <f>rekapitulace!H8</f>
        <v>21</v>
      </c>
      <c r="P61">
        <f>ROUND(O61/100*I61,2)</f>
        <v>0</v>
      </c>
    </row>
    <row r="62" ht="12.75">
      <c r="E62" s="11" t="s">
        <v>116</v>
      </c>
    </row>
    <row r="63" spans="1:16" ht="25.5">
      <c r="A63" s="6">
        <v>21</v>
      </c>
      <c r="B63" s="14" t="s">
        <v>194</v>
      </c>
      <c r="C63" s="6" t="s">
        <v>117</v>
      </c>
      <c r="D63" s="6" t="s">
        <v>44</v>
      </c>
      <c r="E63" s="6" t="s">
        <v>118</v>
      </c>
      <c r="F63" s="6" t="s">
        <v>98</v>
      </c>
      <c r="G63" s="8">
        <v>39.6</v>
      </c>
      <c r="H63" s="17"/>
      <c r="I63" s="8">
        <f>ROUND((H63*G63),2)</f>
        <v>0</v>
      </c>
      <c r="O63">
        <f>rekapitulace!H8</f>
        <v>21</v>
      </c>
      <c r="P63">
        <f>ROUND(O63/100*I63,2)</f>
        <v>0</v>
      </c>
    </row>
    <row r="64" ht="25.5">
      <c r="E64" s="12" t="s">
        <v>191</v>
      </c>
    </row>
    <row r="65" spans="1:16" ht="25.5">
      <c r="A65" s="6">
        <v>22</v>
      </c>
      <c r="B65" s="14" t="s">
        <v>194</v>
      </c>
      <c r="C65" s="6" t="s">
        <v>119</v>
      </c>
      <c r="D65" s="6" t="s">
        <v>44</v>
      </c>
      <c r="E65" s="6" t="s">
        <v>120</v>
      </c>
      <c r="F65" s="6" t="s">
        <v>82</v>
      </c>
      <c r="G65" s="8">
        <v>36</v>
      </c>
      <c r="H65" s="17"/>
      <c r="I65" s="8">
        <f>ROUND((H65*G65),2)</f>
        <v>0</v>
      </c>
      <c r="O65">
        <f>rekapitulace!H8</f>
        <v>21</v>
      </c>
      <c r="P65">
        <f>ROUND(O65/100*I65,2)</f>
        <v>0</v>
      </c>
    </row>
    <row r="66" ht="12.75">
      <c r="E66" s="12" t="s">
        <v>186</v>
      </c>
    </row>
    <row r="67" spans="1:16" ht="25.5">
      <c r="A67" s="6">
        <v>23</v>
      </c>
      <c r="B67" s="14" t="s">
        <v>194</v>
      </c>
      <c r="C67" s="6" t="s">
        <v>121</v>
      </c>
      <c r="D67" s="6" t="s">
        <v>44</v>
      </c>
      <c r="E67" s="6" t="s">
        <v>122</v>
      </c>
      <c r="F67" s="6" t="s">
        <v>98</v>
      </c>
      <c r="G67" s="8">
        <v>32.4</v>
      </c>
      <c r="H67" s="17"/>
      <c r="I67" s="8">
        <f>ROUND((H67*G67),2)</f>
        <v>0</v>
      </c>
      <c r="O67">
        <f>rekapitulace!H8</f>
        <v>21</v>
      </c>
      <c r="P67">
        <f>ROUND(O67/100*I67,2)</f>
        <v>0</v>
      </c>
    </row>
    <row r="68" ht="25.5">
      <c r="E68" s="12" t="s">
        <v>192</v>
      </c>
    </row>
    <row r="69" spans="1:16" ht="12.75" customHeight="1">
      <c r="A69" s="10"/>
      <c r="B69" s="10"/>
      <c r="C69" s="10" t="s">
        <v>39</v>
      </c>
      <c r="D69" s="10"/>
      <c r="E69" s="21" t="s">
        <v>104</v>
      </c>
      <c r="F69" s="10"/>
      <c r="G69" s="10"/>
      <c r="H69" s="10"/>
      <c r="I69" s="10">
        <f>SUM(I53:I68)</f>
        <v>0</v>
      </c>
      <c r="P69">
        <f>SUM(P53:P68)</f>
        <v>0</v>
      </c>
    </row>
    <row r="70" ht="12.75" customHeight="1">
      <c r="E70" s="13"/>
    </row>
    <row r="71" spans="1:16" ht="12.75" customHeight="1">
      <c r="A71" s="10"/>
      <c r="B71" s="10"/>
      <c r="C71" s="10"/>
      <c r="D71" s="10"/>
      <c r="E71" s="21" t="s">
        <v>64</v>
      </c>
      <c r="F71" s="10"/>
      <c r="G71" s="10"/>
      <c r="H71" s="10"/>
      <c r="I71" s="10">
        <f>+I17+I24+I33+I38+I43+I50+I69</f>
        <v>0</v>
      </c>
      <c r="P71">
        <f>+P17+P24+P33+P38+P43+P50+P69</f>
        <v>0</v>
      </c>
    </row>
    <row r="72" ht="12.75" customHeight="1">
      <c r="E72" s="13"/>
    </row>
    <row r="73" ht="12.75" customHeight="1">
      <c r="E73" s="13"/>
    </row>
    <row r="74" ht="12.75" customHeight="1">
      <c r="E74" s="13"/>
    </row>
    <row r="75" ht="12.75" customHeight="1">
      <c r="E75" s="13"/>
    </row>
    <row r="76" ht="12.75" customHeight="1">
      <c r="E76" s="13"/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B1">
      <pane ySplit="10" topLeftCell="A11" activePane="bottomLeft" state="frozen"/>
      <selection pane="topLeft" activeCell="A1" sqref="A1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8" width="14.7109375" style="16" customWidth="1"/>
    <col min="9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t="s">
        <v>185</v>
      </c>
    </row>
    <row r="2" ht="12.75" customHeight="1">
      <c r="C2" s="1" t="s">
        <v>13</v>
      </c>
    </row>
    <row r="4" spans="1:5" ht="49.5" customHeight="1">
      <c r="A4" t="s">
        <v>14</v>
      </c>
      <c r="C4" s="5" t="s">
        <v>17</v>
      </c>
      <c r="D4" s="5"/>
      <c r="E4" s="19" t="s">
        <v>201</v>
      </c>
    </row>
    <row r="5" spans="1:5" ht="12.75" customHeight="1">
      <c r="A5" t="s">
        <v>15</v>
      </c>
      <c r="C5" s="5" t="s">
        <v>123</v>
      </c>
      <c r="D5" s="5"/>
      <c r="E5" s="5" t="s">
        <v>124</v>
      </c>
    </row>
    <row r="6" spans="1:5" ht="12.75" customHeight="1">
      <c r="A6" t="s">
        <v>16</v>
      </c>
      <c r="C6" s="5" t="s">
        <v>123</v>
      </c>
      <c r="D6" s="5"/>
      <c r="E6" s="5" t="s">
        <v>124</v>
      </c>
    </row>
    <row r="7" spans="3:5" ht="12.75" customHeight="1">
      <c r="C7" s="5"/>
      <c r="D7" s="5"/>
      <c r="E7" s="5"/>
    </row>
    <row r="8" spans="1:16" ht="12.75" customHeight="1">
      <c r="A8" s="20" t="s">
        <v>20</v>
      </c>
      <c r="B8" s="20" t="s">
        <v>22</v>
      </c>
      <c r="C8" s="20" t="s">
        <v>23</v>
      </c>
      <c r="D8" s="20" t="s">
        <v>24</v>
      </c>
      <c r="E8" s="20" t="s">
        <v>25</v>
      </c>
      <c r="F8" s="20" t="s">
        <v>26</v>
      </c>
      <c r="G8" s="20" t="s">
        <v>27</v>
      </c>
      <c r="H8" s="20" t="s">
        <v>28</v>
      </c>
      <c r="I8" s="20"/>
      <c r="O8" t="s">
        <v>31</v>
      </c>
      <c r="P8" t="s">
        <v>10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29</v>
      </c>
      <c r="I9" s="4" t="s">
        <v>30</v>
      </c>
      <c r="O9" t="s">
        <v>10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25.5">
      <c r="A12" s="6">
        <v>1</v>
      </c>
      <c r="B12" s="6" t="s">
        <v>42</v>
      </c>
      <c r="C12" s="6" t="s">
        <v>125</v>
      </c>
      <c r="D12" s="6" t="s">
        <v>126</v>
      </c>
      <c r="E12" s="6" t="s">
        <v>127</v>
      </c>
      <c r="F12" s="6" t="s">
        <v>46</v>
      </c>
      <c r="G12" s="8">
        <v>1</v>
      </c>
      <c r="H12" s="17"/>
      <c r="I12" s="8">
        <f>ROUND((H12*G12),2)</f>
        <v>0</v>
      </c>
      <c r="O12">
        <f>rekapitulace!H8</f>
        <v>21</v>
      </c>
      <c r="P12">
        <f>ROUND(O12/100*I12,2)</f>
        <v>0</v>
      </c>
    </row>
    <row r="13" spans="1:16" ht="25.5">
      <c r="A13" s="6">
        <v>2</v>
      </c>
      <c r="B13" s="6" t="s">
        <v>42</v>
      </c>
      <c r="C13" s="6" t="s">
        <v>125</v>
      </c>
      <c r="D13" s="6" t="s">
        <v>128</v>
      </c>
      <c r="E13" s="6" t="s">
        <v>129</v>
      </c>
      <c r="F13" s="6" t="s">
        <v>46</v>
      </c>
      <c r="G13" s="8">
        <v>1</v>
      </c>
      <c r="H13" s="17"/>
      <c r="I13" s="8">
        <f>ROUND((H13*G13),2)</f>
        <v>0</v>
      </c>
      <c r="O13">
        <f>rekapitulace!H8</f>
        <v>21</v>
      </c>
      <c r="P13">
        <f>ROUND(O13/100*I13,2)</f>
        <v>0</v>
      </c>
    </row>
    <row r="14" spans="1:16" ht="12.75" customHeight="1">
      <c r="A14" s="10"/>
      <c r="B14" s="10"/>
      <c r="C14" s="10" t="s">
        <v>41</v>
      </c>
      <c r="D14" s="10"/>
      <c r="E14" s="10" t="s">
        <v>40</v>
      </c>
      <c r="F14" s="10"/>
      <c r="G14" s="10"/>
      <c r="H14" s="10"/>
      <c r="I14" s="10">
        <f>SUM(I12:I13)</f>
        <v>0</v>
      </c>
      <c r="P14">
        <f>SUM(P12:P13)</f>
        <v>0</v>
      </c>
    </row>
    <row r="16" spans="1:9" ht="12.75" customHeight="1">
      <c r="A16" s="7"/>
      <c r="B16" s="7"/>
      <c r="C16" s="7" t="s">
        <v>39</v>
      </c>
      <c r="D16" s="7"/>
      <c r="E16" s="7" t="s">
        <v>104</v>
      </c>
      <c r="F16" s="7"/>
      <c r="G16" s="9"/>
      <c r="H16" s="7"/>
      <c r="I16" s="9"/>
    </row>
    <row r="17" spans="1:16" ht="25.5">
      <c r="A17" s="6">
        <v>3</v>
      </c>
      <c r="B17" s="6" t="s">
        <v>54</v>
      </c>
      <c r="C17" s="6" t="s">
        <v>130</v>
      </c>
      <c r="D17" s="6" t="s">
        <v>44</v>
      </c>
      <c r="E17" s="6" t="s">
        <v>131</v>
      </c>
      <c r="F17" s="6" t="s">
        <v>53</v>
      </c>
      <c r="G17" s="8">
        <v>10</v>
      </c>
      <c r="H17" s="17"/>
      <c r="I17" s="8">
        <f>ROUND((H17*G17),2)</f>
        <v>0</v>
      </c>
      <c r="O17">
        <f>rekapitulace!H8</f>
        <v>21</v>
      </c>
      <c r="P17">
        <f>ROUND(O17/100*I17,2)</f>
        <v>0</v>
      </c>
    </row>
    <row r="18" ht="12.75">
      <c r="E18" s="11" t="s">
        <v>132</v>
      </c>
    </row>
    <row r="19" spans="1:16" ht="38.25">
      <c r="A19" s="6">
        <v>4</v>
      </c>
      <c r="B19" s="6" t="s">
        <v>42</v>
      </c>
      <c r="C19" s="6" t="s">
        <v>133</v>
      </c>
      <c r="D19" s="6" t="s">
        <v>44</v>
      </c>
      <c r="E19" s="6" t="s">
        <v>134</v>
      </c>
      <c r="F19" s="6" t="s">
        <v>53</v>
      </c>
      <c r="G19" s="8">
        <v>48</v>
      </c>
      <c r="H19" s="17"/>
      <c r="I19" s="8">
        <f>ROUND((H19*G19),2)</f>
        <v>0</v>
      </c>
      <c r="O19">
        <f>rekapitulace!H8</f>
        <v>21</v>
      </c>
      <c r="P19">
        <f>ROUND(O19/100*I19,2)</f>
        <v>0</v>
      </c>
    </row>
    <row r="20" ht="140.25">
      <c r="E20" s="11" t="s">
        <v>135</v>
      </c>
    </row>
    <row r="21" spans="1:16" ht="25.5">
      <c r="A21" s="6">
        <v>5</v>
      </c>
      <c r="B21" s="6" t="s">
        <v>42</v>
      </c>
      <c r="C21" s="6" t="s">
        <v>136</v>
      </c>
      <c r="D21" s="6" t="s">
        <v>44</v>
      </c>
      <c r="E21" s="6" t="s">
        <v>137</v>
      </c>
      <c r="F21" s="6" t="s">
        <v>53</v>
      </c>
      <c r="G21" s="8">
        <v>48</v>
      </c>
      <c r="H21" s="17"/>
      <c r="I21" s="8">
        <f>ROUND((H21*G21),2)</f>
        <v>0</v>
      </c>
      <c r="O21">
        <f>rekapitulace!H8</f>
        <v>21</v>
      </c>
      <c r="P21">
        <f>ROUND(O21/100*I21,2)</f>
        <v>0</v>
      </c>
    </row>
    <row r="22" spans="1:16" ht="38.25">
      <c r="A22" s="6">
        <v>6</v>
      </c>
      <c r="B22" s="6" t="s">
        <v>42</v>
      </c>
      <c r="C22" s="6" t="s">
        <v>138</v>
      </c>
      <c r="D22" s="6" t="s">
        <v>44</v>
      </c>
      <c r="E22" s="6" t="s">
        <v>139</v>
      </c>
      <c r="F22" s="6" t="s">
        <v>140</v>
      </c>
      <c r="G22" s="8">
        <v>336</v>
      </c>
      <c r="H22" s="17"/>
      <c r="I22" s="8">
        <f>ROUND((H22*G22),2)</f>
        <v>0</v>
      </c>
      <c r="O22">
        <f>rekapitulace!H8</f>
        <v>21</v>
      </c>
      <c r="P22">
        <f>ROUND(O22/100*I22,2)</f>
        <v>0</v>
      </c>
    </row>
    <row r="23" ht="12.75">
      <c r="E23" s="11" t="s">
        <v>141</v>
      </c>
    </row>
    <row r="24" spans="1:16" ht="25.5">
      <c r="A24" s="6">
        <v>7</v>
      </c>
      <c r="B24" s="6" t="s">
        <v>42</v>
      </c>
      <c r="C24" s="6" t="s">
        <v>142</v>
      </c>
      <c r="D24" s="6" t="s">
        <v>44</v>
      </c>
      <c r="E24" s="6" t="s">
        <v>143</v>
      </c>
      <c r="F24" s="6" t="s">
        <v>98</v>
      </c>
      <c r="G24" s="8">
        <v>12</v>
      </c>
      <c r="H24" s="17"/>
      <c r="I24" s="8">
        <f>ROUND((H24*G24),2)</f>
        <v>0</v>
      </c>
      <c r="O24">
        <f>rekapitulace!H8</f>
        <v>21</v>
      </c>
      <c r="P24">
        <f>ROUND(O24/100*I24,2)</f>
        <v>0</v>
      </c>
    </row>
    <row r="25" ht="25.5">
      <c r="E25" s="11" t="s">
        <v>144</v>
      </c>
    </row>
    <row r="26" spans="1:16" ht="25.5">
      <c r="A26" s="6">
        <v>8</v>
      </c>
      <c r="B26" s="6" t="s">
        <v>42</v>
      </c>
      <c r="C26" s="6" t="s">
        <v>145</v>
      </c>
      <c r="D26" s="6" t="s">
        <v>44</v>
      </c>
      <c r="E26" s="6" t="s">
        <v>146</v>
      </c>
      <c r="F26" s="6" t="s">
        <v>98</v>
      </c>
      <c r="G26" s="8">
        <v>12</v>
      </c>
      <c r="H26" s="17"/>
      <c r="I26" s="8">
        <f>ROUND((H26*G26),2)</f>
        <v>0</v>
      </c>
      <c r="O26">
        <f>rekapitulace!H8</f>
        <v>21</v>
      </c>
      <c r="P26">
        <f>ROUND(O26/100*I26,2)</f>
        <v>0</v>
      </c>
    </row>
    <row r="27" spans="1:16" ht="25.5">
      <c r="A27" s="6">
        <v>9</v>
      </c>
      <c r="B27" s="6" t="s">
        <v>42</v>
      </c>
      <c r="C27" s="6" t="s">
        <v>147</v>
      </c>
      <c r="D27" s="6" t="s">
        <v>44</v>
      </c>
      <c r="E27" s="6" t="s">
        <v>148</v>
      </c>
      <c r="F27" s="6" t="s">
        <v>53</v>
      </c>
      <c r="G27" s="8">
        <v>8</v>
      </c>
      <c r="H27" s="17"/>
      <c r="I27" s="8">
        <f>ROUND((H27*G27),2)</f>
        <v>0</v>
      </c>
      <c r="O27">
        <f>rekapitulace!H8</f>
        <v>21</v>
      </c>
      <c r="P27">
        <f>ROUND(O27/100*I27,2)</f>
        <v>0</v>
      </c>
    </row>
    <row r="28" ht="25.5">
      <c r="E28" s="11" t="s">
        <v>149</v>
      </c>
    </row>
    <row r="29" spans="1:16" ht="25.5">
      <c r="A29" s="6">
        <v>10</v>
      </c>
      <c r="B29" s="6" t="s">
        <v>42</v>
      </c>
      <c r="C29" s="6" t="s">
        <v>150</v>
      </c>
      <c r="D29" s="6" t="s">
        <v>44</v>
      </c>
      <c r="E29" s="6" t="s">
        <v>151</v>
      </c>
      <c r="F29" s="6" t="s">
        <v>53</v>
      </c>
      <c r="G29" s="8">
        <v>8</v>
      </c>
      <c r="H29" s="17"/>
      <c r="I29" s="8">
        <f>ROUND((H29*G29),2)</f>
        <v>0</v>
      </c>
      <c r="O29">
        <f>rekapitulace!H8</f>
        <v>21</v>
      </c>
      <c r="P29">
        <f>ROUND(O29/100*I29,2)</f>
        <v>0</v>
      </c>
    </row>
    <row r="30" spans="1:16" ht="38.25">
      <c r="A30" s="6">
        <v>11</v>
      </c>
      <c r="B30" s="6" t="s">
        <v>42</v>
      </c>
      <c r="C30" s="6" t="s">
        <v>152</v>
      </c>
      <c r="D30" s="6" t="s">
        <v>44</v>
      </c>
      <c r="E30" s="6" t="s">
        <v>153</v>
      </c>
      <c r="F30" s="6" t="s">
        <v>140</v>
      </c>
      <c r="G30" s="8">
        <v>56</v>
      </c>
      <c r="H30" s="17"/>
      <c r="I30" s="8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1" t="s">
        <v>154</v>
      </c>
    </row>
    <row r="32" spans="1:16" ht="25.5">
      <c r="A32" s="6">
        <v>12</v>
      </c>
      <c r="B32" s="6" t="s">
        <v>54</v>
      </c>
      <c r="C32" s="6" t="s">
        <v>155</v>
      </c>
      <c r="D32" s="6" t="s">
        <v>44</v>
      </c>
      <c r="E32" s="6" t="s">
        <v>156</v>
      </c>
      <c r="F32" s="6" t="s">
        <v>53</v>
      </c>
      <c r="G32" s="8">
        <v>8</v>
      </c>
      <c r="H32" s="17"/>
      <c r="I32" s="8">
        <f>ROUND((H32*G32),2)</f>
        <v>0</v>
      </c>
      <c r="O32">
        <f>rekapitulace!H8</f>
        <v>21</v>
      </c>
      <c r="P32">
        <f>ROUND(O32/100*I32,2)</f>
        <v>0</v>
      </c>
    </row>
    <row r="33" ht="25.5">
      <c r="E33" s="11" t="s">
        <v>157</v>
      </c>
    </row>
    <row r="34" spans="1:16" ht="25.5">
      <c r="A34" s="6">
        <v>13</v>
      </c>
      <c r="B34" s="6" t="s">
        <v>54</v>
      </c>
      <c r="C34" s="6" t="s">
        <v>158</v>
      </c>
      <c r="D34" s="6" t="s">
        <v>44</v>
      </c>
      <c r="E34" s="6" t="s">
        <v>159</v>
      </c>
      <c r="F34" s="6" t="s">
        <v>53</v>
      </c>
      <c r="G34" s="8">
        <v>8</v>
      </c>
      <c r="H34" s="17"/>
      <c r="I34" s="8">
        <f>ROUND((H34*G34),2)</f>
        <v>0</v>
      </c>
      <c r="O34">
        <f>rekapitulace!H8</f>
        <v>21</v>
      </c>
      <c r="P34">
        <f>ROUND(O34/100*I34,2)</f>
        <v>0</v>
      </c>
    </row>
    <row r="35" spans="1:16" ht="38.25">
      <c r="A35" s="6">
        <v>14</v>
      </c>
      <c r="B35" s="6" t="s">
        <v>54</v>
      </c>
      <c r="C35" s="6" t="s">
        <v>160</v>
      </c>
      <c r="D35" s="6" t="s">
        <v>44</v>
      </c>
      <c r="E35" s="6" t="s">
        <v>161</v>
      </c>
      <c r="F35" s="6" t="s">
        <v>140</v>
      </c>
      <c r="G35" s="8">
        <v>56</v>
      </c>
      <c r="H35" s="17"/>
      <c r="I35" s="8">
        <f>ROUND((H35*G35),2)</f>
        <v>0</v>
      </c>
      <c r="O35">
        <f>rekapitulace!H8</f>
        <v>21</v>
      </c>
      <c r="P35">
        <f>ROUND(O35/100*I35,2)</f>
        <v>0</v>
      </c>
    </row>
    <row r="36" ht="12.75">
      <c r="E36" s="11" t="s">
        <v>154</v>
      </c>
    </row>
    <row r="37" spans="1:16" ht="25.5">
      <c r="A37" s="6">
        <v>15</v>
      </c>
      <c r="B37" s="6" t="s">
        <v>42</v>
      </c>
      <c r="C37" s="6" t="s">
        <v>162</v>
      </c>
      <c r="D37" s="6" t="s">
        <v>44</v>
      </c>
      <c r="E37" s="6" t="s">
        <v>163</v>
      </c>
      <c r="F37" s="6" t="s">
        <v>53</v>
      </c>
      <c r="G37" s="8">
        <v>4</v>
      </c>
      <c r="H37" s="17"/>
      <c r="I37" s="8">
        <f>ROUND((H37*G37),2)</f>
        <v>0</v>
      </c>
      <c r="O37">
        <f>rekapitulace!H8</f>
        <v>21</v>
      </c>
      <c r="P37">
        <f>ROUND(O37/100*I37,2)</f>
        <v>0</v>
      </c>
    </row>
    <row r="38" ht="25.5">
      <c r="E38" s="11" t="s">
        <v>164</v>
      </c>
    </row>
    <row r="39" spans="1:16" ht="25.5">
      <c r="A39" s="6">
        <v>16</v>
      </c>
      <c r="B39" s="14" t="s">
        <v>194</v>
      </c>
      <c r="C39" s="6" t="s">
        <v>165</v>
      </c>
      <c r="D39" s="6" t="s">
        <v>44</v>
      </c>
      <c r="E39" s="6" t="s">
        <v>166</v>
      </c>
      <c r="F39" s="6" t="s">
        <v>53</v>
      </c>
      <c r="G39" s="8">
        <v>4</v>
      </c>
      <c r="H39" s="17"/>
      <c r="I39" s="8">
        <f>ROUND((H39*G39),2)</f>
        <v>0</v>
      </c>
      <c r="O39">
        <f>rekapitulace!H8</f>
        <v>21</v>
      </c>
      <c r="P39">
        <f>ROUND(O39/100*I39,2)</f>
        <v>0</v>
      </c>
    </row>
    <row r="40" spans="1:16" ht="38.25">
      <c r="A40" s="6">
        <v>17</v>
      </c>
      <c r="B40" s="14" t="s">
        <v>194</v>
      </c>
      <c r="C40" s="6" t="s">
        <v>167</v>
      </c>
      <c r="D40" s="6" t="s">
        <v>44</v>
      </c>
      <c r="E40" s="6" t="s">
        <v>168</v>
      </c>
      <c r="F40" s="6" t="s">
        <v>140</v>
      </c>
      <c r="G40" s="8">
        <v>28</v>
      </c>
      <c r="H40" s="18"/>
      <c r="I40" s="8">
        <f>ROUND((H40*G40),2)</f>
        <v>0</v>
      </c>
      <c r="O40">
        <f>rekapitulace!H8</f>
        <v>21</v>
      </c>
      <c r="P40">
        <f>ROUND(O40/100*I40,2)</f>
        <v>0</v>
      </c>
    </row>
    <row r="41" ht="12.75">
      <c r="E41" s="11" t="s">
        <v>169</v>
      </c>
    </row>
    <row r="42" spans="1:16" ht="38.25">
      <c r="A42" s="6">
        <v>18</v>
      </c>
      <c r="B42" s="14" t="s">
        <v>194</v>
      </c>
      <c r="C42" s="6" t="s">
        <v>170</v>
      </c>
      <c r="D42" s="6" t="s">
        <v>44</v>
      </c>
      <c r="E42" s="6" t="s">
        <v>171</v>
      </c>
      <c r="F42" s="6" t="s">
        <v>53</v>
      </c>
      <c r="G42" s="8">
        <v>16</v>
      </c>
      <c r="H42" s="17"/>
      <c r="I42" s="8">
        <f>ROUND((H42*G42),2)</f>
        <v>0</v>
      </c>
      <c r="O42">
        <f>rekapitulace!H8</f>
        <v>21</v>
      </c>
      <c r="P42">
        <f>ROUND(O42/100*I42,2)</f>
        <v>0</v>
      </c>
    </row>
    <row r="43" ht="51">
      <c r="E43" s="11" t="s">
        <v>172</v>
      </c>
    </row>
    <row r="44" spans="1:16" ht="38.25">
      <c r="A44" s="6">
        <v>19</v>
      </c>
      <c r="B44" s="14" t="s">
        <v>194</v>
      </c>
      <c r="C44" s="6" t="s">
        <v>173</v>
      </c>
      <c r="D44" s="6" t="s">
        <v>44</v>
      </c>
      <c r="E44" s="6" t="s">
        <v>174</v>
      </c>
      <c r="F44" s="6" t="s">
        <v>53</v>
      </c>
      <c r="G44" s="8">
        <v>16</v>
      </c>
      <c r="H44" s="17"/>
      <c r="I44" s="8">
        <f>ROUND((H44*G44),2)</f>
        <v>0</v>
      </c>
      <c r="O44">
        <f>rekapitulace!H8</f>
        <v>21</v>
      </c>
      <c r="P44">
        <f>ROUND(O44/100*I44,2)</f>
        <v>0</v>
      </c>
    </row>
    <row r="45" spans="1:16" ht="38.25">
      <c r="A45" s="6">
        <v>20</v>
      </c>
      <c r="B45" s="14" t="s">
        <v>194</v>
      </c>
      <c r="C45" s="6" t="s">
        <v>175</v>
      </c>
      <c r="D45" s="6" t="s">
        <v>44</v>
      </c>
      <c r="E45" s="6" t="s">
        <v>176</v>
      </c>
      <c r="F45" s="6" t="s">
        <v>140</v>
      </c>
      <c r="G45" s="8">
        <v>112</v>
      </c>
      <c r="H45" s="17"/>
      <c r="I45" s="8">
        <f>ROUND((H45*G45),2)</f>
        <v>0</v>
      </c>
      <c r="O45">
        <f>rekapitulace!H8</f>
        <v>21</v>
      </c>
      <c r="P45">
        <f>ROUND(O45/100*I45,2)</f>
        <v>0</v>
      </c>
    </row>
    <row r="46" ht="12.75">
      <c r="E46" s="11" t="s">
        <v>177</v>
      </c>
    </row>
    <row r="47" spans="1:16" ht="25.5">
      <c r="A47" s="6">
        <v>21</v>
      </c>
      <c r="B47" s="14" t="s">
        <v>194</v>
      </c>
      <c r="C47" s="6" t="s">
        <v>178</v>
      </c>
      <c r="D47" s="6" t="s">
        <v>44</v>
      </c>
      <c r="E47" s="6" t="s">
        <v>179</v>
      </c>
      <c r="F47" s="6" t="s">
        <v>53</v>
      </c>
      <c r="G47" s="8">
        <v>48</v>
      </c>
      <c r="H47" s="17"/>
      <c r="I47" s="8">
        <f>ROUND((H47*G47),2)</f>
        <v>0</v>
      </c>
      <c r="O47">
        <f>rekapitulace!H8</f>
        <v>21</v>
      </c>
      <c r="P47">
        <f>ROUND(O47/100*I47,2)</f>
        <v>0</v>
      </c>
    </row>
    <row r="48" ht="25.5">
      <c r="E48" s="11" t="s">
        <v>180</v>
      </c>
    </row>
    <row r="49" spans="1:16" ht="38.25">
      <c r="A49" s="6">
        <v>22</v>
      </c>
      <c r="B49" s="14" t="s">
        <v>194</v>
      </c>
      <c r="C49" s="6" t="s">
        <v>181</v>
      </c>
      <c r="D49" s="6" t="s">
        <v>44</v>
      </c>
      <c r="E49" s="6" t="s">
        <v>182</v>
      </c>
      <c r="F49" s="6" t="s">
        <v>53</v>
      </c>
      <c r="G49" s="8">
        <v>48</v>
      </c>
      <c r="H49" s="17"/>
      <c r="I49" s="8">
        <f>ROUND((H49*G49),2)</f>
        <v>0</v>
      </c>
      <c r="O49">
        <f>rekapitulace!H8</f>
        <v>21</v>
      </c>
      <c r="P49">
        <f>ROUND(O49/100*I49,2)</f>
        <v>0</v>
      </c>
    </row>
    <row r="50" spans="1:16" ht="38.25">
      <c r="A50" s="6">
        <v>23</v>
      </c>
      <c r="B50" s="14" t="s">
        <v>194</v>
      </c>
      <c r="C50" s="6" t="s">
        <v>183</v>
      </c>
      <c r="D50" s="6" t="s">
        <v>44</v>
      </c>
      <c r="E50" s="6" t="s">
        <v>184</v>
      </c>
      <c r="F50" s="6" t="s">
        <v>140</v>
      </c>
      <c r="G50" s="8">
        <v>336</v>
      </c>
      <c r="H50" s="17"/>
      <c r="I50" s="8">
        <f>ROUND((H50*G50),2)</f>
        <v>0</v>
      </c>
      <c r="O50">
        <f>rekapitulace!H8</f>
        <v>21</v>
      </c>
      <c r="P50">
        <f>ROUND(O50/100*I50,2)</f>
        <v>0</v>
      </c>
    </row>
    <row r="51" ht="12.75">
      <c r="E51" s="11" t="s">
        <v>141</v>
      </c>
    </row>
    <row r="52" spans="1:16" ht="12.75" customHeight="1">
      <c r="A52" s="10"/>
      <c r="B52" s="10"/>
      <c r="C52" s="10" t="s">
        <v>39</v>
      </c>
      <c r="D52" s="10"/>
      <c r="E52" s="10" t="s">
        <v>104</v>
      </c>
      <c r="F52" s="10"/>
      <c r="G52" s="10"/>
      <c r="H52" s="10"/>
      <c r="I52" s="10">
        <f>SUM(I17:I51)</f>
        <v>0</v>
      </c>
      <c r="P52">
        <f>SUM(P17:P51)</f>
        <v>0</v>
      </c>
    </row>
    <row r="54" spans="1:16" ht="12.75" customHeight="1">
      <c r="A54" s="10"/>
      <c r="B54" s="10"/>
      <c r="C54" s="10"/>
      <c r="D54" s="10"/>
      <c r="E54" s="10" t="s">
        <v>64</v>
      </c>
      <c r="F54" s="10"/>
      <c r="G54" s="10"/>
      <c r="H54" s="10"/>
      <c r="I54" s="10">
        <f>+I14+I52</f>
        <v>0</v>
      </c>
      <c r="P54">
        <f>+P14+P52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Týnek</cp:lastModifiedBy>
  <dcterms:modified xsi:type="dcterms:W3CDTF">2022-04-22T09:25:56Z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