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.1" sheetId="2" r:id="rId2"/>
    <sheet name="SO 181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<sst xmlns="http://schemas.openxmlformats.org/spreadsheetml/2006/main" count="638" uniqueCount="338">
  <si>
    <t>Soupis objektů s DPH</t>
  </si>
  <si>
    <t>Stavba:D-19-022 - III/0081 Kozomín, oprava mostu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</si>
  <si>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</si>
  <si>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</si>
  <si>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</si>
  <si>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</si>
  <si>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</si>
  <si>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</si>
  <si>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</si>
  <si>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</si>
  <si>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</si>
  <si>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</si>
  <si>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</si>
  <si>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</si>
  <si>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PUDIS a.s.</t>
  </si>
  <si>
    <t>Příloha k formuláři pro ocenění nabídky</t>
  </si>
  <si>
    <t>Stavba</t>
  </si>
  <si>
    <t>číslo a název SO</t>
  </si>
  <si>
    <t>číslo a název rozpočtu:</t>
  </si>
  <si>
    <t>D-19-022</t>
  </si>
  <si>
    <t>III/0081 Kozomín, oprava mostu</t>
  </si>
  <si>
    <t>SO 000.1</t>
  </si>
  <si>
    <t>Všeobecné předběžné položky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</si>
  <si>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</si>
  <si>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</si>
  <si>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</si>
  <si>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</si>
  <si>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</si>
  <si>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</si>
  <si>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</si>
  <si>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</si>
  <si>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</si>
  <si>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</si>
  <si>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</si>
  <si>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</si>
  <si>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</si>
  <si>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</si>
  <si>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</si>
  <si>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</si>
  <si>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</si>
  <si>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</si>
  <si>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</si>
  <si>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</si>
  <si>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02620</t>
  </si>
  <si>
    <t/>
  </si>
  <si>
    <t>ZKOUŠENÍ KONSTRUKCÍ A PRACÍ NEZÁVISLOU ZKUŠEBNOU</t>
  </si>
  <si>
    <t xml:space="preserve">KPL       </t>
  </si>
  <si>
    <t>1=1,00 [A]</t>
  </si>
  <si>
    <t>02750</t>
  </si>
  <si>
    <t>POMOC PRÁCE ZŘÍZ NEBO ZAJIŠŤ LEŠENÍ</t>
  </si>
  <si>
    <t>1=1,00 [A]
zábradlí na mostě ns okopovou zábranou min. výšky 100 mm</t>
  </si>
  <si>
    <t>02910</t>
  </si>
  <si>
    <t>OSTATNÍ POŽADAVKY - ZEMĚMĚŘIČSKÁ MĚŘENÍ</t>
  </si>
  <si>
    <t xml:space="preserve">Příprava výstavby - Geodetická činnost v průběhu provádění stavebních prací (geodet zhotovitele stavby pro celou stavbu) včetně vytyčení hranic pozemků a vytyčení obvodu stavby. Součástí je vybudování potřebné vytyčovací sítě pro celou stavbu.
1=1,00 [A] </t>
  </si>
  <si>
    <t>029113</t>
  </si>
  <si>
    <t>OSTATNÍ POŽADAVKY - GEODETICKÉ ZAMĚŘENÍ - CELKY</t>
  </si>
  <si>
    <t xml:space="preserve">KUS       </t>
  </si>
  <si>
    <t>zaměření skutečného stavu stavby
1=1,00 [A]</t>
  </si>
  <si>
    <t>02940</t>
  </si>
  <si>
    <t>OSTATNÍ POŽADAVKY - VYPRACOVÁNÍ DOKUMENTACE</t>
  </si>
  <si>
    <t>Dokončení výstavby - Fotodokumentace stavby - 1x měsíčně sada barevných fotografií v digitální formě +  závěrečná dokumentace po dokončení stavby v albu s popisem v tištěné i elektronické formě v počtu dle SoD.
1=1,00 [A]</t>
  </si>
  <si>
    <t>technické předpisy (betonáž, izolace, sanace, PKO, tryskání apod.)
1=1,00 [A]</t>
  </si>
  <si>
    <t>02943</t>
  </si>
  <si>
    <t>OSTATNÍ POŽADAVKY - VYPRACOVÁNÍ RDS</t>
  </si>
  <si>
    <t>Příprava výstavby - Realizační dokumentace celé stavby v rozsahu dle požadavků objednatele včetně zapracování všech podmínek a požadavků stavebního povolení a podmínek stanovených zadávací dokumentací. Dokumentace bude zpracována pro všechny objekty dle čl. 6.1.2 (TKP D kap. 6, příl. 5); jejím předmětem je dokumentace všech zhotovovaných a pomocných konstrukcí a prací nutných ke stavbě objektu. Součástí je předání dokumentace v tištěné podobě v požadovaném počtu paré a předání v elektonické podobě (rozsah a uspořádání odpovídající podobě tištěné) v uzavřeném (PDF) a otevřeném formátu (DWG, XLS, DOC, apod.).
1=1,00 [A]</t>
  </si>
  <si>
    <t>02944</t>
  </si>
  <si>
    <t>R</t>
  </si>
  <si>
    <t>OSTAT POŽADAVKY - DOKUMENTACE SKUTEČ PROVEDENÍ V DIGIT FORMĚ I TIŠTĚNÉ FORMĚ</t>
  </si>
  <si>
    <t>Dokončení výstavby - Dokumentace skutečného provedení stavby v rozsahu dle přílohy č. 3 k vyhlášce č. 499/2006 Sb. ve smyslu § 125 odst. 6 stavebního zákona a dle vyhlášky 146/2008 Sb. v digitální i tištěné formě.  Součástí je potřebné zhotovení potřebných provozních a havarijních řádů. Vypracování plánu sledování a držby mostu.
1=1,00 [A]</t>
  </si>
  <si>
    <t>02950</t>
  </si>
  <si>
    <t>OSTATNÍ POŽADAVKY - POSUDKY, KONTROLY, REVIZNÍ ZPRÁVY</t>
  </si>
  <si>
    <t>havarijní plán
1=1,00 [A]</t>
  </si>
  <si>
    <t>02991</t>
  </si>
  <si>
    <t>OSTATNÍ POŽADAVKY - INFORMAČNÍ TABULE</t>
  </si>
  <si>
    <t>2=2,00 [A]</t>
  </si>
  <si>
    <t>03100</t>
  </si>
  <si>
    <t>ZAŘÍZENÍ STAVENIŠTĚ - ZŘÍZENÍ, PROVOZ, DEMONTÁŽ</t>
  </si>
  <si>
    <t>Zařízení staveniště - Kompletní zařízení staveniště pro celou stavbu včetně zajištění potřebných povolení a rozhodnutí. 
Položka zahrnuje náklady spojené se staveništními komunikacemi, oplocením staveniště, osvětlením staveniště a pěších koridorů, vstupem a vjezdem na staveniště, staveništní přípojky vody, kanalizace, elektrické energie, zajištění dodávky elektrické energie, rozvody médií po stavbě  kancelářské plochy pro potřeby zhotovitele a zástupce investora, sociální zařízení, zajištění skladovacích ploch a prostor pro potřeby stavby. Možnou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Veškeré dočasné konstrukce požadující koordinátor BOZP.
1=1,00 [A]</t>
  </si>
  <si>
    <t>03190</t>
  </si>
  <si>
    <t>ZAŘÍZENÍ STAVENIŠTĚ - TERÉNNÍ ÚPRAVY</t>
  </si>
  <si>
    <t>obnova plochy po zařízení staveniště natěžení a dovoz ornice dle pol.č.18230:  222,40m3
1=1,00 [A]</t>
  </si>
  <si>
    <t>03590</t>
  </si>
  <si>
    <t>STAVEBNÍ STROJE MOBILNÍ - OSTATNÍ</t>
  </si>
  <si>
    <t>Římsový vozík, 2 vozíky, 8 měsíců
2=2,00 [A]</t>
  </si>
  <si>
    <t>C e l k e m</t>
  </si>
  <si>
    <t>SO 181</t>
  </si>
  <si>
    <t>DIO</t>
  </si>
  <si>
    <t>02720</t>
  </si>
  <si>
    <t>POMOC PRÁCE ZŘÍZ NEBO ZAJIŠŤ REGULACI A OCHRANU DOPRAVY</t>
  </si>
  <si>
    <t>1=1,00 [A] včetně zajištění stanovení přechodné  úpravy provozu
Fáze 1 - nadjezd - doba trvání: 14 týdnů  
SDZ  Počet
A15 fluorescenční 3
P6 fluorescenční 1
P6  1
E3a  1
B20a - 30 km/h  2
IP22  2
B20b - 30 km/h  1
Z2  1
S7 - typ 1 sada 3 kusů 1
S7  sada 5 kusů 1
Z4a  13
oranžové dočasné pokládka 599,03
oranžové dočasné odstranění 599,03</t>
  </si>
  <si>
    <t>1=1,00 [A] včetně zajištění stanovení přechodné  úpravy provozu
Fáze 2 - nadjezd - doba trvání: 13 týdnů  
SDZ  Počet
A15 fluorescenční 3
P6 fluorescenční 1
P6  1
E3a  1
B20a - 30 km/h  2
IP22  2
B20b - 30 km/h  1
Z2  1
S7 - typ 1 sada 3 kusů 1
S7  1
Z4a  8
Z4b  5
oranžové dočasné pokládka 561,03
oranžové dočasné odstranění 561,03</t>
  </si>
  <si>
    <t>1=1,00 [A] včetně zajištění stanovení přechodné  úpravy provozu
Fáze 1 + 2 - dálnice - doba trvání: 27 týdnů  
SDZ  Počet
A15 + E3a fluorescenční 4
A15  4
E3a  4
B20a - 100 km/h  4
B20a - 80 km/h  4
B26  4</t>
  </si>
  <si>
    <t>1=1,00 [A] včetně zajištění stanovení přechodné  úpravy provozu
Fáze 3 - DD 621 - doba trvání: 4 týdny  
SDZ  Počet
A15 + E3a fluorescenční 2
A15  2
B20a - 100 km/h  2
B20a - 80 km/h  2
Z4  16
S7 sada 5 kusů 1
B26  2</t>
  </si>
  <si>
    <t>1=1,00 [A] včetně zajištění stanovení přechodné  úpravy provozu
Fáze 3 - DD 210 - doba trvání: 4 týdny  
SDZ  Počet
A15 + E3a fluorescenční 2
A15  2
B20a - 100 km/h  2
B20a - 80 km/h  2
Z4  17
S7 sada 5 kusů 1
B26  2</t>
  </si>
  <si>
    <t>SO 201</t>
  </si>
  <si>
    <t>Most ev.č 0081</t>
  </si>
  <si>
    <t>014101</t>
  </si>
  <si>
    <t>POPLATKY ZA SKLÁDKU</t>
  </si>
  <si>
    <t xml:space="preserve">M3        </t>
  </si>
  <si>
    <t>beton
11,91=11,91 [A] zpol. 96611
4,24=4,24 [B] z pol. 11334
Celkem: A+B=16,15 [C]</t>
  </si>
  <si>
    <t>014111</t>
  </si>
  <si>
    <t>POPLATKY ZA SKLÁDKU TYP S-IO (INERTNÍ ODPAD)</t>
  </si>
  <si>
    <t>železobeton
82,06+1,68=83,74 [A] z pol. 96616 a 96716</t>
  </si>
  <si>
    <t>014121</t>
  </si>
  <si>
    <t>POPLATKY ZA SKLÁDKU TYP S-OO (OSTATNÍ ODPAD)</t>
  </si>
  <si>
    <t>izolace
1205,07*0,005=6,03 [A] z pol. 97817</t>
  </si>
  <si>
    <t>02912</t>
  </si>
  <si>
    <t>OSTATNÍ POŽADAVKY - VYTYČOVACÍ BOD MIKROSÍTĚ
LSV – body mikrosítě HVB s nucenou centrací</t>
  </si>
  <si>
    <t>LSV – body mikrosítě HVB s nucenou centrací
3ks=3,00 [A]</t>
  </si>
  <si>
    <t>Zemní práce</t>
  </si>
  <si>
    <t>11110</t>
  </si>
  <si>
    <t>ODSTRANĚNÍ TRAVIN</t>
  </si>
  <si>
    <t xml:space="preserve">M2        </t>
  </si>
  <si>
    <t>odstranění náletů v okolí mostu 4 m od hrany římsy + vyčištění dlažeb a skluzů
okolí mostu: 127,16m2+118,850m2+121,675m2+126,557m2=494,24 [A]
dlažby pod mostem: 18,1m*18,83m+18,16m*18,870m2=683,50 [B]
Celkem: A+B=1 177,74 [C]</t>
  </si>
  <si>
    <t>11120</t>
  </si>
  <si>
    <t>ODSTRANĚNÍ KŘOVIN</t>
  </si>
  <si>
    <t>Dle dendrologického průzkumu a výkres půdorysu
č.13 porost : 90 m2 =90,00 [A]</t>
  </si>
  <si>
    <t>11130</t>
  </si>
  <si>
    <t>SEJMUTÍ DRNU</t>
  </si>
  <si>
    <t>v rámciI obnovy stávajícího příkopu
plocha sejmutí drnu odvozena z výkresu č.04 Půdorys - 47,850 m2 =47,85 [A]</t>
  </si>
  <si>
    <t>11201</t>
  </si>
  <si>
    <t>KÁCENÍ STROMŮ D KMENE DO 0,5M S ODSTRANĚNÍM PAŘEZŮ</t>
  </si>
  <si>
    <t>Dle dendrologického průzkumu a výkres půdorysu
č.1,2,3,10 průměr 0,35m
4 ks =4,00 [A]</t>
  </si>
  <si>
    <t>11204</t>
  </si>
  <si>
    <t>KÁCENÍ STROMŮ D KMENE DO 0,3M S ODSTRANĚNÍM PAŘEZŮ</t>
  </si>
  <si>
    <t>č.7 průměr 30cm : 1=1,00 [A] 
č.9 průměr 30cm : 1=1,00 [B]
č.11 3*průměr 25cm : 3=3,00 [C]
č.15 3* průměr 30cm : 3=3,00 [D]
č.16 průměr 26cm : 1=1,00 [E]
Celkem: A+B+C+D+E=9,00 [F]</t>
  </si>
  <si>
    <t>11317</t>
  </si>
  <si>
    <t>ODSTRAN KRYTU ZPEVNĚNÝCH PLOCH Z DLAŽEB KOSTEK</t>
  </si>
  <si>
    <t>povinný odkup zhotovitelem, bez poplatku za skládku
demolice starých nátoků za římsami pro zhotovení nových nátoků ze žulových kostek 
plocha demolice nátoků stanovena ze zaměření a výkresu č 04 Půdorys 
odhad tl. Dlažebních kostek nátoku cca 100mm
před mostem ve směru Úžice: 3,1m2*0,1m=0,31 [A] 
za mostem ve směru Úžice: 3,1m2*0,1m=0,31 [B]
za mostem ve směru Kozomín: 3,05m2*0,1m=0,31 [C]
Celkem: A+B+C=0,93 [D]</t>
  </si>
  <si>
    <t>11334</t>
  </si>
  <si>
    <t>ODSTRANĚNÍ PODKLADU ZPEVNĚNÝCH PLOCH S CEMENT POJIVEM</t>
  </si>
  <si>
    <t>vrstva SC cca tl.30mm pod stávající vozovkou
rozmezí pro odstranění SC odvozena z výkresu č.04 a č.05
před mostem : 71,695m2*0,03m=2,15 [A]
za mostem: 69,805m2*0,03m=2,09 [B]
Celkem: A+B=4,24 [C]</t>
  </si>
  <si>
    <t>11372</t>
  </si>
  <si>
    <t>FRÉZOVÁNÍ ZPEVNĚNÝCH PLOCH ASFALTOVÝCH</t>
  </si>
  <si>
    <t>poviiný odkup zhotovitelem - bez polatku za skládku
rozmezí pro odfrézování odvozena z výkresu č.04 a č.05
frézování tl.130 (tl.90mm) před mostem: 71,695m2*0,130m+5,015m2*0,09m=9,77 [A]
frézování tl.90 na mostu: 984,40m2*0,09m=88,60 [B]
frézování tl.130 (tl.90mm) za mostem: 69,805m2*0,130m+5,015m2*0,09=9,53 [C]
Celkem: A+B+C=107,90 [D]</t>
  </si>
  <si>
    <t>18220</t>
  </si>
  <si>
    <t>ROZPROSTŘENÍ ORNICE VE SVAHU</t>
  </si>
  <si>
    <t>ohumusování tl.0,2m v místě obnovy stávajícího příkopu
výměra z položky (č.11130): 47,850m2*tl.0,20m=9,57 [A]</t>
  </si>
  <si>
    <t>Základy</t>
  </si>
  <si>
    <t>21341</t>
  </si>
  <si>
    <t>DRENÁŽNÍ VRSTVY Z PLASTBETONU (PLASTMALTY)</t>
  </si>
  <si>
    <t>drenážní proužek pod odvodňovacím žlábkem a před mostním závěrem, 
vč. úpravy kolem odvodňovačů a odvodňovacích trubiček
vč. perforovaného hliníkového profilu
plocha odvozena z výkresu č.13
22,27m2*0,04m=0,89 [A]</t>
  </si>
  <si>
    <t>Svislé konstrukce</t>
  </si>
  <si>
    <t>31717</t>
  </si>
  <si>
    <t>KOVOVÉ KONSTRUKCE PRO KOTVENÍ ŘÍMSY</t>
  </si>
  <si>
    <t xml:space="preserve">KG        </t>
  </si>
  <si>
    <t>stanoveno z výkresu č.12
(4+2*66+4)*2*6kg/ks=1 680,00 [A]</t>
  </si>
  <si>
    <t>317326</t>
  </si>
  <si>
    <t>ŘÍMSY ZE ŽELEZOBETONU DO C40/50
Beton C35/45</t>
  </si>
  <si>
    <t>Levá římsa : 0,600m2*72,550m=43,53 [A]
Pravá římsa : 0,600m2*72,585m=43,55 [B]
Celkem: A+B=87,08 [C]</t>
  </si>
  <si>
    <t>317365</t>
  </si>
  <si>
    <t>VÝZTUŽ ŘÍMS Z OCELI 10505, B500B</t>
  </si>
  <si>
    <t xml:space="preserve">T         </t>
  </si>
  <si>
    <t>stanoveno z výkresu č.12
odhad množství výztuže 160kg/m3
87,081m3 *0,160 kg/m3=13,93 [A]</t>
  </si>
  <si>
    <t>333326</t>
  </si>
  <si>
    <t>MOSTNÍ OPĚRY A KŘÍDLA ZE ŽELEZOVÉHO BETONU DO C40/50</t>
  </si>
  <si>
    <t>z výkresu č.11
dobetonávka mostního závěru O1: 0,135m2*18,37m+0,125m2*18,37m=4,78 [A]
dobetonávka mostního závěru O4: 0,135m2*18,37m+0,125m2*18,37m=4,78 [B]
Celkem: A+B=9,56 [C]</t>
  </si>
  <si>
    <t>Vodorovné konstrukce</t>
  </si>
  <si>
    <t>428500</t>
  </si>
  <si>
    <t>MOSTNÍ LOŽISKA HRNCOVÁ - ÚDRŽBA</t>
  </si>
  <si>
    <t>očištění a promazání ložisek a obnova PKO
8ks=8,00 [A]</t>
  </si>
  <si>
    <t>451313</t>
  </si>
  <si>
    <t>PODKLADNÍ A VÝPLŇOVÉ VRSTVY Z PROSTÉHO BETONU C16/20</t>
  </si>
  <si>
    <t>výplňový beton pod římsu za opěrami
0,202m2*1,45m*4=1,17 [A]</t>
  </si>
  <si>
    <t>45131A</t>
  </si>
  <si>
    <t>PODKLADNÍ A VÝPLŇOVÉ VRSTVY Z PROSTÉHO BETONU C20/25</t>
  </si>
  <si>
    <t>doplnění lože pod žlab z pol.č.935832: 9,25m2*0,10m=0,93 [A]
doplnění lože pod žlab z pol.č.935212: 3,0m*0,8m*0,10m=0,24 [B]
Celkem: A+B=1,17 [C]</t>
  </si>
  <si>
    <t>465923</t>
  </si>
  <si>
    <t>PŘEDLÁŽDĚNÍ DLAŽBY Z BETON DLAŽDIC</t>
  </si>
  <si>
    <t>lokální předláždění odláždění svahů před opěrami pod mostem cca 25% celkové plochy
odláždění pod mostem: 0,25*(18,1m*18,83m+18,16m*18,87m2)=170,88 [A]</t>
  </si>
  <si>
    <t>Komunikace</t>
  </si>
  <si>
    <t>572123</t>
  </si>
  <si>
    <t>INFILTRAČNÍ POSTŘIK Z EMULZE DO 1,0KG/M2</t>
  </si>
  <si>
    <t>pod ACP 16+
dle pol.č.574E56:144,000m2=144,00 [A]</t>
  </si>
  <si>
    <t>572214</t>
  </si>
  <si>
    <t>SPOJOVACÍ POSTŘIK Z MODIFIK EMULZE DO 0,5KG/M2</t>
  </si>
  <si>
    <t>na MA IV: 984,00m2=984,00 [A]
na ACL 16+: 154,500m2=154,50 [B]
na ACP 16+: 144,000m2=144,00 [C]
Celkem: A+B+C=1 282,50 [D]</t>
  </si>
  <si>
    <t>57475</t>
  </si>
  <si>
    <t>VOZOVKOVÉ VÝZTUŽNÉ VRSTVY Z GEOMŘÍŽOVINY</t>
  </si>
  <si>
    <t>mezi SMA11+ a  ACL16+ za a před mostem
na ACL 16+ (dle pol.č.574D55): 154,500m2=154,50 [A]</t>
  </si>
  <si>
    <t>574D55</t>
  </si>
  <si>
    <t>ASFALTOVÝ BETON PRO LOŽNÍ VRSTVY MODIFIK ACL 16 TL. 60MM</t>
  </si>
  <si>
    <t>před a za mostem
(délka úseku za mostním závěrem x šířka vozovky)
2*5,15m*15,0m=154,50 [A]</t>
  </si>
  <si>
    <t>574E56</t>
  </si>
  <si>
    <t>ASFALTOVÝ BETON PRO PODKLADNÍ VRSTVY ACP 16+, 16S TL. 60MM</t>
  </si>
  <si>
    <t>před a za mostem
(délka úseku za mostním závěrem x šířka vozovky)
2*4,80m*15,0m=144,00 [A]</t>
  </si>
  <si>
    <t>574J54</t>
  </si>
  <si>
    <t>ASFALTOVÝ KOBEREC MASTIXOVÝ MODIFIK SMA 11+, 11S TL. 40MM</t>
  </si>
  <si>
    <t>574J64</t>
  </si>
  <si>
    <t>ASFALTOVÝ KOBEREC MASTIXOVÝ MODIFIK SMA 11+, 11S TL. 45MM</t>
  </si>
  <si>
    <t>na mostu (šířka vozovky x délka nosné konstrukce)
(15,0m-2*0,5m(odvodňovací proužek))*65,600m=918,40 [A]</t>
  </si>
  <si>
    <t>575C05</t>
  </si>
  <si>
    <t>LITÝ ASFALT MA IV (OCHRANA MOSTNÍ IZOLACE) 16</t>
  </si>
  <si>
    <t>odvodňovací proužek: 65,600m*0,50m*tl.0,035m*2=2,30 [A]</t>
  </si>
  <si>
    <t>575C65</t>
  </si>
  <si>
    <t>LITÝ ASFALT MA IV (OCHRANA MOSTNÍ IZOLACE) 16 TL. 45MM</t>
  </si>
  <si>
    <t>na mostu (šířka vozovky x délka nosné konstrukce)
15,0n*65,600m=984,00 [A]</t>
  </si>
  <si>
    <t>576411</t>
  </si>
  <si>
    <t>POSYP KAMENIVEM OBALOVANÝM 2KG/M2</t>
  </si>
  <si>
    <t>na SMA 11S tl.40mm (dle pol.č.574J54): 154,500m2=154,50 [A]
na SMA 11S tl.45mm (dle pol.č.574J64): 918,400m2=918,40 [B]
Celkem: A+B=1 072,90 [C]</t>
  </si>
  <si>
    <t>576412</t>
  </si>
  <si>
    <t>POSYP KAMENIVEM OBALOVANÝM 3KG/M2</t>
  </si>
  <si>
    <t>na MA IV (dle pol.č.575C65): 984,000m2=984,00 [A]</t>
  </si>
  <si>
    <t>Úpravy povrchů, podlahy, výplně otvorů</t>
  </si>
  <si>
    <t>626111</t>
  </si>
  <si>
    <t>REPROFILACE PODHLEDŮ, SVISLÝCH PLOCH SANAČNÍ MALTOU JEDNOVRST TL 10MM</t>
  </si>
  <si>
    <t>10 % plochy opěr a pilířů
O1:0,1*(7,20m2+18,83m2+6,71m2)=3,27 [A]
P2: 0,1*(2*3,1456*0,7m*5,513m*2)=4,86 [B]
P3: 0,1*(2*3,1456*0,7m*5,692m+2*3,1456*0,7m*5,636m)=4,99 [C]
O4: 0,1*(6,66m2+19,59m2+6,58m2)=3,28 [D]
Celkem: A+B+C+D=16,40 [E]</t>
  </si>
  <si>
    <t>626113</t>
  </si>
  <si>
    <t>REPROFILACE PODHLEDŮ, SVISLÝCH PLOCH SANAČNÍ MALTOU JEDNOVRST TL 30MM</t>
  </si>
  <si>
    <t>0,5*0,25=0,13 [A]</t>
  </si>
  <si>
    <t>626212</t>
  </si>
  <si>
    <t>REPROFILACE VODOROVNÝCH PLOCH SHORA SANAČNÍ MALTOU JEDNOVRST TL 20MM</t>
  </si>
  <si>
    <t>20% plochy nosné konstrukce, reprofilace NK po odstranění mostní izolace
0,2 x délka nosné konstrukce x šířka nosné konstrukce
0,2*65,6m*18,370m=241,01 [A]</t>
  </si>
  <si>
    <t>626222</t>
  </si>
  <si>
    <t>REPROFIL VODOR PLOCH SHORA SANAČ MALTOU DVOUVRST TL DO 50MM</t>
  </si>
  <si>
    <t>reprofilace horního povrchu plenty zajištění obnovy krycí vrstvy stěrkou
1,2m+0,25m*4=2,20 [A]</t>
  </si>
  <si>
    <t>62651</t>
  </si>
  <si>
    <t>OCHRANA VÝZTUŽE PŘI DOSTATEČNÉM KRYTÍ</t>
  </si>
  <si>
    <t>zakonzervování výztuž plecntovacích zídek po odřezání části plentovacích zídek dle dokumentace
1,2m*0,25m*4=1,20 [A]</t>
  </si>
  <si>
    <t>62661</t>
  </si>
  <si>
    <t>INJEKTÁŽ TRHLIN UZAVÍRACÍ</t>
  </si>
  <si>
    <t xml:space="preserve">M         </t>
  </si>
  <si>
    <t>Opěra O1: 2,5m =2,50 [A]
Pilíře P2 a P3: 1,5m+1,5m=3,00 [B]
Celkem: A+B=5,50 [C]Celkem: A+B+C=11,00 [D]</t>
  </si>
  <si>
    <t>62845</t>
  </si>
  <si>
    <t>SPÁROVÁNÍ STÁVAJÍCÍCH DLAŽEB CEMENT MALTOU</t>
  </si>
  <si>
    <t>přespárování stávajícího odláždění pod mostem
O1: 17,5m*18,83m=329,53 [A]
O4: 17,16m*18,87m=323,81 [B]
Celkem: A+B=653,34 [C]</t>
  </si>
  <si>
    <t>628451</t>
  </si>
  <si>
    <t>SPÁROVÁNÍ STÁVAJÍCÍCH PŘÍKOPOVÝCH TVÁRNIC CEMENTOVOU MALTOU</t>
  </si>
  <si>
    <t>přespárování stávajících skluzů
0,6m*(1,2*(16,297m+19,03m+19,46m))=39,45 [A]</t>
  </si>
  <si>
    <t>Přidružená stavební výroba</t>
  </si>
  <si>
    <t>711112</t>
  </si>
  <si>
    <t>IZOLACE BĚŽNÝCH KONSTRUKCÍ PROTI ZEMNÍ VLHKOSTI ASFALTOVÝMI PÁSY</t>
  </si>
  <si>
    <t>horní povrch křídel:
O1: 3,5m*1,0m*2=7,00 [A]
O4: 3,5m*1,0m*2=7,00 [B]
Celkem: A+B=14,00 [C]</t>
  </si>
  <si>
    <t>711442</t>
  </si>
  <si>
    <t>IZOLACE MOSTOVEK CELOPLOŠNÁ ASFALTOVÝMI PÁSY S PEČETÍCÍ VRSTVOU</t>
  </si>
  <si>
    <t>výměra stanovena z výkresů č.03, č.04, č.05
NK + přetažení 1m na přechod.desky: 65,6m*18,37m+1,35m*18,37m=1 229,87 [A]</t>
  </si>
  <si>
    <t>711502</t>
  </si>
  <si>
    <t>OCHRANA IZOLACE NA POVRCHU ASFALTOVÝMI PÁSY</t>
  </si>
  <si>
    <t>z výkresu č.12
pod římsami
Levá římsa: 1,785m*65,6m+0,5m*6,95m=120,57 [A]
Pravá římsa: 1,785m*65,6m+0,5m*6,985m=120,59 [B]
Celkem: A+B=241,16 [C]</t>
  </si>
  <si>
    <t>78382</t>
  </si>
  <si>
    <t>NÁTĚRY BETON KONSTR TYP S2 (OS-B)</t>
  </si>
  <si>
    <t>Boční nátěr nosné konstrukce
0,63m2*65,6m*2=82,66 [A]</t>
  </si>
  <si>
    <t>78383</t>
  </si>
  <si>
    <t>NÁTĚRY BETON KONSTR TYP S4 (OS-C)</t>
  </si>
  <si>
    <t>z výkresu č.12
ochranný nátěr obrubníku římsy
Levá římsa: 0,35m*72,550m=25,39 [A]
Pravá římsa: 0,35m*72,585m=25,40 [B]
Celkem: A+B=50,79 [C]</t>
  </si>
  <si>
    <t>78385</t>
  </si>
  <si>
    <t>NÁTĚRY BETON KONSTR TYP S6 (OS-DII)</t>
  </si>
  <si>
    <t>sjednocující nátěr po sanaci na opěrách a pilířích
O1: 7,20m2+18,83m2+6,71m2=32,74 [A]
P2: 2*3,1456*0,7m*5,513m*2=48,56 [B]
P3: 2*3,1456*0,7m*5,692+2*3,1456*0,7m*5,636m=49,89 [C]
O4: 6,66m2+19,59m2+6,58m2=32,83 [D]
sjednocující nátěr po sanaci příčníků O1 a O4
13,0m2+13,0m2=26,00 [E]
Celkem: A+B+C+D+E=190,02 [F]</t>
  </si>
  <si>
    <t>Potrubí</t>
  </si>
  <si>
    <t>87627</t>
  </si>
  <si>
    <t>CHRÁNIČKY Z TRUB PLASTOVÝCH DN DO 100MM</t>
  </si>
  <si>
    <t>2 x 90/76 chránička v římse
Levá římsa: 2*72,550m=145,10 [A]
Pravá římsa: 2*72,585m=145,17 [B]
Celkem: A+B=290,27 [C]</t>
  </si>
  <si>
    <t>87633</t>
  </si>
  <si>
    <t>CHRÁNIČKY Z TRUB PLASTOVÝCH DN DO 150MM</t>
  </si>
  <si>
    <t>2x 110/96 chránička v římse,  
Leván římsa: 2*72,550m=145,10 [A]
Pravá římsa: 2*72,585m=145,17 [B]
Celkem: A+B=290,27 [C]</t>
  </si>
  <si>
    <t>89911H</t>
  </si>
  <si>
    <t>OCELOVÝ POKLOP A15</t>
  </si>
  <si>
    <t>doplnění chybějícíh poklopů pro vstup do komory mezi pilířem P3 a opěrou O4
2ks=2,00 [A]</t>
  </si>
  <si>
    <t>Ostatní konstrukce a práce</t>
  </si>
  <si>
    <t>9</t>
  </si>
  <si>
    <t>9112B1</t>
  </si>
  <si>
    <t>ZÁBRADLÍ MOSTNÍ SE SVISLOU VÝPLNÍ - DODÁVKA A MONTÁŽ</t>
  </si>
  <si>
    <t>výmera odvozen z výkresu č.14
výplň ze sítí
Levá římsa:1,2m+3,6m+66,1m+3,46m+1,2m=75,56 [A]
Pravá římsa: 1,2m+3,6m+66,1m+3,46m+1,2m=75,56 [B]
Celkem: A+B=151,12 [C]</t>
  </si>
  <si>
    <t>9112B3</t>
  </si>
  <si>
    <t>ZÁBRADLÍ MOSTNÍ SE SVISLOU VÝPLNÍ - DEMONTÁŽ S PŘESUNEM</t>
  </si>
  <si>
    <t>odvozeno ze zaměření, včetně ekologické likvidace bez poplatku za skládku 
Levá římsa: 1,2m+3,6m+66,1m+3,46m+1,2m=75,56 [A]
Pravá římsa: 1,2m+3,6m+66,1m+3,46m+1,2m=75,56 [B]
Celkem: A+B=151,12 [C]</t>
  </si>
  <si>
    <t>9113C1</t>
  </si>
  <si>
    <t>SVODIDLO OCEL SILNIČ JEDNOSTR, ÚROVEŇ ZADRŽ H2 - DODÁVKA A MONTÁŽ</t>
  </si>
  <si>
    <t>před mostem a za mostem: 4m+6m+4m+4m=18,00 [A]</t>
  </si>
  <si>
    <t>9113C3</t>
  </si>
  <si>
    <t>SVODIDLO OCEL SILNIČ JEDNOSTR, ÚROVEŇ ZADRŽ H2 - DEMONTÁŽ S PŘESUNEM</t>
  </si>
  <si>
    <t>před mostem a za mostem:včetně ekologické likvidace bez poplatku za skládku
3,5m+4,26m+4,0m+4,0m=15,76 [A]</t>
  </si>
  <si>
    <t>9115C1</t>
  </si>
  <si>
    <t>SVODIDLO OCEL MOSTNÍ JEDNOSTR, ÚROVEŇ ZADRŽ H2 - DODÁVKA A MONTÁŽ</t>
  </si>
  <si>
    <t>Levá římsa: 72,600m=72,60 [A]
Pravá římsa: 72,600m=72,60 [B]
Celkem: A+B=145,20 [C]</t>
  </si>
  <si>
    <t>9115C3</t>
  </si>
  <si>
    <t>SVODIDLO OCEL MOSTNÍ JEDNOSTR, ÚROVEŇ ZADRŽ H2 - DEMONTÁŽ S PŘESUNEM</t>
  </si>
  <si>
    <t>včetně ekologické likvidace bez poplatku za skládku
Levá římsa: 2,84m+67,18m+1,0m=71,02 [A]
Pravá římsa:2,27m+67,1m+1,0m=70,37 [B]
Celkem: A+B=141,39 [C]</t>
  </si>
  <si>
    <t>91238</t>
  </si>
  <si>
    <t>SMĚROVÉ SLOUPKY Z PLAST HMOT - NÁSTAVCE NA SVODIDLA VČETNĚ ODRAZNÉHO PÁSKU</t>
  </si>
  <si>
    <t>Bílé: 2*2=4,00 [A]
Modré: 2*2=4,00 [B]
Celkem: A+B=8,00 [C]</t>
  </si>
  <si>
    <t>91345</t>
  </si>
  <si>
    <t>NIVELAČNÍ ZNAČKY KOVOVÉ</t>
  </si>
  <si>
    <t>Hřebové značky:
římsy: 2*11ks=22,00 [A]
Čepové značky
Opěra O1: 2=2,00 [B]
Opěra O4: 2=2,00 [C]
Celkem: A+B+C=26,00 [D]</t>
  </si>
  <si>
    <t>91355</t>
  </si>
  <si>
    <t>EVIDENČNÍ ČÍSLO MOSTU</t>
  </si>
  <si>
    <t xml:space="preserve">před mostem na komunikaci III.třídy v obou směrech: 2ks=2,00 [A] </t>
  </si>
  <si>
    <t>915111</t>
  </si>
  <si>
    <t>VODOROVNÉ DOPRAVNÍ ZNAČENÍ BARVOU HLADKÉ - DODÁVKA A POKLÁDKA</t>
  </si>
  <si>
    <t>75,93m*0,25m+75,93m*0,125m+75,93m*0,25m+5,1m*0,125m+1,146m2*1+5m*0,125m+0,8961m2*4+0,5881m2*4+0,407m2*16=62,31 [A]</t>
  </si>
  <si>
    <t>931328</t>
  </si>
  <si>
    <t>TĚSNĚNÍ DILATAČ SPAR ASF ZÁLIVKOU MODIFIK PRŮŘ DO 1200MM2</t>
  </si>
  <si>
    <t>Levá římsa: 2*72,585m+65,60m=210,77 [A]
Pravá římsa 2*72,550m+65,60m=210,70 [B]
Celkem: A+B=421,47 [C]</t>
  </si>
  <si>
    <t>93135</t>
  </si>
  <si>
    <t>TĚSNĚNÍ DILATAČ SPAR PRYŽ PÁSKOU NEBO KRUH PROFILEM</t>
  </si>
  <si>
    <t>levá římsa: 72,585m=72,59 [A]
pravá římsa: 72,550m=72,55 [B]
Celkem: A+B=145,14 [C]</t>
  </si>
  <si>
    <t>93151</t>
  </si>
  <si>
    <t>MOSTNÍ ZÁVĚRY POVRCHOVÉ POSUN DO 60MM</t>
  </si>
  <si>
    <t>z výkresu č.11
délka z půdorysu, celkový posun 40mm
včetně kotevního materiálu
O4: 18,870m=18,87 [A]</t>
  </si>
  <si>
    <t>93152</t>
  </si>
  <si>
    <t>MOSTNÍ ZÁVĚRY POVRCHOVÉ POSUN DO 100MM</t>
  </si>
  <si>
    <t>z výkresu č.11
délka z půdorysu, celkový posun 80mm
včetně kotevního materiálu 
O1:18,870m=18,87 [A]</t>
  </si>
  <si>
    <t>935212</t>
  </si>
  <si>
    <t>PŘÍKOPOVÉ ŽLABY Z BETON TVÁRNIC ŠÍŘ DO 600MM DO BETONU TL 100MM</t>
  </si>
  <si>
    <t>před mostem ve směru Úžice: 1,0m=1,00 [A]
za mostem ve směru Úžice 1,0m=1,00 [B]
za mostem ve směru Kozomín 1,0m=1,00 [C]
Celkem: A+B+C=3,00 [D]</t>
  </si>
  <si>
    <t>935822</t>
  </si>
  <si>
    <t>ŽLABY A RIGOLY DLÁŽDĚNÉ Z KOSTEK VELKÝCH DO BETONU TL 100MM</t>
  </si>
  <si>
    <t>před mostem ve směru Úžice: 3,1m2=3,10 [A]
za mostem ve směru Úžice: 3,1m2=3,10 [B]
za mostem ve směru Kozomín: 3,05m2=3,05 [C]
Celkem: A+B+C=9,25 [D]</t>
  </si>
  <si>
    <t>93639</t>
  </si>
  <si>
    <t>ZAÚSTĚNÍ SKLUZŮ (VČET DLAŽBY Z LOM KAMENE)</t>
  </si>
  <si>
    <t>vývařiště v napojení skluzů na příkop
2ks=2,00 [A]</t>
  </si>
  <si>
    <t>936532</t>
  </si>
  <si>
    <t>MOSTNÍ ODVODŇOVACÍ SOUPRAVA 300/500</t>
  </si>
  <si>
    <t>4ks=4,00 [A]</t>
  </si>
  <si>
    <t>936541</t>
  </si>
  <si>
    <t>MOSTNÍ ODVODŇOVACÍ TRUBKA (POVRCHŮ IZOLACE) Z NEREZ OCELI</t>
  </si>
  <si>
    <t>5ks+5ks=10,00 [A]</t>
  </si>
  <si>
    <t>938542</t>
  </si>
  <si>
    <t>OČIŠTĚNÍ BETON KONSTR OTRYSKÁNÍM TLAK VODOU DO 500 BARŮ</t>
  </si>
  <si>
    <t>očištění opěry a pilířů 50 % celkové plochy 
O1:7,20m2+18,83m2+6,71m2=32,74 [A]
P2: 2*3,1456*0,7m*5,513m*2=48,56 [B]
P3: 2*3,1456*0,7m*5,692m+2*3,1456*0,7m*5,636m=49,89 [C]
O4: 6,66m2+19,59m2+6,58m2=32,83 [D]
sjednocující nátěr po sanaci příčníků O1 a O4
13,0m2+13,0m2=26,00 [F]
Celkem: 0,5*(A+B+C+D+F)=95,01 [G]</t>
  </si>
  <si>
    <t>96611</t>
  </si>
  <si>
    <t>BOURÁNÍ KONSTRUKCÍ Z BETONOVÝCH DÍLCŮ</t>
  </si>
  <si>
    <t>prefabrikované čelo stávající římsy 
0,082m2*72,619m=5,95 [A]
0,082m2*72,651m=5,96 [B]
Celkem: A+B=11,91 [C]</t>
  </si>
  <si>
    <t>96616</t>
  </si>
  <si>
    <t>BOURÁNÍ KONSTRUKCÍ ZE ŽELEZOBETONU</t>
  </si>
  <si>
    <t>stavájící kapsa mostního závěru a stávající římsa 
MZ: (0,4m*0,4m+0,35m*0,4m)*18,85m*2=11,31 [A]
římsy: (0,487m2*72,619m+0,487m2*72,651m)=70,75 [B]
Celkem: A+B=82,06 [C]</t>
  </si>
  <si>
    <t>96618</t>
  </si>
  <si>
    <t>BOURÁNÍ KONSTRUKCÍ KOVOVÝCH</t>
  </si>
  <si>
    <t>demontáž reklamních panelů, předání majiteli, včetně odvozu - bez poplatku za skládku
odhad - kusy
1ks=1,00 [A]</t>
  </si>
  <si>
    <t>96716</t>
  </si>
  <si>
    <t>VYBOURÁNÍ ČÁSTÍ KONSTRUKCÍ ŽELEZOBET</t>
  </si>
  <si>
    <t>demolice části vyrovnávacího betonu a odbourání plentovací zídky
vyrovnávací beton: 0,021m2*65,600m=1,38 [A]
odbourání plentovací zídky: 0,25m*1,200m*0,25m*4=0,30 [B]
Celkem: A+B=1,68 [C]</t>
  </si>
  <si>
    <t>967852</t>
  </si>
  <si>
    <t>VYBOURÁNÍ MOST DILATAČ ZÁVĚRŮ POVRCHOVÝCH POSUN DO 100MM</t>
  </si>
  <si>
    <t>stávající mostní závěry, včetně ekologické likvidace, bez poplatku za skládku
18,850m+18,850m=37,70 [A]</t>
  </si>
  <si>
    <t>97817</t>
  </si>
  <si>
    <t>ODSTRANĚNÍ MOSTNÍ IZOLACE</t>
  </si>
  <si>
    <t>mostní izolace NK a izolace pod římsami
65,60m*18,370m=1 205,07 [A]</t>
  </si>
</sst>
</file>

<file path=xl/styles.xml><?xml version="1.0" encoding="utf-8"?>
<styleSheet xmlns="http://schemas.openxmlformats.org/spreadsheetml/2006/main">
  <numFmts count="1">
    <numFmt numFmtId="177" formatCode="### ### ### ##0.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9">
        <f>'SO 000.1'!H40</f>
      </c>
      <c r="D11" s="9">
        <f>'SO 000.1'!P40</f>
      </c>
      <c r="E11" s="9">
        <f>C11+D11</f>
      </c>
    </row>
    <row r="12" spans="1:5" ht="12.75" customHeight="1">
      <c r="A12" s="7" t="s">
        <v>85</v>
      </c>
      <c r="B12" s="7" t="s">
        <v>86</v>
      </c>
      <c r="C12" s="9">
        <f>'SO 181'!H24</f>
      </c>
      <c r="D12" s="9">
        <f>'SO 181'!P24</f>
      </c>
      <c r="E12" s="9">
        <f>C12+D12</f>
      </c>
    </row>
    <row r="13" spans="1:5" ht="12.75" customHeight="1">
      <c r="A13" s="7" t="s">
        <v>94</v>
      </c>
      <c r="B13" s="7" t="s">
        <v>95</v>
      </c>
      <c r="C13" s="9">
        <f>'SO 201'!H193</f>
      </c>
      <c r="D13" s="9">
        <f>'SO 201'!P193</f>
      </c>
      <c r="E13" s="9">
        <f>C13+D13</f>
      </c>
    </row>
  </sheetData>
  <sheetProtection formatColumns="0"/>
  <hyperlinks>
    <hyperlink ref="A11" location="#'SO 000.1'!A1" tooltip="Odkaz na stranku objektu [SO 000.1]" display="SO 000.1"/>
    <hyperlink ref="A12" location="#'SO 181'!A1" tooltip="Odkaz na stranku objektu [SO 181]" display="SO 181"/>
    <hyperlink ref="A13" location="#'SO 201'!A1" tooltip="Odkaz na stranku objektu [SO 201]" display="SO 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</v>
      </c>
      <c r="G12" s="12"/>
      <c r="H12" s="9">
        <f>ROUND((G12*F12),2)</f>
      </c>
      <c r="O12">
        <f>rekapitulace!H6</f>
      </c>
      <c r="P12">
        <f>O12/100*H12</f>
      </c>
    </row>
    <row r="13" ht="25.5">
      <c r="D13" s="13" t="s">
        <v>47</v>
      </c>
    </row>
    <row r="14" spans="1:16" ht="12.75">
      <c r="A14" s="7">
        <v>2</v>
      </c>
      <c r="B14" s="7" t="s">
        <v>48</v>
      </c>
      <c r="C14" s="7" t="s">
        <v>44</v>
      </c>
      <c r="D14" s="7" t="s">
        <v>49</v>
      </c>
      <c r="E14" s="7" t="s">
        <v>46</v>
      </c>
      <c r="F14" s="9">
        <v>1</v>
      </c>
      <c r="G14" s="12"/>
      <c r="H14" s="9">
        <f>ROUND((G14*F14),2)</f>
      </c>
      <c r="O14">
        <f>rekapitulace!H6</f>
      </c>
      <c r="P14">
        <f>O14/100*H14</f>
      </c>
    </row>
    <row r="15" ht="127.5">
      <c r="D15" s="13" t="s">
        <v>50</v>
      </c>
    </row>
    <row r="16" spans="1:16" ht="12.75">
      <c r="A16" s="7">
        <v>3</v>
      </c>
      <c r="B16" s="7" t="s">
        <v>51</v>
      </c>
      <c r="C16" s="7" t="s">
        <v>44</v>
      </c>
      <c r="D16" s="7" t="s">
        <v>52</v>
      </c>
      <c r="E16" s="7" t="s">
        <v>46</v>
      </c>
      <c r="F16" s="9">
        <v>1</v>
      </c>
      <c r="G16" s="12"/>
      <c r="H16" s="9">
        <f>ROUND((G16*F16),2)</f>
      </c>
      <c r="O16">
        <f>rekapitulace!H8</f>
      </c>
      <c r="P16">
        <f>O16/100*H16</f>
      </c>
    </row>
    <row r="17" ht="382.5">
      <c r="D17" s="13" t="s">
        <v>53</v>
      </c>
    </row>
    <row r="18" spans="1:16" ht="12.75">
      <c r="A18" s="7">
        <v>4</v>
      </c>
      <c r="B18" s="7" t="s">
        <v>54</v>
      </c>
      <c r="C18" s="7" t="s">
        <v>44</v>
      </c>
      <c r="D18" s="7" t="s">
        <v>55</v>
      </c>
      <c r="E18" s="7" t="s">
        <v>56</v>
      </c>
      <c r="F18" s="9">
        <v>1</v>
      </c>
      <c r="G18" s="12"/>
      <c r="H18" s="9">
        <f>ROUND((G18*F18),2)</f>
      </c>
      <c r="O18">
        <f>rekapitulace!H8</f>
      </c>
      <c r="P18">
        <f>O18/100*H18</f>
      </c>
    </row>
    <row r="19" ht="76.5">
      <c r="D19" s="13" t="s">
        <v>57</v>
      </c>
    </row>
    <row r="20" spans="1:16" ht="12.75">
      <c r="A20" s="7">
        <v>5</v>
      </c>
      <c r="B20" s="7" t="s">
        <v>58</v>
      </c>
      <c r="C20" s="7" t="s">
        <v>24</v>
      </c>
      <c r="D20" s="7" t="s">
        <v>59</v>
      </c>
      <c r="E20" s="7" t="s">
        <v>46</v>
      </c>
      <c r="F20" s="9">
        <v>1</v>
      </c>
      <c r="G20" s="12"/>
      <c r="H20" s="9">
        <f>ROUND((G20*F20),2)</f>
      </c>
      <c r="O20">
        <f>rekapitulace!H6</f>
      </c>
      <c r="P20">
        <f>O20/100*H20</f>
      </c>
    </row>
    <row r="21" ht="344.25">
      <c r="D21" s="13" t="s">
        <v>60</v>
      </c>
    </row>
    <row r="22" spans="1:16" ht="12.75">
      <c r="A22" s="7">
        <v>6</v>
      </c>
      <c r="B22" s="7" t="s">
        <v>58</v>
      </c>
      <c r="C22" s="7" t="s">
        <v>34</v>
      </c>
      <c r="D22" s="7" t="s">
        <v>59</v>
      </c>
      <c r="E22" s="7" t="s">
        <v>46</v>
      </c>
      <c r="F22" s="9">
        <v>1</v>
      </c>
      <c r="G22" s="12"/>
      <c r="H22" s="9">
        <f>ROUND((G22*F22),2)</f>
      </c>
      <c r="O22">
        <f>rekapitulace!H6</f>
      </c>
      <c r="P22">
        <f>O22/100*H22</f>
      </c>
    </row>
    <row r="23" ht="127.5">
      <c r="D23" s="13" t="s">
        <v>61</v>
      </c>
    </row>
    <row r="24" spans="1:16" ht="12.75">
      <c r="A24" s="7">
        <v>7</v>
      </c>
      <c r="B24" s="7" t="s">
        <v>62</v>
      </c>
      <c r="C24" s="7" t="s">
        <v>44</v>
      </c>
      <c r="D24" s="7" t="s">
        <v>63</v>
      </c>
      <c r="E24" s="7" t="s">
        <v>46</v>
      </c>
      <c r="F24" s="9">
        <v>1</v>
      </c>
      <c r="G24" s="12"/>
      <c r="H24" s="9">
        <f>ROUND((G24*F24),2)</f>
      </c>
      <c r="O24">
        <f>rekapitulace!H8</f>
      </c>
      <c r="P24">
        <f>O24/100*H24</f>
      </c>
    </row>
    <row r="25" ht="409.5">
      <c r="D25" s="13" t="s">
        <v>64</v>
      </c>
    </row>
    <row r="26" spans="1:16" ht="12.75">
      <c r="A26" s="7">
        <v>8</v>
      </c>
      <c r="B26" s="7" t="s">
        <v>65</v>
      </c>
      <c r="C26" s="7" t="s">
        <v>66</v>
      </c>
      <c r="D26" s="7" t="s">
        <v>67</v>
      </c>
      <c r="E26" s="7" t="s">
        <v>46</v>
      </c>
      <c r="F26" s="9">
        <v>1</v>
      </c>
      <c r="G26" s="12"/>
      <c r="H26" s="9">
        <f>ROUND((G26*F26),2)</f>
      </c>
      <c r="O26">
        <f>rekapitulace!H8</f>
      </c>
      <c r="P26">
        <f>O26/100*H26</f>
      </c>
    </row>
    <row r="27" ht="409.5">
      <c r="D27" s="13" t="s">
        <v>68</v>
      </c>
    </row>
    <row r="28" spans="1:16" ht="12.75">
      <c r="A28" s="7">
        <v>9</v>
      </c>
      <c r="B28" s="7" t="s">
        <v>69</v>
      </c>
      <c r="C28" s="7" t="s">
        <v>44</v>
      </c>
      <c r="D28" s="7" t="s">
        <v>70</v>
      </c>
      <c r="E28" s="7" t="s">
        <v>46</v>
      </c>
      <c r="F28" s="9">
        <v>1</v>
      </c>
      <c r="G28" s="12"/>
      <c r="H28" s="9">
        <f>ROUND((G28*F28),2)</f>
      </c>
      <c r="O28">
        <f>rekapitulace!H6</f>
      </c>
      <c r="P28">
        <f>O28/100*H28</f>
      </c>
    </row>
    <row r="29" ht="51">
      <c r="D29" s="13" t="s">
        <v>71</v>
      </c>
    </row>
    <row r="30" spans="1:16" ht="12.75">
      <c r="A30" s="7">
        <v>10</v>
      </c>
      <c r="B30" s="7" t="s">
        <v>72</v>
      </c>
      <c r="C30" s="7" t="s">
        <v>44</v>
      </c>
      <c r="D30" s="7" t="s">
        <v>73</v>
      </c>
      <c r="E30" s="7" t="s">
        <v>56</v>
      </c>
      <c r="F30" s="9">
        <v>2</v>
      </c>
      <c r="G30" s="12"/>
      <c r="H30" s="9">
        <f>ROUND((G30*F30),2)</f>
      </c>
      <c r="O30">
        <f>rekapitulace!H8</f>
      </c>
      <c r="P30">
        <f>O30/100*H30</f>
      </c>
    </row>
    <row r="31" ht="25.5">
      <c r="D31" s="13" t="s">
        <v>74</v>
      </c>
    </row>
    <row r="32" spans="1:16" ht="12.75">
      <c r="A32" s="7">
        <v>11</v>
      </c>
      <c r="B32" s="7" t="s">
        <v>75</v>
      </c>
      <c r="C32" s="7" t="s">
        <v>44</v>
      </c>
      <c r="D32" s="7" t="s">
        <v>76</v>
      </c>
      <c r="E32" s="7" t="s">
        <v>46</v>
      </c>
      <c r="F32" s="9">
        <v>1</v>
      </c>
      <c r="G32" s="12"/>
      <c r="H32" s="9">
        <f>ROUND((G32*F32),2)</f>
      </c>
      <c r="O32">
        <f>rekapitulace!H8</f>
      </c>
      <c r="P32">
        <f>O32/100*H32</f>
      </c>
    </row>
    <row r="33" ht="409.5">
      <c r="D33" s="13" t="s">
        <v>77</v>
      </c>
    </row>
    <row r="34" spans="1:16" ht="12.75">
      <c r="A34" s="7">
        <v>12</v>
      </c>
      <c r="B34" s="7" t="s">
        <v>78</v>
      </c>
      <c r="C34" s="7" t="s">
        <v>44</v>
      </c>
      <c r="D34" s="7" t="s">
        <v>79</v>
      </c>
      <c r="E34" s="7" t="s">
        <v>46</v>
      </c>
      <c r="F34" s="9">
        <v>1</v>
      </c>
      <c r="G34" s="12"/>
      <c r="H34" s="9">
        <f>ROUND((G34*F34),2)</f>
      </c>
      <c r="O34">
        <f>rekapitulace!H6</f>
      </c>
      <c r="P34">
        <f>O34/100*H34</f>
      </c>
    </row>
    <row r="35" ht="153">
      <c r="D35" s="13" t="s">
        <v>80</v>
      </c>
    </row>
    <row r="36" spans="1:16" ht="12.75">
      <c r="A36" s="7">
        <v>13</v>
      </c>
      <c r="B36" s="7" t="s">
        <v>81</v>
      </c>
      <c r="C36" s="7" t="s">
        <v>44</v>
      </c>
      <c r="D36" s="7" t="s">
        <v>82</v>
      </c>
      <c r="E36" s="7" t="s">
        <v>46</v>
      </c>
      <c r="F36" s="9">
        <v>2</v>
      </c>
      <c r="G36" s="12"/>
      <c r="H36" s="9">
        <f>ROUND((G36*F36),2)</f>
      </c>
      <c r="O36">
        <f>rekapitulace!H8</f>
      </c>
      <c r="P36">
        <f>O36/100*H36</f>
      </c>
    </row>
    <row r="37" ht="76.5">
      <c r="D37" s="13" t="s">
        <v>83</v>
      </c>
    </row>
    <row r="38" spans="1:16" ht="12.75" customHeight="1">
      <c r="A38" s="14"/>
      <c r="B38" s="14"/>
      <c r="C38" s="14" t="s">
        <v>42</v>
      </c>
      <c r="D38" s="14" t="s">
        <v>41</v>
      </c>
      <c r="E38" s="14"/>
      <c r="F38" s="14"/>
      <c r="G38" s="14"/>
      <c r="H38" s="14">
        <f>SUM(H12:H37)</f>
      </c>
      <c r="P38">
        <f>ROUND(SUM(P12:P37),2)</f>
      </c>
    </row>
    <row r="40" spans="1:16" ht="12.75" customHeight="1">
      <c r="A40" s="14"/>
      <c r="B40" s="14"/>
      <c r="C40" s="14"/>
      <c r="D40" s="14" t="s">
        <v>84</v>
      </c>
      <c r="E40" s="14"/>
      <c r="F40" s="14"/>
      <c r="G40" s="14"/>
      <c r="H40" s="14">
        <f>+H38</f>
      </c>
      <c r="P40">
        <f>+P38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85</v>
      </c>
      <c r="D5" s="5" t="s">
        <v>86</v>
      </c>
      <c r="E5" s="5"/>
    </row>
    <row r="6" spans="1:5" ht="12.75" customHeight="1">
      <c r="A6" t="s">
        <v>18</v>
      </c>
      <c r="C6" s="5" t="s">
        <v>85</v>
      </c>
      <c r="D6" s="5" t="s">
        <v>86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87</v>
      </c>
      <c r="C12" s="7" t="s">
        <v>24</v>
      </c>
      <c r="D12" s="7" t="s">
        <v>88</v>
      </c>
      <c r="E12" s="7" t="s">
        <v>46</v>
      </c>
      <c r="F12" s="9">
        <v>1</v>
      </c>
      <c r="G12" s="12"/>
      <c r="H12" s="9">
        <f>ROUND((G12*F12),2)</f>
      </c>
      <c r="O12">
        <f>rekapitulace!H8</f>
      </c>
      <c r="P12">
        <f>O12/100*H12</f>
      </c>
    </row>
    <row r="13" ht="409.5">
      <c r="D13" s="13" t="s">
        <v>89</v>
      </c>
    </row>
    <row r="14" spans="1:16" ht="12.75">
      <c r="A14" s="7">
        <v>2</v>
      </c>
      <c r="B14" s="7" t="s">
        <v>87</v>
      </c>
      <c r="C14" s="7" t="s">
        <v>34</v>
      </c>
      <c r="D14" s="7" t="s">
        <v>88</v>
      </c>
      <c r="E14" s="7" t="s">
        <v>46</v>
      </c>
      <c r="F14" s="9">
        <v>1</v>
      </c>
      <c r="G14" s="12"/>
      <c r="H14" s="9">
        <f>ROUND((G14*F14),2)</f>
      </c>
      <c r="O14">
        <f>rekapitulace!H8</f>
      </c>
      <c r="P14">
        <f>O14/100*H14</f>
      </c>
    </row>
    <row r="15" ht="409.5">
      <c r="D15" s="13" t="s">
        <v>90</v>
      </c>
    </row>
    <row r="16" spans="1:16" ht="12.75">
      <c r="A16" s="7">
        <v>3</v>
      </c>
      <c r="B16" s="7" t="s">
        <v>87</v>
      </c>
      <c r="C16" s="7" t="s">
        <v>35</v>
      </c>
      <c r="D16" s="7" t="s">
        <v>88</v>
      </c>
      <c r="E16" s="7" t="s">
        <v>46</v>
      </c>
      <c r="F16" s="9">
        <v>1</v>
      </c>
      <c r="G16" s="12"/>
      <c r="H16" s="9">
        <f>ROUND((G16*F16),2)</f>
      </c>
      <c r="O16">
        <f>rekapitulace!H8</f>
      </c>
      <c r="P16">
        <f>O16/100*H16</f>
      </c>
    </row>
    <row r="17" ht="344.25">
      <c r="D17" s="13" t="s">
        <v>91</v>
      </c>
    </row>
    <row r="18" spans="1:16" ht="12.75">
      <c r="A18" s="7">
        <v>4</v>
      </c>
      <c r="B18" s="7" t="s">
        <v>87</v>
      </c>
      <c r="C18" s="7" t="s">
        <v>36</v>
      </c>
      <c r="D18" s="7" t="s">
        <v>88</v>
      </c>
      <c r="E18" s="7" t="s">
        <v>46</v>
      </c>
      <c r="F18" s="9">
        <v>1</v>
      </c>
      <c r="G18" s="12"/>
      <c r="H18" s="9">
        <f>ROUND((G18*F18),2)</f>
      </c>
      <c r="O18">
        <f>rekapitulace!H8</f>
      </c>
      <c r="P18">
        <f>O18/100*H18</f>
      </c>
    </row>
    <row r="19" ht="357">
      <c r="D19" s="13" t="s">
        <v>92</v>
      </c>
    </row>
    <row r="20" spans="1:16" ht="12.75">
      <c r="A20" s="7">
        <v>5</v>
      </c>
      <c r="B20" s="7" t="s">
        <v>87</v>
      </c>
      <c r="C20" s="7" t="s">
        <v>37</v>
      </c>
      <c r="D20" s="7" t="s">
        <v>88</v>
      </c>
      <c r="E20" s="7" t="s">
        <v>46</v>
      </c>
      <c r="F20" s="9">
        <v>1</v>
      </c>
      <c r="G20" s="12"/>
      <c r="H20" s="9">
        <f>ROUND((G20*F20),2)</f>
      </c>
      <c r="O20">
        <f>rekapitulace!H8</f>
      </c>
      <c r="P20">
        <f>O20/100*H20</f>
      </c>
    </row>
    <row r="21" ht="357">
      <c r="D21" s="13" t="s">
        <v>93</v>
      </c>
    </row>
    <row r="22" spans="1:16" ht="12.75" customHeight="1">
      <c r="A22" s="14"/>
      <c r="B22" s="14"/>
      <c r="C22" s="14" t="s">
        <v>42</v>
      </c>
      <c r="D22" s="14" t="s">
        <v>41</v>
      </c>
      <c r="E22" s="14"/>
      <c r="F22" s="14"/>
      <c r="G22" s="14"/>
      <c r="H22" s="14">
        <f>SUM(H12:H21)</f>
      </c>
      <c r="P22">
        <f>ROUND(SUM(P12:P21),2)</f>
      </c>
    </row>
    <row r="24" spans="1:16" ht="12.75" customHeight="1">
      <c r="A24" s="14"/>
      <c r="B24" s="14"/>
      <c r="C24" s="14"/>
      <c r="D24" s="14" t="s">
        <v>84</v>
      </c>
      <c r="E24" s="14"/>
      <c r="F24" s="14"/>
      <c r="G24" s="14"/>
      <c r="H24" s="14">
        <f>+H22</f>
      </c>
      <c r="P24">
        <f>+P22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94</v>
      </c>
      <c r="D5" s="5" t="s">
        <v>95</v>
      </c>
      <c r="E5" s="5"/>
    </row>
    <row r="6" spans="1:5" ht="12.75" customHeight="1">
      <c r="A6" t="s">
        <v>18</v>
      </c>
      <c r="C6" s="5" t="s">
        <v>94</v>
      </c>
      <c r="D6" s="5" t="s">
        <v>95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96</v>
      </c>
      <c r="C12" s="7" t="s">
        <v>44</v>
      </c>
      <c r="D12" s="7" t="s">
        <v>97</v>
      </c>
      <c r="E12" s="7" t="s">
        <v>98</v>
      </c>
      <c r="F12" s="9">
        <v>16.15</v>
      </c>
      <c r="G12" s="12"/>
      <c r="H12" s="9">
        <f>ROUND((G12*F12),2)</f>
      </c>
      <c r="O12">
        <f>rekapitulace!H8</f>
      </c>
      <c r="P12">
        <f>O12/100*H12</f>
      </c>
    </row>
    <row r="13" ht="140.25">
      <c r="D13" s="13" t="s">
        <v>99</v>
      </c>
    </row>
    <row r="14" spans="1:16" ht="12.75">
      <c r="A14" s="7">
        <v>2</v>
      </c>
      <c r="B14" s="7" t="s">
        <v>100</v>
      </c>
      <c r="C14" s="7" t="s">
        <v>44</v>
      </c>
      <c r="D14" s="7" t="s">
        <v>101</v>
      </c>
      <c r="E14" s="7" t="s">
        <v>98</v>
      </c>
      <c r="F14" s="9">
        <v>83.74</v>
      </c>
      <c r="G14" s="12"/>
      <c r="H14" s="9">
        <f>ROUND((G14*F14),2)</f>
      </c>
      <c r="O14">
        <f>rekapitulace!H8</f>
      </c>
      <c r="P14">
        <f>O14/100*H14</f>
      </c>
    </row>
    <row r="15" ht="89.25">
      <c r="D15" s="13" t="s">
        <v>102</v>
      </c>
    </row>
    <row r="16" spans="1:16" ht="12.75">
      <c r="A16" s="7">
        <v>3</v>
      </c>
      <c r="B16" s="7" t="s">
        <v>103</v>
      </c>
      <c r="C16" s="7" t="s">
        <v>44</v>
      </c>
      <c r="D16" s="7" t="s">
        <v>104</v>
      </c>
      <c r="E16" s="7" t="s">
        <v>98</v>
      </c>
      <c r="F16" s="9">
        <v>6.03</v>
      </c>
      <c r="G16" s="12"/>
      <c r="H16" s="9">
        <f>ROUND((G16*F16),2)</f>
      </c>
      <c r="O16">
        <f>rekapitulace!H8</f>
      </c>
      <c r="P16">
        <f>O16/100*H16</f>
      </c>
    </row>
    <row r="17" ht="63.75">
      <c r="D17" s="13" t="s">
        <v>105</v>
      </c>
    </row>
    <row r="18" spans="1:16" ht="12.75">
      <c r="A18" s="7">
        <v>4</v>
      </c>
      <c r="B18" s="7" t="s">
        <v>106</v>
      </c>
      <c r="C18" s="7" t="s">
        <v>44</v>
      </c>
      <c r="D18" s="7" t="s">
        <v>107</v>
      </c>
      <c r="E18" s="7" t="s">
        <v>56</v>
      </c>
      <c r="F18" s="9">
        <v>3</v>
      </c>
      <c r="G18" s="12"/>
      <c r="H18" s="9">
        <f>ROUND((G18*F18),2)</f>
      </c>
      <c r="O18">
        <f>rekapitulace!H8</f>
      </c>
      <c r="P18">
        <f>O18/100*H18</f>
      </c>
    </row>
    <row r="19" ht="102">
      <c r="D19" s="13" t="s">
        <v>108</v>
      </c>
    </row>
    <row r="20" spans="1:16" ht="12.75" customHeight="1">
      <c r="A20" s="14"/>
      <c r="B20" s="14"/>
      <c r="C20" s="14" t="s">
        <v>42</v>
      </c>
      <c r="D20" s="14" t="s">
        <v>41</v>
      </c>
      <c r="E20" s="14"/>
      <c r="F20" s="14"/>
      <c r="G20" s="14"/>
      <c r="H20" s="14">
        <f>SUM(H12:H19)</f>
      </c>
      <c r="P20">
        <f>ROUND(SUM(P12:P19),2)</f>
      </c>
    </row>
    <row r="22" spans="1:8" ht="12.75" customHeight="1">
      <c r="A22" s="8"/>
      <c r="B22" s="8"/>
      <c r="C22" s="8" t="s">
        <v>24</v>
      </c>
      <c r="D22" s="8" t="s">
        <v>109</v>
      </c>
      <c r="E22" s="8"/>
      <c r="F22" s="10"/>
      <c r="G22" s="8"/>
      <c r="H22" s="10"/>
    </row>
    <row r="23" spans="1:16" ht="12.75">
      <c r="A23" s="7">
        <v>5</v>
      </c>
      <c r="B23" s="7" t="s">
        <v>110</v>
      </c>
      <c r="C23" s="7" t="s">
        <v>44</v>
      </c>
      <c r="D23" s="7" t="s">
        <v>111</v>
      </c>
      <c r="E23" s="7" t="s">
        <v>112</v>
      </c>
      <c r="F23" s="9">
        <v>1177.74</v>
      </c>
      <c r="G23" s="12"/>
      <c r="H23" s="9">
        <f>ROUND((G23*F23),2)</f>
      </c>
      <c r="O23">
        <f>rekapitulace!H8</f>
      </c>
      <c r="P23">
        <f>O23/100*H23</f>
      </c>
    </row>
    <row r="24" ht="395.25">
      <c r="D24" s="13" t="s">
        <v>113</v>
      </c>
    </row>
    <row r="25" spans="1:16" ht="12.75">
      <c r="A25" s="7">
        <v>6</v>
      </c>
      <c r="B25" s="7" t="s">
        <v>114</v>
      </c>
      <c r="C25" s="7" t="s">
        <v>44</v>
      </c>
      <c r="D25" s="7" t="s">
        <v>115</v>
      </c>
      <c r="E25" s="7" t="s">
        <v>112</v>
      </c>
      <c r="F25" s="9">
        <v>90</v>
      </c>
      <c r="G25" s="12"/>
      <c r="H25" s="9">
        <f>ROUND((G25*F25),2)</f>
      </c>
      <c r="O25">
        <f>rekapitulace!H8</f>
      </c>
      <c r="P25">
        <f>O25/100*H25</f>
      </c>
    </row>
    <row r="26" ht="140.25">
      <c r="D26" s="13" t="s">
        <v>116</v>
      </c>
    </row>
    <row r="27" spans="1:16" ht="12.75">
      <c r="A27" s="7">
        <v>7</v>
      </c>
      <c r="B27" s="7" t="s">
        <v>117</v>
      </c>
      <c r="C27" s="7" t="s">
        <v>44</v>
      </c>
      <c r="D27" s="7" t="s">
        <v>118</v>
      </c>
      <c r="E27" s="7" t="s">
        <v>112</v>
      </c>
      <c r="F27" s="9">
        <v>47.85</v>
      </c>
      <c r="G27" s="12"/>
      <c r="H27" s="9">
        <f>ROUND((G27*F27),2)</f>
      </c>
      <c r="O27">
        <f>rekapitulace!H8</f>
      </c>
      <c r="P27">
        <f>O27/100*H27</f>
      </c>
    </row>
    <row r="28" ht="191.25">
      <c r="D28" s="13" t="s">
        <v>119</v>
      </c>
    </row>
    <row r="29" spans="1:16" ht="12.75">
      <c r="A29" s="7">
        <v>8</v>
      </c>
      <c r="B29" s="7" t="s">
        <v>120</v>
      </c>
      <c r="C29" s="7" t="s">
        <v>44</v>
      </c>
      <c r="D29" s="7" t="s">
        <v>121</v>
      </c>
      <c r="E29" s="7" t="s">
        <v>56</v>
      </c>
      <c r="F29" s="9">
        <v>4</v>
      </c>
      <c r="G29" s="12"/>
      <c r="H29" s="9">
        <f>ROUND((G29*F29),2)</f>
      </c>
      <c r="O29">
        <f>rekapitulace!H8</f>
      </c>
      <c r="P29">
        <f>O29/100*H29</f>
      </c>
    </row>
    <row r="30" ht="140.25">
      <c r="D30" s="13" t="s">
        <v>122</v>
      </c>
    </row>
    <row r="31" spans="1:16" ht="12.75">
      <c r="A31" s="7">
        <v>9</v>
      </c>
      <c r="B31" s="7" t="s">
        <v>123</v>
      </c>
      <c r="C31" s="7" t="s">
        <v>44</v>
      </c>
      <c r="D31" s="7" t="s">
        <v>124</v>
      </c>
      <c r="E31" s="7" t="s">
        <v>56</v>
      </c>
      <c r="F31" s="9">
        <v>9</v>
      </c>
      <c r="G31" s="12"/>
      <c r="H31" s="9">
        <f>ROUND((G31*F31),2)</f>
      </c>
      <c r="O31">
        <f>rekapitulace!H8</f>
      </c>
      <c r="P31">
        <f>O31/100*H31</f>
      </c>
    </row>
    <row r="32" ht="369.75">
      <c r="D32" s="13" t="s">
        <v>125</v>
      </c>
    </row>
    <row r="33" spans="1:16" ht="12.75">
      <c r="A33" s="7">
        <v>10</v>
      </c>
      <c r="B33" s="7" t="s">
        <v>126</v>
      </c>
      <c r="C33" s="7" t="s">
        <v>44</v>
      </c>
      <c r="D33" s="7" t="s">
        <v>127</v>
      </c>
      <c r="E33" s="7" t="s">
        <v>98</v>
      </c>
      <c r="F33" s="9">
        <v>0.93</v>
      </c>
      <c r="G33" s="12"/>
      <c r="H33" s="9">
        <f>ROUND((G33*F33),2)</f>
      </c>
      <c r="O33">
        <f>rekapitulace!H8</f>
      </c>
      <c r="P33">
        <f>O33/100*H33</f>
      </c>
    </row>
    <row r="34" ht="409.5">
      <c r="D34" s="13" t="s">
        <v>128</v>
      </c>
    </row>
    <row r="35" spans="1:16" ht="12.75">
      <c r="A35" s="7">
        <v>11</v>
      </c>
      <c r="B35" s="7" t="s">
        <v>129</v>
      </c>
      <c r="C35" s="7" t="s">
        <v>44</v>
      </c>
      <c r="D35" s="7" t="s">
        <v>130</v>
      </c>
      <c r="E35" s="7" t="s">
        <v>98</v>
      </c>
      <c r="F35" s="9">
        <v>4.24</v>
      </c>
      <c r="G35" s="12"/>
      <c r="H35" s="9">
        <f>ROUND((G35*F35),2)</f>
      </c>
      <c r="O35">
        <f>rekapitulace!H8</f>
      </c>
      <c r="P35">
        <f>O35/100*H35</f>
      </c>
    </row>
    <row r="36" ht="344.25">
      <c r="D36" s="13" t="s">
        <v>131</v>
      </c>
    </row>
    <row r="37" spans="1:16" ht="12.75">
      <c r="A37" s="7">
        <v>12</v>
      </c>
      <c r="B37" s="7" t="s">
        <v>132</v>
      </c>
      <c r="C37" s="7" t="s">
        <v>44</v>
      </c>
      <c r="D37" s="7" t="s">
        <v>133</v>
      </c>
      <c r="E37" s="7" t="s">
        <v>98</v>
      </c>
      <c r="F37" s="9">
        <v>107.9</v>
      </c>
      <c r="G37" s="12"/>
      <c r="H37" s="9">
        <f>ROUND((G37*F37),2)</f>
      </c>
      <c r="O37">
        <f>rekapitulace!H8</f>
      </c>
      <c r="P37">
        <f>O37/100*H37</f>
      </c>
    </row>
    <row r="38" ht="409.5">
      <c r="D38" s="13" t="s">
        <v>134</v>
      </c>
    </row>
    <row r="39" spans="1:16" ht="12.75">
      <c r="A39" s="7">
        <v>13</v>
      </c>
      <c r="B39" s="7" t="s">
        <v>135</v>
      </c>
      <c r="C39" s="7" t="s">
        <v>44</v>
      </c>
      <c r="D39" s="7" t="s">
        <v>136</v>
      </c>
      <c r="E39" s="7" t="s">
        <v>98</v>
      </c>
      <c r="F39" s="9">
        <v>9.57</v>
      </c>
      <c r="G39" s="12"/>
      <c r="H39" s="9">
        <f>ROUND((G39*F39),2)</f>
      </c>
      <c r="O39">
        <f>rekapitulace!H8</f>
      </c>
      <c r="P39">
        <f>O39/100*H39</f>
      </c>
    </row>
    <row r="40" ht="165.75">
      <c r="D40" s="13" t="s">
        <v>137</v>
      </c>
    </row>
    <row r="41" spans="1:16" ht="12.75" customHeight="1">
      <c r="A41" s="14"/>
      <c r="B41" s="14"/>
      <c r="C41" s="14" t="s">
        <v>24</v>
      </c>
      <c r="D41" s="14" t="s">
        <v>109</v>
      </c>
      <c r="E41" s="14"/>
      <c r="F41" s="14"/>
      <c r="G41" s="14"/>
      <c r="H41" s="14">
        <f>SUM(H23:H40)</f>
      </c>
      <c r="P41">
        <f>ROUND(SUM(P23:P40),2)</f>
      </c>
    </row>
    <row r="43" spans="1:8" ht="12.75" customHeight="1">
      <c r="A43" s="8"/>
      <c r="B43" s="8"/>
      <c r="C43" s="8" t="s">
        <v>34</v>
      </c>
      <c r="D43" s="8" t="s">
        <v>138</v>
      </c>
      <c r="E43" s="8"/>
      <c r="F43" s="10"/>
      <c r="G43" s="8"/>
      <c r="H43" s="10"/>
    </row>
    <row r="44" spans="1:16" ht="12.75">
      <c r="A44" s="7">
        <v>14</v>
      </c>
      <c r="B44" s="7" t="s">
        <v>139</v>
      </c>
      <c r="C44" s="7" t="s">
        <v>44</v>
      </c>
      <c r="D44" s="7" t="s">
        <v>140</v>
      </c>
      <c r="E44" s="7" t="s">
        <v>98</v>
      </c>
      <c r="F44" s="9">
        <v>0.89</v>
      </c>
      <c r="G44" s="12"/>
      <c r="H44" s="9">
        <f>ROUND((G44*F44),2)</f>
      </c>
      <c r="O44">
        <f>rekapitulace!H8</f>
      </c>
      <c r="P44">
        <f>O44/100*H44</f>
      </c>
    </row>
    <row r="45" ht="357">
      <c r="D45" s="13" t="s">
        <v>141</v>
      </c>
    </row>
    <row r="46" spans="1:16" ht="12.75" customHeight="1">
      <c r="A46" s="14"/>
      <c r="B46" s="14"/>
      <c r="C46" s="14" t="s">
        <v>34</v>
      </c>
      <c r="D46" s="14" t="s">
        <v>138</v>
      </c>
      <c r="E46" s="14"/>
      <c r="F46" s="14"/>
      <c r="G46" s="14"/>
      <c r="H46" s="14">
        <f>SUM(H44:H45)</f>
      </c>
      <c r="P46">
        <f>ROUND(SUM(P44:P45),2)</f>
      </c>
    </row>
    <row r="48" spans="1:8" ht="12.75" customHeight="1">
      <c r="A48" s="8"/>
      <c r="B48" s="8"/>
      <c r="C48" s="8" t="s">
        <v>35</v>
      </c>
      <c r="D48" s="8" t="s">
        <v>142</v>
      </c>
      <c r="E48" s="8"/>
      <c r="F48" s="10"/>
      <c r="G48" s="8"/>
      <c r="H48" s="10"/>
    </row>
    <row r="49" spans="1:16" ht="12.75">
      <c r="A49" s="7">
        <v>15</v>
      </c>
      <c r="B49" s="7" t="s">
        <v>143</v>
      </c>
      <c r="C49" s="7" t="s">
        <v>44</v>
      </c>
      <c r="D49" s="7" t="s">
        <v>144</v>
      </c>
      <c r="E49" s="7" t="s">
        <v>145</v>
      </c>
      <c r="F49" s="9">
        <v>1680</v>
      </c>
      <c r="G49" s="12"/>
      <c r="H49" s="9">
        <f>ROUND((G49*F49),2)</f>
      </c>
      <c r="O49">
        <f>rekapitulace!H8</f>
      </c>
      <c r="P49">
        <f>O49/100*H49</f>
      </c>
    </row>
    <row r="50" ht="102">
      <c r="D50" s="13" t="s">
        <v>146</v>
      </c>
    </row>
    <row r="51" spans="1:16" ht="12.75">
      <c r="A51" s="7">
        <v>16</v>
      </c>
      <c r="B51" s="7" t="s">
        <v>147</v>
      </c>
      <c r="C51" s="7" t="s">
        <v>44</v>
      </c>
      <c r="D51" s="7" t="s">
        <v>148</v>
      </c>
      <c r="E51" s="7" t="s">
        <v>98</v>
      </c>
      <c r="F51" s="9">
        <v>87.08</v>
      </c>
      <c r="G51" s="12"/>
      <c r="H51" s="9">
        <f>ROUND((G51*F51),2)</f>
      </c>
      <c r="O51">
        <f>rekapitulace!H8</f>
      </c>
      <c r="P51">
        <f>O51/100*H51</f>
      </c>
    </row>
    <row r="52" ht="165.75">
      <c r="D52" s="13" t="s">
        <v>149</v>
      </c>
    </row>
    <row r="53" spans="1:16" ht="12.75">
      <c r="A53" s="7">
        <v>17</v>
      </c>
      <c r="B53" s="7" t="s">
        <v>150</v>
      </c>
      <c r="C53" s="7" t="s">
        <v>44</v>
      </c>
      <c r="D53" s="7" t="s">
        <v>151</v>
      </c>
      <c r="E53" s="7" t="s">
        <v>152</v>
      </c>
      <c r="F53" s="9">
        <v>13.93</v>
      </c>
      <c r="G53" s="12"/>
      <c r="H53" s="9">
        <f>ROUND((G53*F53),2)</f>
      </c>
      <c r="O53">
        <f>rekapitulace!H8</f>
      </c>
      <c r="P53">
        <f>O53/100*H53</f>
      </c>
    </row>
    <row r="54" ht="140.25">
      <c r="D54" s="13" t="s">
        <v>153</v>
      </c>
    </row>
    <row r="55" spans="1:16" ht="12.75">
      <c r="A55" s="7">
        <v>18</v>
      </c>
      <c r="B55" s="7" t="s">
        <v>154</v>
      </c>
      <c r="C55" s="7" t="s">
        <v>44</v>
      </c>
      <c r="D55" s="7" t="s">
        <v>155</v>
      </c>
      <c r="E55" s="7" t="s">
        <v>98</v>
      </c>
      <c r="F55" s="9">
        <v>9.56</v>
      </c>
      <c r="G55" s="12"/>
      <c r="H55" s="9">
        <f>ROUND((G55*F55),2)</f>
      </c>
      <c r="O55">
        <f>rekapitulace!H8</f>
      </c>
      <c r="P55">
        <f>O55/100*H55</f>
      </c>
    </row>
    <row r="56" ht="318.75">
      <c r="D56" s="13" t="s">
        <v>156</v>
      </c>
    </row>
    <row r="57" spans="1:16" ht="12.75" customHeight="1">
      <c r="A57" s="14"/>
      <c r="B57" s="14"/>
      <c r="C57" s="14" t="s">
        <v>35</v>
      </c>
      <c r="D57" s="14" t="s">
        <v>142</v>
      </c>
      <c r="E57" s="14"/>
      <c r="F57" s="14"/>
      <c r="G57" s="14"/>
      <c r="H57" s="14">
        <f>SUM(H49:H56)</f>
      </c>
      <c r="P57">
        <f>ROUND(SUM(P49:P56),2)</f>
      </c>
    </row>
    <row r="59" spans="1:8" ht="12.75" customHeight="1">
      <c r="A59" s="8"/>
      <c r="B59" s="8"/>
      <c r="C59" s="8" t="s">
        <v>36</v>
      </c>
      <c r="D59" s="8" t="s">
        <v>157</v>
      </c>
      <c r="E59" s="8"/>
      <c r="F59" s="10"/>
      <c r="G59" s="8"/>
      <c r="H59" s="10"/>
    </row>
    <row r="60" spans="1:16" ht="12.75">
      <c r="A60" s="7">
        <v>19</v>
      </c>
      <c r="B60" s="7" t="s">
        <v>158</v>
      </c>
      <c r="C60" s="7" t="s">
        <v>44</v>
      </c>
      <c r="D60" s="7" t="s">
        <v>159</v>
      </c>
      <c r="E60" s="7" t="s">
        <v>56</v>
      </c>
      <c r="F60" s="9">
        <v>8</v>
      </c>
      <c r="G60" s="12"/>
      <c r="H60" s="9">
        <f>ROUND((G60*F60),2)</f>
      </c>
      <c r="O60">
        <f>rekapitulace!H8</f>
      </c>
      <c r="P60">
        <f>O60/100*H60</f>
      </c>
    </row>
    <row r="61" ht="89.25">
      <c r="D61" s="13" t="s">
        <v>160</v>
      </c>
    </row>
    <row r="62" spans="1:16" ht="12.75">
      <c r="A62" s="7">
        <v>20</v>
      </c>
      <c r="B62" s="7" t="s">
        <v>161</v>
      </c>
      <c r="C62" s="7" t="s">
        <v>44</v>
      </c>
      <c r="D62" s="7" t="s">
        <v>162</v>
      </c>
      <c r="E62" s="7" t="s">
        <v>98</v>
      </c>
      <c r="F62" s="9">
        <v>1.17</v>
      </c>
      <c r="G62" s="12"/>
      <c r="H62" s="9">
        <f>ROUND((G62*F62),2)</f>
      </c>
      <c r="O62">
        <f>rekapitulace!H8</f>
      </c>
      <c r="P62">
        <f>O62/100*H62</f>
      </c>
    </row>
    <row r="63" ht="89.25">
      <c r="D63" s="13" t="s">
        <v>163</v>
      </c>
    </row>
    <row r="64" spans="1:16" ht="12.75">
      <c r="A64" s="7">
        <v>21</v>
      </c>
      <c r="B64" s="7" t="s">
        <v>164</v>
      </c>
      <c r="C64" s="7" t="s">
        <v>44</v>
      </c>
      <c r="D64" s="7" t="s">
        <v>165</v>
      </c>
      <c r="E64" s="7" t="s">
        <v>98</v>
      </c>
      <c r="F64" s="9">
        <v>1.17</v>
      </c>
      <c r="G64" s="12"/>
      <c r="H64" s="9">
        <f>ROUND((G64*F64),2)</f>
      </c>
      <c r="O64">
        <f>rekapitulace!H8</f>
      </c>
      <c r="P64">
        <f>O64/100*H64</f>
      </c>
    </row>
    <row r="65" ht="242.25">
      <c r="D65" s="13" t="s">
        <v>166</v>
      </c>
    </row>
    <row r="66" spans="1:16" ht="12.75">
      <c r="A66" s="7">
        <v>22</v>
      </c>
      <c r="B66" s="7" t="s">
        <v>167</v>
      </c>
      <c r="C66" s="7" t="s">
        <v>44</v>
      </c>
      <c r="D66" s="7" t="s">
        <v>168</v>
      </c>
      <c r="E66" s="7" t="s">
        <v>112</v>
      </c>
      <c r="F66" s="9">
        <v>170.88</v>
      </c>
      <c r="G66" s="12"/>
      <c r="H66" s="9">
        <f>ROUND((G66*F66),2)</f>
      </c>
      <c r="O66">
        <f>rekapitulace!H8</f>
      </c>
      <c r="P66">
        <f>O66/100*H66</f>
      </c>
    </row>
    <row r="67" ht="267.75">
      <c r="D67" s="13" t="s">
        <v>169</v>
      </c>
    </row>
    <row r="68" spans="1:16" ht="12.75" customHeight="1">
      <c r="A68" s="14"/>
      <c r="B68" s="14"/>
      <c r="C68" s="14" t="s">
        <v>36</v>
      </c>
      <c r="D68" s="14" t="s">
        <v>157</v>
      </c>
      <c r="E68" s="14"/>
      <c r="F68" s="14"/>
      <c r="G68" s="14"/>
      <c r="H68" s="14">
        <f>SUM(H60:H67)</f>
      </c>
      <c r="P68">
        <f>ROUND(SUM(P60:P67),2)</f>
      </c>
    </row>
    <row r="70" spans="1:8" ht="12.75" customHeight="1">
      <c r="A70" s="8"/>
      <c r="B70" s="8"/>
      <c r="C70" s="8" t="s">
        <v>37</v>
      </c>
      <c r="D70" s="8" t="s">
        <v>170</v>
      </c>
      <c r="E70" s="8"/>
      <c r="F70" s="10"/>
      <c r="G70" s="8"/>
      <c r="H70" s="10"/>
    </row>
    <row r="71" spans="1:16" ht="12.75">
      <c r="A71" s="7">
        <v>23</v>
      </c>
      <c r="B71" s="7" t="s">
        <v>171</v>
      </c>
      <c r="C71" s="7" t="s">
        <v>44</v>
      </c>
      <c r="D71" s="7" t="s">
        <v>172</v>
      </c>
      <c r="E71" s="7" t="s">
        <v>112</v>
      </c>
      <c r="F71" s="9">
        <v>144</v>
      </c>
      <c r="G71" s="12"/>
      <c r="H71" s="9">
        <f>ROUND((G71*F71),2)</f>
      </c>
      <c r="O71">
        <f>rekapitulace!H8</f>
      </c>
      <c r="P71">
        <f>O71/100*H71</f>
      </c>
    </row>
    <row r="72" ht="89.25">
      <c r="D72" s="13" t="s">
        <v>173</v>
      </c>
    </row>
    <row r="73" spans="1:16" ht="12.75">
      <c r="A73" s="7">
        <v>24</v>
      </c>
      <c r="B73" s="7" t="s">
        <v>174</v>
      </c>
      <c r="C73" s="7" t="s">
        <v>44</v>
      </c>
      <c r="D73" s="7" t="s">
        <v>175</v>
      </c>
      <c r="E73" s="7" t="s">
        <v>112</v>
      </c>
      <c r="F73" s="9">
        <v>1282.5</v>
      </c>
      <c r="G73" s="12"/>
      <c r="H73" s="9">
        <f>ROUND((G73*F73),2)</f>
      </c>
      <c r="O73">
        <f>rekapitulace!H8</f>
      </c>
      <c r="P73">
        <f>O73/100*H73</f>
      </c>
    </row>
    <row r="74" ht="229.5">
      <c r="D74" s="13" t="s">
        <v>176</v>
      </c>
    </row>
    <row r="75" spans="1:16" ht="12.75">
      <c r="A75" s="7">
        <v>25</v>
      </c>
      <c r="B75" s="7" t="s">
        <v>177</v>
      </c>
      <c r="C75" s="7" t="s">
        <v>44</v>
      </c>
      <c r="D75" s="7" t="s">
        <v>178</v>
      </c>
      <c r="E75" s="7" t="s">
        <v>112</v>
      </c>
      <c r="F75" s="9">
        <v>154.5</v>
      </c>
      <c r="G75" s="12"/>
      <c r="H75" s="9">
        <f>ROUND((G75*F75),2)</f>
      </c>
      <c r="O75">
        <f>rekapitulace!H8</f>
      </c>
      <c r="P75">
        <f>O75/100*H75</f>
      </c>
    </row>
    <row r="76" ht="165.75">
      <c r="D76" s="13" t="s">
        <v>179</v>
      </c>
    </row>
    <row r="77" spans="1:16" ht="12.75">
      <c r="A77" s="7">
        <v>26</v>
      </c>
      <c r="B77" s="7" t="s">
        <v>180</v>
      </c>
      <c r="C77" s="7" t="s">
        <v>44</v>
      </c>
      <c r="D77" s="7" t="s">
        <v>181</v>
      </c>
      <c r="E77" s="7" t="s">
        <v>112</v>
      </c>
      <c r="F77" s="9">
        <v>154.5</v>
      </c>
      <c r="G77" s="12"/>
      <c r="H77" s="9">
        <f>ROUND((G77*F77),2)</f>
      </c>
      <c r="O77">
        <f>rekapitulace!H8</f>
      </c>
      <c r="P77">
        <f>O77/100*H77</f>
      </c>
    </row>
    <row r="78" ht="140.25">
      <c r="D78" s="13" t="s">
        <v>182</v>
      </c>
    </row>
    <row r="79" spans="1:16" ht="12.75">
      <c r="A79" s="7">
        <v>27</v>
      </c>
      <c r="B79" s="7" t="s">
        <v>183</v>
      </c>
      <c r="C79" s="7" t="s">
        <v>44</v>
      </c>
      <c r="D79" s="7" t="s">
        <v>184</v>
      </c>
      <c r="E79" s="7" t="s">
        <v>112</v>
      </c>
      <c r="F79" s="9">
        <v>144</v>
      </c>
      <c r="G79" s="12"/>
      <c r="H79" s="9">
        <f>ROUND((G79*F79),2)</f>
      </c>
      <c r="O79">
        <f>rekapitulace!H8</f>
      </c>
      <c r="P79">
        <f>O79/100*H79</f>
      </c>
    </row>
    <row r="80" ht="140.25">
      <c r="D80" s="13" t="s">
        <v>185</v>
      </c>
    </row>
    <row r="81" spans="1:16" ht="12.75">
      <c r="A81" s="7">
        <v>28</v>
      </c>
      <c r="B81" s="7" t="s">
        <v>186</v>
      </c>
      <c r="C81" s="7" t="s">
        <v>44</v>
      </c>
      <c r="D81" s="7" t="s">
        <v>187</v>
      </c>
      <c r="E81" s="7" t="s">
        <v>112</v>
      </c>
      <c r="F81" s="9">
        <v>154.5</v>
      </c>
      <c r="G81" s="12"/>
      <c r="H81" s="9">
        <f>ROUND((G81*F81),2)</f>
      </c>
      <c r="O81">
        <f>rekapitulace!H8</f>
      </c>
      <c r="P81">
        <f>O81/100*H81</f>
      </c>
    </row>
    <row r="82" ht="140.25">
      <c r="D82" s="13" t="s">
        <v>182</v>
      </c>
    </row>
    <row r="83" spans="1:16" ht="12.75">
      <c r="A83" s="7">
        <v>29</v>
      </c>
      <c r="B83" s="7" t="s">
        <v>188</v>
      </c>
      <c r="C83" s="7" t="s">
        <v>44</v>
      </c>
      <c r="D83" s="7" t="s">
        <v>189</v>
      </c>
      <c r="E83" s="7" t="s">
        <v>112</v>
      </c>
      <c r="F83" s="9">
        <v>918.4</v>
      </c>
      <c r="G83" s="12"/>
      <c r="H83" s="9">
        <f>ROUND((G83*F83),2)</f>
      </c>
      <c r="O83">
        <f>rekapitulace!H8</f>
      </c>
      <c r="P83">
        <f>O83/100*H83</f>
      </c>
    </row>
    <row r="84" ht="178.5">
      <c r="D84" s="13" t="s">
        <v>190</v>
      </c>
    </row>
    <row r="85" spans="1:16" ht="12.75">
      <c r="A85" s="7">
        <v>30</v>
      </c>
      <c r="B85" s="7" t="s">
        <v>191</v>
      </c>
      <c r="C85" s="7" t="s">
        <v>44</v>
      </c>
      <c r="D85" s="7" t="s">
        <v>192</v>
      </c>
      <c r="E85" s="7" t="s">
        <v>98</v>
      </c>
      <c r="F85" s="9">
        <v>2.3</v>
      </c>
      <c r="G85" s="12"/>
      <c r="H85" s="9">
        <f>ROUND((G85*F85),2)</f>
      </c>
      <c r="O85">
        <f>rekapitulace!H8</f>
      </c>
      <c r="P85">
        <f>O85/100*H85</f>
      </c>
    </row>
    <row r="86" ht="89.25">
      <c r="D86" s="13" t="s">
        <v>193</v>
      </c>
    </row>
    <row r="87" spans="1:16" ht="12.75">
      <c r="A87" s="7">
        <v>31</v>
      </c>
      <c r="B87" s="7" t="s">
        <v>194</v>
      </c>
      <c r="C87" s="7" t="s">
        <v>44</v>
      </c>
      <c r="D87" s="7" t="s">
        <v>195</v>
      </c>
      <c r="E87" s="7" t="s">
        <v>112</v>
      </c>
      <c r="F87" s="9">
        <v>984</v>
      </c>
      <c r="G87" s="12"/>
      <c r="H87" s="9">
        <f>ROUND((G87*F87),2)</f>
      </c>
      <c r="O87">
        <f>rekapitulace!H8</f>
      </c>
      <c r="P87">
        <f>O87/100*H87</f>
      </c>
    </row>
    <row r="88" ht="127.5">
      <c r="D88" s="13" t="s">
        <v>196</v>
      </c>
    </row>
    <row r="89" spans="1:16" ht="12.75">
      <c r="A89" s="7">
        <v>32</v>
      </c>
      <c r="B89" s="7" t="s">
        <v>197</v>
      </c>
      <c r="C89" s="7" t="s">
        <v>44</v>
      </c>
      <c r="D89" s="7" t="s">
        <v>198</v>
      </c>
      <c r="E89" s="7" t="s">
        <v>112</v>
      </c>
      <c r="F89" s="9">
        <v>1072.9</v>
      </c>
      <c r="G89" s="12"/>
      <c r="H89" s="9">
        <f>ROUND((G89*F89),2)</f>
      </c>
      <c r="O89">
        <f>rekapitulace!H8</f>
      </c>
      <c r="P89">
        <f>O89/100*H89</f>
      </c>
    </row>
    <row r="90" ht="280.5">
      <c r="D90" s="13" t="s">
        <v>199</v>
      </c>
    </row>
    <row r="91" spans="1:16" ht="12.75">
      <c r="A91" s="7">
        <v>33</v>
      </c>
      <c r="B91" s="7" t="s">
        <v>200</v>
      </c>
      <c r="C91" s="7" t="s">
        <v>44</v>
      </c>
      <c r="D91" s="7" t="s">
        <v>201</v>
      </c>
      <c r="E91" s="7" t="s">
        <v>112</v>
      </c>
      <c r="F91" s="9">
        <v>984</v>
      </c>
      <c r="G91" s="12"/>
      <c r="H91" s="9">
        <f>ROUND((G91*F91),2)</f>
      </c>
      <c r="O91">
        <f>rekapitulace!H8</f>
      </c>
      <c r="P91">
        <f>O91/100*H91</f>
      </c>
    </row>
    <row r="92" ht="89.25">
      <c r="D92" s="13" t="s">
        <v>202</v>
      </c>
    </row>
    <row r="93" spans="1:16" ht="12.75" customHeight="1">
      <c r="A93" s="14"/>
      <c r="B93" s="14"/>
      <c r="C93" s="14" t="s">
        <v>37</v>
      </c>
      <c r="D93" s="14" t="s">
        <v>170</v>
      </c>
      <c r="E93" s="14"/>
      <c r="F93" s="14"/>
      <c r="G93" s="14"/>
      <c r="H93" s="14">
        <f>SUM(H71:H92)</f>
      </c>
      <c r="P93">
        <f>ROUND(SUM(P71:P92),2)</f>
      </c>
    </row>
    <row r="95" spans="1:8" ht="12.75" customHeight="1">
      <c r="A95" s="8"/>
      <c r="B95" s="8"/>
      <c r="C95" s="8" t="s">
        <v>38</v>
      </c>
      <c r="D95" s="8" t="s">
        <v>203</v>
      </c>
      <c r="E95" s="8"/>
      <c r="F95" s="10"/>
      <c r="G95" s="8"/>
      <c r="H95" s="10"/>
    </row>
    <row r="96" spans="1:16" ht="12.75">
      <c r="A96" s="7">
        <v>34</v>
      </c>
      <c r="B96" s="7" t="s">
        <v>204</v>
      </c>
      <c r="C96" s="7" t="s">
        <v>44</v>
      </c>
      <c r="D96" s="7" t="s">
        <v>205</v>
      </c>
      <c r="E96" s="7" t="s">
        <v>112</v>
      </c>
      <c r="F96" s="9">
        <v>16.4</v>
      </c>
      <c r="G96" s="12"/>
      <c r="H96" s="9">
        <f>ROUND((G96*F96),2)</f>
      </c>
      <c r="O96">
        <f>rekapitulace!H8</f>
      </c>
      <c r="P96">
        <f>O96/100*H96</f>
      </c>
    </row>
    <row r="97" ht="409.5">
      <c r="D97" s="13" t="s">
        <v>206</v>
      </c>
    </row>
    <row r="98" spans="1:16" ht="12.75">
      <c r="A98" s="7">
        <v>35</v>
      </c>
      <c r="B98" s="7" t="s">
        <v>207</v>
      </c>
      <c r="C98" s="7" t="s">
        <v>44</v>
      </c>
      <c r="D98" s="7" t="s">
        <v>208</v>
      </c>
      <c r="E98" s="7" t="s">
        <v>112</v>
      </c>
      <c r="F98" s="9">
        <v>0.13</v>
      </c>
      <c r="G98" s="12"/>
      <c r="H98" s="9">
        <f>ROUND((G98*F98),2)</f>
      </c>
      <c r="O98">
        <f>rekapitulace!H8</f>
      </c>
      <c r="P98">
        <f>O98/100*H98</f>
      </c>
    </row>
    <row r="99" ht="25.5">
      <c r="D99" s="13" t="s">
        <v>209</v>
      </c>
    </row>
    <row r="100" spans="1:16" ht="12.75">
      <c r="A100" s="7">
        <v>36</v>
      </c>
      <c r="B100" s="7" t="s">
        <v>210</v>
      </c>
      <c r="C100" s="7" t="s">
        <v>44</v>
      </c>
      <c r="D100" s="7" t="s">
        <v>211</v>
      </c>
      <c r="E100" s="7" t="s">
        <v>112</v>
      </c>
      <c r="F100" s="9">
        <v>241.01</v>
      </c>
      <c r="G100" s="12"/>
      <c r="H100" s="9">
        <f>ROUND((G100*F100),2)</f>
      </c>
      <c r="O100">
        <f>rekapitulace!H8</f>
      </c>
      <c r="P100">
        <f>O100/100*H100</f>
      </c>
    </row>
    <row r="101" ht="280.5">
      <c r="D101" s="13" t="s">
        <v>212</v>
      </c>
    </row>
    <row r="102" spans="1:16" ht="12.75">
      <c r="A102" s="7">
        <v>37</v>
      </c>
      <c r="B102" s="7" t="s">
        <v>213</v>
      </c>
      <c r="C102" s="7" t="s">
        <v>44</v>
      </c>
      <c r="D102" s="7" t="s">
        <v>214</v>
      </c>
      <c r="E102" s="7" t="s">
        <v>112</v>
      </c>
      <c r="F102" s="9">
        <v>2.2</v>
      </c>
      <c r="G102" s="12"/>
      <c r="H102" s="9">
        <f>ROUND((G102*F102),2)</f>
      </c>
      <c r="O102">
        <f>rekapitulace!H8</f>
      </c>
      <c r="P102">
        <f>O102/100*H102</f>
      </c>
    </row>
    <row r="103" ht="153">
      <c r="D103" s="13" t="s">
        <v>215</v>
      </c>
    </row>
    <row r="104" spans="1:16" ht="12.75">
      <c r="A104" s="7">
        <v>38</v>
      </c>
      <c r="B104" s="7" t="s">
        <v>216</v>
      </c>
      <c r="C104" s="7" t="s">
        <v>44</v>
      </c>
      <c r="D104" s="7" t="s">
        <v>217</v>
      </c>
      <c r="E104" s="7" t="s">
        <v>112</v>
      </c>
      <c r="F104" s="9">
        <v>1.2</v>
      </c>
      <c r="G104" s="12"/>
      <c r="H104" s="9">
        <f>ROUND((G104*F104),2)</f>
      </c>
      <c r="O104">
        <f>rekapitulace!H8</f>
      </c>
      <c r="P104">
        <f>O104/100*H104</f>
      </c>
    </row>
    <row r="105" ht="204">
      <c r="D105" s="13" t="s">
        <v>218</v>
      </c>
    </row>
    <row r="106" spans="1:16" ht="12.75">
      <c r="A106" s="7">
        <v>39</v>
      </c>
      <c r="B106" s="7" t="s">
        <v>219</v>
      </c>
      <c r="C106" s="7" t="s">
        <v>44</v>
      </c>
      <c r="D106" s="7" t="s">
        <v>220</v>
      </c>
      <c r="E106" s="7" t="s">
        <v>221</v>
      </c>
      <c r="F106" s="9">
        <v>11</v>
      </c>
      <c r="G106" s="12"/>
      <c r="H106" s="9">
        <f>ROUND((G106*F106),2)</f>
      </c>
      <c r="O106">
        <f>rekapitulace!H8</f>
      </c>
      <c r="P106">
        <f>O106/100*H106</f>
      </c>
    </row>
    <row r="107" ht="178.5">
      <c r="D107" s="13" t="s">
        <v>222</v>
      </c>
    </row>
    <row r="108" spans="1:16" ht="12.75">
      <c r="A108" s="7">
        <v>40</v>
      </c>
      <c r="B108" s="7" t="s">
        <v>223</v>
      </c>
      <c r="C108" s="7" t="s">
        <v>44</v>
      </c>
      <c r="D108" s="7" t="s">
        <v>224</v>
      </c>
      <c r="E108" s="7" t="s">
        <v>112</v>
      </c>
      <c r="F108" s="9">
        <v>653.34</v>
      </c>
      <c r="G108" s="12"/>
      <c r="H108" s="9">
        <f>ROUND((G108*F108),2)</f>
      </c>
      <c r="O108">
        <f>rekapitulace!H8</f>
      </c>
      <c r="P108">
        <f>O108/100*H108</f>
      </c>
    </row>
    <row r="109" ht="229.5">
      <c r="D109" s="13" t="s">
        <v>225</v>
      </c>
    </row>
    <row r="110" spans="1:16" ht="12.75">
      <c r="A110" s="7">
        <v>41</v>
      </c>
      <c r="B110" s="7" t="s">
        <v>226</v>
      </c>
      <c r="C110" s="7" t="s">
        <v>44</v>
      </c>
      <c r="D110" s="7" t="s">
        <v>227</v>
      </c>
      <c r="E110" s="7" t="s">
        <v>112</v>
      </c>
      <c r="F110" s="9">
        <v>39.45</v>
      </c>
      <c r="G110" s="12"/>
      <c r="H110" s="9">
        <f>ROUND((G110*F110),2)</f>
      </c>
      <c r="O110">
        <f>rekapitulace!H8</f>
      </c>
      <c r="P110">
        <f>O110/100*H110</f>
      </c>
    </row>
    <row r="111" ht="114.75">
      <c r="D111" s="13" t="s">
        <v>228</v>
      </c>
    </row>
    <row r="112" spans="1:16" ht="12.75" customHeight="1">
      <c r="A112" s="14"/>
      <c r="B112" s="14"/>
      <c r="C112" s="14" t="s">
        <v>38</v>
      </c>
      <c r="D112" s="14" t="s">
        <v>203</v>
      </c>
      <c r="E112" s="14"/>
      <c r="F112" s="14"/>
      <c r="G112" s="14"/>
      <c r="H112" s="14">
        <f>SUM(H96:H111)</f>
      </c>
      <c r="P112">
        <f>ROUND(SUM(P96:P111),2)</f>
      </c>
    </row>
    <row r="114" spans="1:8" ht="12.75" customHeight="1">
      <c r="A114" s="8"/>
      <c r="B114" s="8"/>
      <c r="C114" s="8" t="s">
        <v>39</v>
      </c>
      <c r="D114" s="8" t="s">
        <v>229</v>
      </c>
      <c r="E114" s="8"/>
      <c r="F114" s="10"/>
      <c r="G114" s="8"/>
      <c r="H114" s="10"/>
    </row>
    <row r="115" spans="1:16" ht="12.75">
      <c r="A115" s="7">
        <v>42</v>
      </c>
      <c r="B115" s="7" t="s">
        <v>230</v>
      </c>
      <c r="C115" s="7" t="s">
        <v>44</v>
      </c>
      <c r="D115" s="7" t="s">
        <v>231</v>
      </c>
      <c r="E115" s="7" t="s">
        <v>112</v>
      </c>
      <c r="F115" s="9">
        <v>14</v>
      </c>
      <c r="G115" s="12"/>
      <c r="H115" s="9">
        <f>ROUND((G115*F115),2)</f>
      </c>
      <c r="O115">
        <f>rekapitulace!H8</f>
      </c>
      <c r="P115">
        <f>O115/100*H115</f>
      </c>
    </row>
    <row r="116" ht="178.5">
      <c r="D116" s="13" t="s">
        <v>232</v>
      </c>
    </row>
    <row r="117" spans="1:16" ht="12.75">
      <c r="A117" s="7">
        <v>43</v>
      </c>
      <c r="B117" s="7" t="s">
        <v>233</v>
      </c>
      <c r="C117" s="7" t="s">
        <v>44</v>
      </c>
      <c r="D117" s="7" t="s">
        <v>234</v>
      </c>
      <c r="E117" s="7" t="s">
        <v>112</v>
      </c>
      <c r="F117" s="9">
        <v>1229.87</v>
      </c>
      <c r="G117" s="12"/>
      <c r="H117" s="9">
        <f>ROUND((G117*F117),2)</f>
      </c>
      <c r="O117">
        <f>rekapitulace!H8</f>
      </c>
      <c r="P117">
        <f>O117/100*H117</f>
      </c>
    </row>
    <row r="118" ht="191.25">
      <c r="D118" s="13" t="s">
        <v>235</v>
      </c>
    </row>
    <row r="119" spans="1:16" ht="12.75">
      <c r="A119" s="7">
        <v>44</v>
      </c>
      <c r="B119" s="7" t="s">
        <v>236</v>
      </c>
      <c r="C119" s="7" t="s">
        <v>44</v>
      </c>
      <c r="D119" s="7" t="s">
        <v>237</v>
      </c>
      <c r="E119" s="7" t="s">
        <v>112</v>
      </c>
      <c r="F119" s="9">
        <v>241.16</v>
      </c>
      <c r="G119" s="12"/>
      <c r="H119" s="9">
        <f>ROUND((G119*F119),2)</f>
      </c>
      <c r="O119">
        <f>rekapitulace!H8</f>
      </c>
      <c r="P119">
        <f>O119/100*H119</f>
      </c>
    </row>
    <row r="120" ht="267.75">
      <c r="D120" s="13" t="s">
        <v>238</v>
      </c>
    </row>
    <row r="121" spans="1:16" ht="12.75">
      <c r="A121" s="7">
        <v>45</v>
      </c>
      <c r="B121" s="7" t="s">
        <v>239</v>
      </c>
      <c r="C121" s="7" t="s">
        <v>44</v>
      </c>
      <c r="D121" s="7" t="s">
        <v>240</v>
      </c>
      <c r="E121" s="7" t="s">
        <v>112</v>
      </c>
      <c r="F121" s="9">
        <v>82.66</v>
      </c>
      <c r="G121" s="12"/>
      <c r="H121" s="9">
        <f>ROUND((G121*F121),2)</f>
      </c>
      <c r="O121">
        <f>rekapitulace!H8</f>
      </c>
      <c r="P121">
        <f>O121/100*H121</f>
      </c>
    </row>
    <row r="122" ht="102">
      <c r="D122" s="13" t="s">
        <v>241</v>
      </c>
    </row>
    <row r="123" spans="1:16" ht="12.75">
      <c r="A123" s="7">
        <v>46</v>
      </c>
      <c r="B123" s="7" t="s">
        <v>242</v>
      </c>
      <c r="C123" s="7" t="s">
        <v>44</v>
      </c>
      <c r="D123" s="7" t="s">
        <v>243</v>
      </c>
      <c r="E123" s="7" t="s">
        <v>112</v>
      </c>
      <c r="F123" s="9">
        <v>50.79</v>
      </c>
      <c r="G123" s="12"/>
      <c r="H123" s="9">
        <f>ROUND((G123*F123),2)</f>
      </c>
      <c r="O123">
        <f>rekapitulace!H8</f>
      </c>
      <c r="P123">
        <f>O123/100*H123</f>
      </c>
    </row>
    <row r="124" ht="242.25">
      <c r="D124" s="13" t="s">
        <v>244</v>
      </c>
    </row>
    <row r="125" spans="1:16" ht="12.75">
      <c r="A125" s="7">
        <v>47</v>
      </c>
      <c r="B125" s="7" t="s">
        <v>245</v>
      </c>
      <c r="C125" s="7" t="s">
        <v>44</v>
      </c>
      <c r="D125" s="7" t="s">
        <v>246</v>
      </c>
      <c r="E125" s="7" t="s">
        <v>112</v>
      </c>
      <c r="F125" s="9">
        <v>190.02</v>
      </c>
      <c r="G125" s="12"/>
      <c r="H125" s="9">
        <f>ROUND((G125*F125),2)</f>
      </c>
      <c r="O125">
        <f>rekapitulace!H8</f>
      </c>
      <c r="P125">
        <f>O125/100*H125</f>
      </c>
    </row>
    <row r="126" ht="409.5">
      <c r="D126" s="13" t="s">
        <v>247</v>
      </c>
    </row>
    <row r="127" spans="1:16" ht="12.75" customHeight="1">
      <c r="A127" s="14"/>
      <c r="B127" s="14"/>
      <c r="C127" s="14" t="s">
        <v>39</v>
      </c>
      <c r="D127" s="14" t="s">
        <v>229</v>
      </c>
      <c r="E127" s="14"/>
      <c r="F127" s="14"/>
      <c r="G127" s="14"/>
      <c r="H127" s="14">
        <f>SUM(H115:H126)</f>
      </c>
      <c r="P127">
        <f>ROUND(SUM(P115:P126),2)</f>
      </c>
    </row>
    <row r="129" spans="1:8" ht="12.75" customHeight="1">
      <c r="A129" s="8"/>
      <c r="B129" s="8"/>
      <c r="C129" s="8" t="s">
        <v>40</v>
      </c>
      <c r="D129" s="8" t="s">
        <v>248</v>
      </c>
      <c r="E129" s="8"/>
      <c r="F129" s="10"/>
      <c r="G129" s="8"/>
      <c r="H129" s="10"/>
    </row>
    <row r="130" spans="1:16" ht="12.75">
      <c r="A130" s="7">
        <v>48</v>
      </c>
      <c r="B130" s="7" t="s">
        <v>249</v>
      </c>
      <c r="C130" s="7" t="s">
        <v>44</v>
      </c>
      <c r="D130" s="7" t="s">
        <v>250</v>
      </c>
      <c r="E130" s="7" t="s">
        <v>221</v>
      </c>
      <c r="F130" s="9">
        <v>290.27</v>
      </c>
      <c r="G130" s="12"/>
      <c r="H130" s="9">
        <f>ROUND((G130*F130),2)</f>
      </c>
      <c r="O130">
        <f>rekapitulace!H8</f>
      </c>
      <c r="P130">
        <f>O130/100*H130</f>
      </c>
    </row>
    <row r="131" ht="204">
      <c r="D131" s="13" t="s">
        <v>251</v>
      </c>
    </row>
    <row r="132" spans="1:16" ht="12.75">
      <c r="A132" s="7">
        <v>49</v>
      </c>
      <c r="B132" s="7" t="s">
        <v>252</v>
      </c>
      <c r="C132" s="7" t="s">
        <v>44</v>
      </c>
      <c r="D132" s="7" t="s">
        <v>253</v>
      </c>
      <c r="E132" s="7" t="s">
        <v>221</v>
      </c>
      <c r="F132" s="9">
        <v>290.27</v>
      </c>
      <c r="G132" s="12"/>
      <c r="H132" s="9">
        <f>ROUND((G132*F132),2)</f>
      </c>
      <c r="O132">
        <f>rekapitulace!H8</f>
      </c>
      <c r="P132">
        <f>O132/100*H132</f>
      </c>
    </row>
    <row r="133" ht="204">
      <c r="D133" s="13" t="s">
        <v>254</v>
      </c>
    </row>
    <row r="134" spans="1:16" ht="12.75">
      <c r="A134" s="7">
        <v>50</v>
      </c>
      <c r="B134" s="7" t="s">
        <v>255</v>
      </c>
      <c r="C134" s="7" t="s">
        <v>44</v>
      </c>
      <c r="D134" s="7" t="s">
        <v>256</v>
      </c>
      <c r="E134" s="7" t="s">
        <v>56</v>
      </c>
      <c r="F134" s="9">
        <v>2</v>
      </c>
      <c r="G134" s="12"/>
      <c r="H134" s="9">
        <f>ROUND((G134*F134),2)</f>
      </c>
      <c r="O134">
        <f>rekapitulace!H8</f>
      </c>
      <c r="P134">
        <f>O134/100*H134</f>
      </c>
    </row>
    <row r="135" ht="153">
      <c r="D135" s="13" t="s">
        <v>257</v>
      </c>
    </row>
    <row r="136" spans="1:16" ht="12.75" customHeight="1">
      <c r="A136" s="14"/>
      <c r="B136" s="14"/>
      <c r="C136" s="14" t="s">
        <v>40</v>
      </c>
      <c r="D136" s="14" t="s">
        <v>248</v>
      </c>
      <c r="E136" s="14"/>
      <c r="F136" s="14"/>
      <c r="G136" s="14"/>
      <c r="H136" s="14">
        <f>SUM(H130:H135)</f>
      </c>
      <c r="P136">
        <f>ROUND(SUM(P130:P135),2)</f>
      </c>
    </row>
    <row r="138" spans="1:8" ht="12.75" customHeight="1">
      <c r="A138" s="8"/>
      <c r="B138" s="8"/>
      <c r="C138" s="8" t="s">
        <v>259</v>
      </c>
      <c r="D138" s="8" t="s">
        <v>258</v>
      </c>
      <c r="E138" s="8"/>
      <c r="F138" s="10"/>
      <c r="G138" s="8"/>
      <c r="H138" s="10"/>
    </row>
    <row r="139" spans="1:16" ht="12.75">
      <c r="A139" s="7">
        <v>51</v>
      </c>
      <c r="B139" s="7" t="s">
        <v>260</v>
      </c>
      <c r="C139" s="7" t="s">
        <v>44</v>
      </c>
      <c r="D139" s="7" t="s">
        <v>261</v>
      </c>
      <c r="E139" s="7" t="s">
        <v>221</v>
      </c>
      <c r="F139" s="9">
        <v>151.12</v>
      </c>
      <c r="G139" s="12"/>
      <c r="H139" s="9">
        <f>ROUND((G139*F139),2)</f>
      </c>
      <c r="O139">
        <f>rekapitulace!H8</f>
      </c>
      <c r="P139">
        <f>O139/100*H139</f>
      </c>
    </row>
    <row r="140" ht="293.25">
      <c r="D140" s="13" t="s">
        <v>262</v>
      </c>
    </row>
    <row r="141" spans="1:16" ht="12.75">
      <c r="A141" s="7">
        <v>52</v>
      </c>
      <c r="B141" s="7" t="s">
        <v>263</v>
      </c>
      <c r="C141" s="7" t="s">
        <v>44</v>
      </c>
      <c r="D141" s="7" t="s">
        <v>264</v>
      </c>
      <c r="E141" s="7" t="s">
        <v>221</v>
      </c>
      <c r="F141" s="9">
        <v>151.12</v>
      </c>
      <c r="G141" s="12"/>
      <c r="H141" s="9">
        <f>ROUND((G141*F141),2)</f>
      </c>
      <c r="O141">
        <f>rekapitulace!H8</f>
      </c>
      <c r="P141">
        <f>O141/100*H141</f>
      </c>
    </row>
    <row r="142" ht="357">
      <c r="D142" s="13" t="s">
        <v>265</v>
      </c>
    </row>
    <row r="143" spans="1:16" ht="12.75">
      <c r="A143" s="7">
        <v>53</v>
      </c>
      <c r="B143" s="7" t="s">
        <v>266</v>
      </c>
      <c r="C143" s="7" t="s">
        <v>44</v>
      </c>
      <c r="D143" s="7" t="s">
        <v>267</v>
      </c>
      <c r="E143" s="7" t="s">
        <v>221</v>
      </c>
      <c r="F143" s="9">
        <v>18</v>
      </c>
      <c r="G143" s="12"/>
      <c r="H143" s="9">
        <f>ROUND((G143*F143),2)</f>
      </c>
      <c r="O143">
        <f>rekapitulace!H8</f>
      </c>
      <c r="P143">
        <f>O143/100*H143</f>
      </c>
    </row>
    <row r="144" ht="89.25">
      <c r="D144" s="13" t="s">
        <v>268</v>
      </c>
    </row>
    <row r="145" spans="1:16" ht="12.75">
      <c r="A145" s="7">
        <v>54</v>
      </c>
      <c r="B145" s="7" t="s">
        <v>269</v>
      </c>
      <c r="C145" s="7" t="s">
        <v>44</v>
      </c>
      <c r="D145" s="7" t="s">
        <v>270</v>
      </c>
      <c r="E145" s="7" t="s">
        <v>221</v>
      </c>
      <c r="F145" s="9">
        <v>15.76</v>
      </c>
      <c r="G145" s="12"/>
      <c r="H145" s="9">
        <f>ROUND((G145*F145),2)</f>
      </c>
      <c r="O145">
        <f>rekapitulace!H8</f>
      </c>
      <c r="P145">
        <f>O145/100*H145</f>
      </c>
    </row>
    <row r="146" ht="204">
      <c r="D146" s="13" t="s">
        <v>271</v>
      </c>
    </row>
    <row r="147" spans="1:16" ht="12.75">
      <c r="A147" s="7">
        <v>55</v>
      </c>
      <c r="B147" s="7" t="s">
        <v>272</v>
      </c>
      <c r="C147" s="7" t="s">
        <v>44</v>
      </c>
      <c r="D147" s="7" t="s">
        <v>273</v>
      </c>
      <c r="E147" s="7" t="s">
        <v>221</v>
      </c>
      <c r="F147" s="9">
        <v>145.2</v>
      </c>
      <c r="G147" s="12"/>
      <c r="H147" s="9">
        <f>ROUND((G147*F147),2)</f>
      </c>
      <c r="O147">
        <f>rekapitulace!H8</f>
      </c>
      <c r="P147">
        <f>O147/100*H147</f>
      </c>
    </row>
    <row r="148" ht="140.25">
      <c r="D148" s="13" t="s">
        <v>274</v>
      </c>
    </row>
    <row r="149" spans="1:16" ht="12.75">
      <c r="A149" s="7">
        <v>56</v>
      </c>
      <c r="B149" s="7" t="s">
        <v>275</v>
      </c>
      <c r="C149" s="7" t="s">
        <v>44</v>
      </c>
      <c r="D149" s="7" t="s">
        <v>276</v>
      </c>
      <c r="E149" s="7" t="s">
        <v>221</v>
      </c>
      <c r="F149" s="9">
        <v>141.39</v>
      </c>
      <c r="G149" s="12"/>
      <c r="H149" s="9">
        <f>ROUND((G149*F149),2)</f>
      </c>
      <c r="O149">
        <f>rekapitulace!H8</f>
      </c>
      <c r="P149">
        <f>O149/100*H149</f>
      </c>
    </row>
    <row r="150" ht="280.5">
      <c r="D150" s="13" t="s">
        <v>277</v>
      </c>
    </row>
    <row r="151" spans="1:16" ht="12.75">
      <c r="A151" s="7">
        <v>57</v>
      </c>
      <c r="B151" s="7" t="s">
        <v>278</v>
      </c>
      <c r="C151" s="7" t="s">
        <v>44</v>
      </c>
      <c r="D151" s="7" t="s">
        <v>279</v>
      </c>
      <c r="E151" s="7" t="s">
        <v>56</v>
      </c>
      <c r="F151" s="9">
        <v>8</v>
      </c>
      <c r="G151" s="12"/>
      <c r="H151" s="9">
        <f>ROUND((G151*F151),2)</f>
      </c>
      <c r="O151">
        <f>rekapitulace!H8</f>
      </c>
      <c r="P151">
        <f>O151/100*H151</f>
      </c>
    </row>
    <row r="152" ht="114.75">
      <c r="D152" s="13" t="s">
        <v>280</v>
      </c>
    </row>
    <row r="153" spans="1:16" ht="12.75">
      <c r="A153" s="7">
        <v>58</v>
      </c>
      <c r="B153" s="7" t="s">
        <v>281</v>
      </c>
      <c r="C153" s="7" t="s">
        <v>44</v>
      </c>
      <c r="D153" s="7" t="s">
        <v>282</v>
      </c>
      <c r="E153" s="7" t="s">
        <v>56</v>
      </c>
      <c r="F153" s="9">
        <v>26</v>
      </c>
      <c r="G153" s="12"/>
      <c r="H153" s="9">
        <f>ROUND((G153*F153),2)</f>
      </c>
      <c r="O153">
        <f>rekapitulace!H8</f>
      </c>
      <c r="P153">
        <f>O153/100*H153</f>
      </c>
    </row>
    <row r="154" ht="229.5">
      <c r="D154" s="13" t="s">
        <v>283</v>
      </c>
    </row>
    <row r="155" spans="1:16" ht="12.75">
      <c r="A155" s="7">
        <v>59</v>
      </c>
      <c r="B155" s="7" t="s">
        <v>284</v>
      </c>
      <c r="C155" s="7" t="s">
        <v>44</v>
      </c>
      <c r="D155" s="7" t="s">
        <v>285</v>
      </c>
      <c r="E155" s="7" t="s">
        <v>56</v>
      </c>
      <c r="F155" s="9">
        <v>2</v>
      </c>
      <c r="G155" s="12"/>
      <c r="H155" s="9">
        <f>ROUND((G155*F155),2)</f>
      </c>
      <c r="O155">
        <f>rekapitulace!H8</f>
      </c>
      <c r="P155">
        <f>O155/100*H155</f>
      </c>
    </row>
    <row r="156" ht="114.75">
      <c r="D156" s="13" t="s">
        <v>286</v>
      </c>
    </row>
    <row r="157" spans="1:16" ht="12.75">
      <c r="A157" s="7">
        <v>60</v>
      </c>
      <c r="B157" s="7" t="s">
        <v>287</v>
      </c>
      <c r="C157" s="7" t="s">
        <v>44</v>
      </c>
      <c r="D157" s="7" t="s">
        <v>288</v>
      </c>
      <c r="E157" s="7" t="s">
        <v>112</v>
      </c>
      <c r="F157" s="9">
        <v>62.31</v>
      </c>
      <c r="G157" s="12"/>
      <c r="H157" s="9">
        <f>ROUND((G157*F157),2)</f>
      </c>
      <c r="O157">
        <f>rekapitulace!H8</f>
      </c>
      <c r="P157">
        <f>O157/100*H157</f>
      </c>
    </row>
    <row r="158" ht="191.25">
      <c r="D158" s="13" t="s">
        <v>289</v>
      </c>
    </row>
    <row r="159" spans="1:16" ht="12.75">
      <c r="A159" s="7">
        <v>61</v>
      </c>
      <c r="B159" s="7" t="s">
        <v>290</v>
      </c>
      <c r="C159" s="7" t="s">
        <v>44</v>
      </c>
      <c r="D159" s="7" t="s">
        <v>291</v>
      </c>
      <c r="E159" s="7" t="s">
        <v>221</v>
      </c>
      <c r="F159" s="9">
        <v>421.47</v>
      </c>
      <c r="G159" s="12"/>
      <c r="H159" s="9">
        <f>ROUND((G159*F159),2)</f>
      </c>
      <c r="O159">
        <f>rekapitulace!H8</f>
      </c>
      <c r="P159">
        <f>O159/100*H159</f>
      </c>
    </row>
    <row r="160" ht="191.25">
      <c r="D160" s="13" t="s">
        <v>292</v>
      </c>
    </row>
    <row r="161" spans="1:16" ht="12.75">
      <c r="A161" s="7">
        <v>62</v>
      </c>
      <c r="B161" s="7" t="s">
        <v>293</v>
      </c>
      <c r="C161" s="7" t="s">
        <v>44</v>
      </c>
      <c r="D161" s="7" t="s">
        <v>294</v>
      </c>
      <c r="E161" s="7" t="s">
        <v>221</v>
      </c>
      <c r="F161" s="9">
        <v>145.13</v>
      </c>
      <c r="G161" s="12"/>
      <c r="H161" s="9">
        <f>ROUND((G161*F161),2)</f>
      </c>
      <c r="O161">
        <f>rekapitulace!H8</f>
      </c>
      <c r="P161">
        <f>O161/100*H161</f>
      </c>
    </row>
    <row r="162" ht="140.25">
      <c r="D162" s="13" t="s">
        <v>295</v>
      </c>
    </row>
    <row r="163" spans="1:16" ht="12.75">
      <c r="A163" s="7">
        <v>63</v>
      </c>
      <c r="B163" s="7" t="s">
        <v>296</v>
      </c>
      <c r="C163" s="7" t="s">
        <v>44</v>
      </c>
      <c r="D163" s="7" t="s">
        <v>297</v>
      </c>
      <c r="E163" s="7" t="s">
        <v>221</v>
      </c>
      <c r="F163" s="9">
        <v>18.87</v>
      </c>
      <c r="G163" s="12"/>
      <c r="H163" s="9">
        <f>ROUND((G163*F163),2)</f>
      </c>
      <c r="O163">
        <f>rekapitulace!H8</f>
      </c>
      <c r="P163">
        <f>O163/100*H163</f>
      </c>
    </row>
    <row r="164" ht="165.75">
      <c r="D164" s="13" t="s">
        <v>298</v>
      </c>
    </row>
    <row r="165" spans="1:16" ht="12.75">
      <c r="A165" s="7">
        <v>64</v>
      </c>
      <c r="B165" s="7" t="s">
        <v>299</v>
      </c>
      <c r="C165" s="7" t="s">
        <v>44</v>
      </c>
      <c r="D165" s="7" t="s">
        <v>300</v>
      </c>
      <c r="E165" s="7" t="s">
        <v>221</v>
      </c>
      <c r="F165" s="9">
        <v>18.87</v>
      </c>
      <c r="G165" s="12"/>
      <c r="H165" s="9">
        <f>ROUND((G165*F165),2)</f>
      </c>
      <c r="O165">
        <f>rekapitulace!H8</f>
      </c>
      <c r="P165">
        <f>O165/100*H165</f>
      </c>
    </row>
    <row r="166" ht="165.75">
      <c r="D166" s="13" t="s">
        <v>301</v>
      </c>
    </row>
    <row r="167" spans="1:16" ht="12.75">
      <c r="A167" s="7">
        <v>65</v>
      </c>
      <c r="B167" s="7" t="s">
        <v>302</v>
      </c>
      <c r="C167" s="7" t="s">
        <v>44</v>
      </c>
      <c r="D167" s="7" t="s">
        <v>303</v>
      </c>
      <c r="E167" s="7" t="s">
        <v>221</v>
      </c>
      <c r="F167" s="9">
        <v>3</v>
      </c>
      <c r="G167" s="12"/>
      <c r="H167" s="9">
        <f>ROUND((G167*F167),2)</f>
      </c>
      <c r="O167">
        <f>rekapitulace!H8</f>
      </c>
      <c r="P167">
        <f>O167/100*H167</f>
      </c>
    </row>
    <row r="168" ht="267.75">
      <c r="D168" s="13" t="s">
        <v>304</v>
      </c>
    </row>
    <row r="169" spans="1:16" ht="12.75">
      <c r="A169" s="7">
        <v>66</v>
      </c>
      <c r="B169" s="7" t="s">
        <v>305</v>
      </c>
      <c r="C169" s="7" t="s">
        <v>44</v>
      </c>
      <c r="D169" s="7" t="s">
        <v>306</v>
      </c>
      <c r="E169" s="7" t="s">
        <v>112</v>
      </c>
      <c r="F169" s="9">
        <v>9.25</v>
      </c>
      <c r="G169" s="12"/>
      <c r="H169" s="9">
        <f>ROUND((G169*F169),2)</f>
      </c>
      <c r="O169">
        <f>rekapitulace!H8</f>
      </c>
      <c r="P169">
        <f>O169/100*H169</f>
      </c>
    </row>
    <row r="170" ht="267.75">
      <c r="D170" s="13" t="s">
        <v>307</v>
      </c>
    </row>
    <row r="171" spans="1:16" ht="12.75">
      <c r="A171" s="7">
        <v>67</v>
      </c>
      <c r="B171" s="7" t="s">
        <v>308</v>
      </c>
      <c r="C171" s="7" t="s">
        <v>44</v>
      </c>
      <c r="D171" s="7" t="s">
        <v>309</v>
      </c>
      <c r="E171" s="7" t="s">
        <v>56</v>
      </c>
      <c r="F171" s="9">
        <v>2</v>
      </c>
      <c r="G171" s="12"/>
      <c r="H171" s="9">
        <f>ROUND((G171*F171),2)</f>
      </c>
      <c r="O171">
        <f>rekapitulace!H8</f>
      </c>
      <c r="P171">
        <f>O171/100*H171</f>
      </c>
    </row>
    <row r="172" ht="76.5">
      <c r="D172" s="13" t="s">
        <v>310</v>
      </c>
    </row>
    <row r="173" spans="1:16" ht="12.75">
      <c r="A173" s="7">
        <v>68</v>
      </c>
      <c r="B173" s="7" t="s">
        <v>311</v>
      </c>
      <c r="C173" s="7" t="s">
        <v>44</v>
      </c>
      <c r="D173" s="7" t="s">
        <v>312</v>
      </c>
      <c r="E173" s="7" t="s">
        <v>56</v>
      </c>
      <c r="F173" s="9">
        <v>4</v>
      </c>
      <c r="G173" s="12"/>
      <c r="H173" s="9">
        <f>ROUND((G173*F173),2)</f>
      </c>
      <c r="O173">
        <f>rekapitulace!H8</f>
      </c>
      <c r="P173">
        <f>O173/100*H173</f>
      </c>
    </row>
    <row r="174" ht="25.5">
      <c r="D174" s="13" t="s">
        <v>313</v>
      </c>
    </row>
    <row r="175" spans="1:16" ht="12.75">
      <c r="A175" s="7">
        <v>69</v>
      </c>
      <c r="B175" s="7" t="s">
        <v>314</v>
      </c>
      <c r="C175" s="7" t="s">
        <v>44</v>
      </c>
      <c r="D175" s="7" t="s">
        <v>315</v>
      </c>
      <c r="E175" s="7" t="s">
        <v>56</v>
      </c>
      <c r="F175" s="9">
        <v>10</v>
      </c>
      <c r="G175" s="12"/>
      <c r="H175" s="9">
        <f>ROUND((G175*F175),2)</f>
      </c>
      <c r="O175">
        <f>rekapitulace!H8</f>
      </c>
      <c r="P175">
        <f>O175/100*H175</f>
      </c>
    </row>
    <row r="176" ht="25.5">
      <c r="D176" s="13" t="s">
        <v>316</v>
      </c>
    </row>
    <row r="177" spans="1:16" ht="12.75">
      <c r="A177" s="7">
        <v>70</v>
      </c>
      <c r="B177" s="7" t="s">
        <v>317</v>
      </c>
      <c r="C177" s="7" t="s">
        <v>44</v>
      </c>
      <c r="D177" s="7" t="s">
        <v>318</v>
      </c>
      <c r="E177" s="7" t="s">
        <v>112</v>
      </c>
      <c r="F177" s="9">
        <v>95.01</v>
      </c>
      <c r="G177" s="12"/>
      <c r="H177" s="9">
        <f>ROUND((G177*F177),2)</f>
      </c>
      <c r="O177">
        <f>rekapitulace!H8</f>
      </c>
      <c r="P177">
        <f>O177/100*H177</f>
      </c>
    </row>
    <row r="178" ht="409.5">
      <c r="D178" s="13" t="s">
        <v>319</v>
      </c>
    </row>
    <row r="179" spans="1:16" ht="12.75">
      <c r="A179" s="7">
        <v>71</v>
      </c>
      <c r="B179" s="7" t="s">
        <v>320</v>
      </c>
      <c r="C179" s="7" t="s">
        <v>44</v>
      </c>
      <c r="D179" s="7" t="s">
        <v>321</v>
      </c>
      <c r="E179" s="7" t="s">
        <v>98</v>
      </c>
      <c r="F179" s="9">
        <v>11.91</v>
      </c>
      <c r="G179" s="12"/>
      <c r="H179" s="9">
        <f>ROUND((G179*F179),2)</f>
      </c>
      <c r="O179">
        <f>rekapitulace!H8</f>
      </c>
      <c r="P179">
        <f>O179/100*H179</f>
      </c>
    </row>
    <row r="180" ht="165.75">
      <c r="D180" s="13" t="s">
        <v>322</v>
      </c>
    </row>
    <row r="181" spans="1:16" ht="12.75">
      <c r="A181" s="7">
        <v>72</v>
      </c>
      <c r="B181" s="7" t="s">
        <v>323</v>
      </c>
      <c r="C181" s="7" t="s">
        <v>44</v>
      </c>
      <c r="D181" s="7" t="s">
        <v>324</v>
      </c>
      <c r="E181" s="7" t="s">
        <v>98</v>
      </c>
      <c r="F181" s="9">
        <v>82.06</v>
      </c>
      <c r="G181" s="12"/>
      <c r="H181" s="9">
        <f>ROUND((G181*F181),2)</f>
      </c>
      <c r="O181">
        <f>rekapitulace!H8</f>
      </c>
      <c r="P181">
        <f>O181/100*H181</f>
      </c>
    </row>
    <row r="182" ht="280.5">
      <c r="D182" s="13" t="s">
        <v>325</v>
      </c>
    </row>
    <row r="183" spans="1:16" ht="12.75">
      <c r="A183" s="7">
        <v>73</v>
      </c>
      <c r="B183" s="7" t="s">
        <v>326</v>
      </c>
      <c r="C183" s="7" t="s">
        <v>66</v>
      </c>
      <c r="D183" s="7" t="s">
        <v>327</v>
      </c>
      <c r="E183" s="7" t="s">
        <v>152</v>
      </c>
      <c r="F183" s="9">
        <v>1</v>
      </c>
      <c r="G183" s="12"/>
      <c r="H183" s="9">
        <f>ROUND((G183*F183),2)</f>
      </c>
      <c r="O183">
        <f>rekapitulace!H8</f>
      </c>
      <c r="P183">
        <f>O183/100*H183</f>
      </c>
    </row>
    <row r="184" ht="191.25">
      <c r="D184" s="13" t="s">
        <v>328</v>
      </c>
    </row>
    <row r="185" spans="1:16" ht="12.75">
      <c r="A185" s="7">
        <v>74</v>
      </c>
      <c r="B185" s="7" t="s">
        <v>329</v>
      </c>
      <c r="C185" s="7" t="s">
        <v>44</v>
      </c>
      <c r="D185" s="7" t="s">
        <v>330</v>
      </c>
      <c r="E185" s="7" t="s">
        <v>98</v>
      </c>
      <c r="F185" s="9">
        <v>1.68</v>
      </c>
      <c r="G185" s="12"/>
      <c r="H185" s="9">
        <f>ROUND((G185*F185),2)</f>
      </c>
      <c r="O185">
        <f>rekapitulace!H8</f>
      </c>
      <c r="P185">
        <f>O185/100*H185</f>
      </c>
    </row>
    <row r="186" ht="293.25">
      <c r="D186" s="13" t="s">
        <v>331</v>
      </c>
    </row>
    <row r="187" spans="1:16" ht="12.75">
      <c r="A187" s="7">
        <v>75</v>
      </c>
      <c r="B187" s="7" t="s">
        <v>332</v>
      </c>
      <c r="C187" s="7" t="s">
        <v>44</v>
      </c>
      <c r="D187" s="7" t="s">
        <v>333</v>
      </c>
      <c r="E187" s="7" t="s">
        <v>221</v>
      </c>
      <c r="F187" s="9">
        <v>37.7</v>
      </c>
      <c r="G187" s="12"/>
      <c r="H187" s="9">
        <f>ROUND((G187*F187),2)</f>
      </c>
      <c r="O187">
        <f>rekapitulace!H8</f>
      </c>
      <c r="P187">
        <f>O187/100*H187</f>
      </c>
    </row>
    <row r="188" ht="178.5">
      <c r="D188" s="13" t="s">
        <v>334</v>
      </c>
    </row>
    <row r="189" spans="1:16" ht="12.75">
      <c r="A189" s="7">
        <v>76</v>
      </c>
      <c r="B189" s="7" t="s">
        <v>335</v>
      </c>
      <c r="C189" s="7" t="s">
        <v>44</v>
      </c>
      <c r="D189" s="7" t="s">
        <v>336</v>
      </c>
      <c r="E189" s="7" t="s">
        <v>112</v>
      </c>
      <c r="F189" s="9">
        <v>1205.07</v>
      </c>
      <c r="G189" s="12"/>
      <c r="H189" s="9">
        <f>ROUND((G189*F189),2)</f>
      </c>
      <c r="O189">
        <f>rekapitulace!H8</f>
      </c>
      <c r="P189">
        <f>O189/100*H189</f>
      </c>
    </row>
    <row r="190" ht="127.5">
      <c r="D190" s="13" t="s">
        <v>337</v>
      </c>
    </row>
    <row r="191" spans="1:16" ht="12.75" customHeight="1">
      <c r="A191" s="14"/>
      <c r="B191" s="14"/>
      <c r="C191" s="14" t="s">
        <v>259</v>
      </c>
      <c r="D191" s="14" t="s">
        <v>258</v>
      </c>
      <c r="E191" s="14"/>
      <c r="F191" s="14"/>
      <c r="G191" s="14"/>
      <c r="H191" s="14">
        <f>SUM(H139:H190)</f>
      </c>
      <c r="P191">
        <f>ROUND(SUM(P139:P190),2)</f>
      </c>
    </row>
    <row r="193" spans="1:16" ht="12.75" customHeight="1">
      <c r="A193" s="14"/>
      <c r="B193" s="14"/>
      <c r="C193" s="14"/>
      <c r="D193" s="14" t="s">
        <v>84</v>
      </c>
      <c r="E193" s="14"/>
      <c r="F193" s="14"/>
      <c r="G193" s="14"/>
      <c r="H193" s="14">
        <f>+H20+H41+H46+H57+H68+H93+H112+H127+H136+H191</f>
      </c>
      <c r="P193">
        <f>+P20+P41+P46+P57+P68+P93+P112+P127+P136+P191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